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coems\OneDrive\Remesas 2025\Silverlink\Armadas\"/>
    </mc:Choice>
  </mc:AlternateContent>
  <xr:revisionPtr revIDLastSave="0" documentId="13_ncr:1_{F49CB023-2148-49FC-8DA3-37AE27BEAA2E}" xr6:coauthVersionLast="47" xr6:coauthVersionMax="47" xr10:uidLastSave="{00000000-0000-0000-0000-000000000000}"/>
  <bookViews>
    <workbookView xWindow="2985" yWindow="795" windowWidth="21180" windowHeight="14955" xr2:uid="{00000000-000D-0000-FFFF-FFFF00000000}"/>
  </bookViews>
  <sheets>
    <sheet name="H3-295" sheetId="1" r:id="rId1"/>
    <sheet name="Resumen" sheetId="3" r:id="rId2"/>
    <sheet name="Mayores exportadores" sheetId="2" r:id="rId3"/>
  </sheets>
  <externalReferences>
    <externalReference r:id="rId4"/>
  </externalReferences>
  <definedNames>
    <definedName name="_xlnm._FilterDatabase" localSheetId="0" hidden="1">'H3-295'!$A$1:$M$1240</definedName>
    <definedName name="_xlnm._FilterDatabase" localSheetId="2" hidden="1">'Mayores exportadores'!$A$1:$D$508</definedName>
    <definedName name="Productos">[1]!Tabla7[Productos]</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83" i="2" l="1" a="1"/>
  <c r="B483" i="2" s="1"/>
  <c r="B482" i="2" a="1"/>
  <c r="B482" i="2" s="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9"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1001" i="1"/>
  <c r="C1003" i="1"/>
  <c r="C1004" i="1"/>
  <c r="C1005" i="1"/>
  <c r="C1006" i="1"/>
  <c r="C1009" i="1"/>
  <c r="C1010" i="1"/>
  <c r="C1013" i="1"/>
  <c r="C1016" i="1"/>
  <c r="C1017" i="1"/>
  <c r="C1019" i="1"/>
  <c r="C1020" i="1"/>
  <c r="C1023" i="1"/>
  <c r="C1025" i="1"/>
  <c r="C1026" i="1"/>
  <c r="C1027" i="1"/>
  <c r="C1028" i="1"/>
  <c r="C1029" i="1"/>
  <c r="C1030" i="1"/>
  <c r="C1031" i="1"/>
  <c r="C1032" i="1"/>
  <c r="C1033" i="1"/>
  <c r="C1034" i="1"/>
  <c r="C1035" i="1"/>
  <c r="C1036" i="1"/>
  <c r="C1037" i="1"/>
  <c r="C1038" i="1"/>
  <c r="C1039" i="1"/>
  <c r="C1040" i="1"/>
  <c r="C1041" i="1"/>
  <c r="C1042" i="1"/>
  <c r="C1043" i="1"/>
  <c r="C1044" i="1"/>
  <c r="C1047" i="1"/>
  <c r="C1048" i="1"/>
  <c r="C1049" i="1"/>
  <c r="C1050" i="1"/>
  <c r="C1051" i="1"/>
  <c r="C1052" i="1"/>
  <c r="C1053" i="1"/>
  <c r="C1054" i="1"/>
  <c r="C1055" i="1"/>
  <c r="C1056" i="1"/>
  <c r="C1057" i="1"/>
  <c r="C1058" i="1"/>
  <c r="C1059"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8" i="1"/>
  <c r="C1219" i="1"/>
  <c r="C1220" i="1"/>
  <c r="C1221" i="1"/>
  <c r="C1222" i="1"/>
  <c r="C1223" i="1"/>
  <c r="C1224" i="1"/>
  <c r="C1225" i="1"/>
  <c r="C1226" i="1"/>
  <c r="C1227" i="1"/>
  <c r="C1228" i="1"/>
  <c r="C1229" i="1"/>
  <c r="C2" i="1"/>
  <c r="E9" i="3"/>
  <c r="D6" i="3"/>
  <c r="E6" i="3" s="1"/>
  <c r="D5" i="3"/>
  <c r="E5" i="3" s="1"/>
  <c r="D4" i="3"/>
  <c r="D3" i="3"/>
  <c r="D2" i="3"/>
  <c r="I665" i="1"/>
  <c r="I742" i="1"/>
  <c r="I777" i="1"/>
  <c r="I823" i="1"/>
  <c r="I830" i="1"/>
  <c r="I914" i="1"/>
  <c r="I991" i="1"/>
  <c r="I1004" i="1"/>
  <c r="I1120" i="1"/>
  <c r="I1200" i="1"/>
  <c r="I1216" i="1"/>
  <c r="B2" i="2" a="1"/>
  <c r="B2" i="2" s="1"/>
  <c r="C2" i="2" s="1"/>
  <c r="B3" i="2" a="1"/>
  <c r="B3" i="2" s="1"/>
  <c r="C3" i="2" s="1"/>
  <c r="B4" i="2" a="1"/>
  <c r="B4" i="2" s="1"/>
  <c r="C4" i="2" s="1"/>
  <c r="B5" i="2" a="1"/>
  <c r="B5" i="2" s="1"/>
  <c r="C5" i="2" s="1"/>
  <c r="B6" i="2" a="1"/>
  <c r="B6" i="2" s="1"/>
  <c r="C6" i="2" s="1"/>
  <c r="B7" i="2" a="1"/>
  <c r="B7" i="2" s="1"/>
  <c r="C7" i="2" s="1"/>
  <c r="B8" i="2" a="1"/>
  <c r="B8" i="2" s="1"/>
  <c r="C8" i="2" s="1"/>
  <c r="B9" i="2" a="1"/>
  <c r="B9" i="2" s="1"/>
  <c r="C9" i="2" s="1"/>
  <c r="B10" i="2" a="1"/>
  <c r="B10" i="2" s="1"/>
  <c r="C10" i="2" s="1"/>
  <c r="B11" i="2" a="1"/>
  <c r="B11" i="2" s="1"/>
  <c r="C11" i="2" s="1"/>
  <c r="B12" i="2" a="1"/>
  <c r="B12" i="2" s="1"/>
  <c r="C12" i="2" s="1"/>
  <c r="B13" i="2" a="1"/>
  <c r="B13" i="2" s="1"/>
  <c r="C13" i="2" s="1"/>
  <c r="B14" i="2" a="1"/>
  <c r="B14" i="2" s="1"/>
  <c r="B15" i="2" a="1"/>
  <c r="B15" i="2" s="1"/>
  <c r="C15" i="2" s="1"/>
  <c r="B16" i="2" a="1"/>
  <c r="B16" i="2" s="1"/>
  <c r="C16" i="2" s="1"/>
  <c r="B17" i="2" a="1"/>
  <c r="B17" i="2" s="1"/>
  <c r="C17" i="2" s="1"/>
  <c r="B18" i="2" a="1"/>
  <c r="B18" i="2" s="1"/>
  <c r="C18" i="2" s="1"/>
  <c r="B19" i="2" a="1"/>
  <c r="B19" i="2" s="1"/>
  <c r="C19" i="2" s="1"/>
  <c r="B20" i="2" a="1"/>
  <c r="B20" i="2" s="1"/>
  <c r="C20" i="2" s="1"/>
  <c r="B21" i="2" a="1"/>
  <c r="B21" i="2" s="1"/>
  <c r="C21" i="2" s="1"/>
  <c r="B22" i="2" a="1"/>
  <c r="B22" i="2" s="1"/>
  <c r="C22" i="2" s="1"/>
  <c r="B23" i="2" a="1"/>
  <c r="B23" i="2" s="1"/>
  <c r="C23" i="2" s="1"/>
  <c r="B24" i="2" a="1"/>
  <c r="B24" i="2" s="1"/>
  <c r="C24" i="2" s="1"/>
  <c r="B25" i="2" a="1"/>
  <c r="B25" i="2" s="1"/>
  <c r="C25" i="2" s="1"/>
  <c r="B26" i="2" a="1"/>
  <c r="B26" i="2" s="1"/>
  <c r="C26" i="2" s="1"/>
  <c r="B27" i="2" a="1"/>
  <c r="B27" i="2" s="1"/>
  <c r="C27" i="2" s="1"/>
  <c r="B28" i="2" a="1"/>
  <c r="B28" i="2" s="1"/>
  <c r="C28" i="2" s="1"/>
  <c r="B29" i="2" a="1"/>
  <c r="B29" i="2" s="1"/>
  <c r="C29" i="2" s="1"/>
  <c r="B30" i="2" a="1"/>
  <c r="B30" i="2" s="1"/>
  <c r="C30" i="2" s="1"/>
  <c r="B31" i="2" a="1"/>
  <c r="B31" i="2" s="1"/>
  <c r="C31" i="2" s="1"/>
  <c r="B32" i="2" a="1"/>
  <c r="B32" i="2" s="1"/>
  <c r="C32" i="2" s="1"/>
  <c r="B33" i="2" a="1"/>
  <c r="B33" i="2" s="1"/>
  <c r="C33" i="2" s="1"/>
  <c r="B34" i="2" a="1"/>
  <c r="B34" i="2" s="1"/>
  <c r="C34" i="2" s="1"/>
  <c r="B35" i="2" a="1"/>
  <c r="B35" i="2" s="1"/>
  <c r="C35" i="2" s="1"/>
  <c r="B36" i="2" a="1"/>
  <c r="B36" i="2" s="1"/>
  <c r="C36" i="2" s="1"/>
  <c r="B37" i="2" a="1"/>
  <c r="B37" i="2" s="1"/>
  <c r="C37" i="2" s="1"/>
  <c r="B38" i="2" a="1"/>
  <c r="B38" i="2" s="1"/>
  <c r="C38" i="2" s="1"/>
  <c r="B39" i="2" a="1"/>
  <c r="B39" i="2" s="1"/>
  <c r="C39" i="2" s="1"/>
  <c r="B40" i="2" a="1"/>
  <c r="B40" i="2" s="1"/>
  <c r="C40" i="2" s="1"/>
  <c r="B41" i="2" a="1"/>
  <c r="B41" i="2" s="1"/>
  <c r="C41" i="2" s="1"/>
  <c r="B42" i="2" a="1"/>
  <c r="B42" i="2" s="1"/>
  <c r="C42" i="2" s="1"/>
  <c r="B43" i="2" a="1"/>
  <c r="B43" i="2" s="1"/>
  <c r="C43" i="2" s="1"/>
  <c r="B44" i="2" a="1"/>
  <c r="B44" i="2" s="1"/>
  <c r="C44" i="2" s="1"/>
  <c r="B45" i="2" a="1"/>
  <c r="B45" i="2" s="1"/>
  <c r="C45" i="2" s="1"/>
  <c r="B46" i="2" a="1"/>
  <c r="B46" i="2" s="1"/>
  <c r="C46" i="2" s="1"/>
  <c r="B47" i="2" a="1"/>
  <c r="B47" i="2" s="1"/>
  <c r="C47" i="2" s="1"/>
  <c r="B48" i="2" a="1"/>
  <c r="B48" i="2" s="1"/>
  <c r="C48" i="2" s="1"/>
  <c r="B49" i="2" a="1"/>
  <c r="B49" i="2" s="1"/>
  <c r="C49" i="2" s="1"/>
  <c r="B50" i="2" a="1"/>
  <c r="B50" i="2" s="1"/>
  <c r="C50" i="2" s="1"/>
  <c r="B51" i="2" a="1"/>
  <c r="B51" i="2" s="1"/>
  <c r="C51" i="2" s="1"/>
  <c r="B52" i="2" a="1"/>
  <c r="B52" i="2" s="1"/>
  <c r="C52" i="2" s="1"/>
  <c r="B53" i="2" a="1"/>
  <c r="B53" i="2" s="1"/>
  <c r="C53" i="2" s="1"/>
  <c r="B54" i="2" a="1"/>
  <c r="B54" i="2" s="1"/>
  <c r="C54" i="2" s="1"/>
  <c r="B55" i="2" a="1"/>
  <c r="B55" i="2" s="1"/>
  <c r="C55" i="2" s="1"/>
  <c r="B56" i="2" a="1"/>
  <c r="B56" i="2" s="1"/>
  <c r="C56" i="2" s="1"/>
  <c r="B57" i="2" a="1"/>
  <c r="B57" i="2" s="1"/>
  <c r="C57" i="2" s="1"/>
  <c r="B58" i="2" a="1"/>
  <c r="B58" i="2" s="1"/>
  <c r="C58" i="2" s="1"/>
  <c r="B59" i="2" a="1"/>
  <c r="B59" i="2" s="1"/>
  <c r="C59" i="2" s="1"/>
  <c r="B60" i="2" a="1"/>
  <c r="B60" i="2" s="1"/>
  <c r="C60" i="2" s="1"/>
  <c r="B61" i="2" a="1"/>
  <c r="B61" i="2" s="1"/>
  <c r="C61" i="2" s="1"/>
  <c r="B62" i="2" a="1"/>
  <c r="B62" i="2" s="1"/>
  <c r="C62" i="2" s="1"/>
  <c r="B63" i="2" a="1"/>
  <c r="B63" i="2" s="1"/>
  <c r="C63" i="2" s="1"/>
  <c r="B64" i="2" a="1"/>
  <c r="B64" i="2" s="1"/>
  <c r="C64" i="2" s="1"/>
  <c r="B65" i="2" a="1"/>
  <c r="B65" i="2" s="1"/>
  <c r="C65" i="2" s="1"/>
  <c r="B66" i="2" a="1"/>
  <c r="B66" i="2" s="1"/>
  <c r="C66" i="2" s="1"/>
  <c r="B67" i="2" a="1"/>
  <c r="B67" i="2" s="1"/>
  <c r="C67" i="2" s="1"/>
  <c r="B68" i="2" a="1"/>
  <c r="B68" i="2" s="1"/>
  <c r="C68" i="2" s="1"/>
  <c r="B69" i="2" a="1"/>
  <c r="B69" i="2" s="1"/>
  <c r="C69" i="2" s="1"/>
  <c r="B70" i="2" a="1"/>
  <c r="B70" i="2" s="1"/>
  <c r="C70" i="2" s="1"/>
  <c r="B71" i="2" a="1"/>
  <c r="B71" i="2" s="1"/>
  <c r="C71" i="2" s="1"/>
  <c r="B72" i="2" a="1"/>
  <c r="B72" i="2" s="1"/>
  <c r="C72" i="2" s="1"/>
  <c r="B73" i="2" a="1"/>
  <c r="B73" i="2" s="1"/>
  <c r="C73" i="2" s="1"/>
  <c r="B74" i="2" a="1"/>
  <c r="B74" i="2" s="1"/>
  <c r="C74" i="2" s="1"/>
  <c r="B75" i="2" a="1"/>
  <c r="B75" i="2" s="1"/>
  <c r="C75" i="2" s="1"/>
  <c r="B76" i="2" a="1"/>
  <c r="B76" i="2" s="1"/>
  <c r="C76" i="2" s="1"/>
  <c r="B77" i="2" a="1"/>
  <c r="B77" i="2" s="1"/>
  <c r="C77" i="2" s="1"/>
  <c r="B78" i="2" a="1"/>
  <c r="B78" i="2" s="1"/>
  <c r="C78" i="2" s="1"/>
  <c r="B79" i="2" a="1"/>
  <c r="B79" i="2" s="1"/>
  <c r="C79" i="2" s="1"/>
  <c r="B80" i="2" a="1"/>
  <c r="B80" i="2" s="1"/>
  <c r="C80" i="2" s="1"/>
  <c r="B81" i="2" a="1"/>
  <c r="B81" i="2" s="1"/>
  <c r="C81" i="2" s="1"/>
  <c r="B82" i="2" a="1"/>
  <c r="B82" i="2" s="1"/>
  <c r="C82" i="2" s="1"/>
  <c r="B83" i="2" a="1"/>
  <c r="B83" i="2" s="1"/>
  <c r="C83" i="2" s="1"/>
  <c r="B84" i="2" a="1"/>
  <c r="B84" i="2" s="1"/>
  <c r="C84" i="2" s="1"/>
  <c r="B85" i="2" a="1"/>
  <c r="B85" i="2" s="1"/>
  <c r="C85" i="2" s="1"/>
  <c r="B86" i="2" a="1"/>
  <c r="B86" i="2" s="1"/>
  <c r="C86" i="2" s="1"/>
  <c r="B87" i="2" a="1"/>
  <c r="B87" i="2" s="1"/>
  <c r="C87" i="2" s="1"/>
  <c r="B88" i="2" a="1"/>
  <c r="B88" i="2" s="1"/>
  <c r="C88" i="2" s="1"/>
  <c r="B89" i="2" a="1"/>
  <c r="B89" i="2" s="1"/>
  <c r="C89" i="2" s="1"/>
  <c r="B90" i="2" a="1"/>
  <c r="B90" i="2" s="1"/>
  <c r="C90" i="2" s="1"/>
  <c r="B91" i="2" a="1"/>
  <c r="B91" i="2" s="1"/>
  <c r="C91" i="2" s="1"/>
  <c r="B92" i="2" a="1"/>
  <c r="B92" i="2" s="1"/>
  <c r="C92" i="2" s="1"/>
  <c r="B93" i="2" a="1"/>
  <c r="B93" i="2" s="1"/>
  <c r="C93" i="2" s="1"/>
  <c r="B94" i="2" a="1"/>
  <c r="B94" i="2" s="1"/>
  <c r="C94" i="2" s="1"/>
  <c r="B95" i="2" a="1"/>
  <c r="B95" i="2" s="1"/>
  <c r="C95" i="2" s="1"/>
  <c r="B96" i="2" a="1"/>
  <c r="B96" i="2" s="1"/>
  <c r="C96" i="2" s="1"/>
  <c r="B97" i="2" a="1"/>
  <c r="B97" i="2" s="1"/>
  <c r="C97" i="2" s="1"/>
  <c r="B98" i="2" a="1"/>
  <c r="B98" i="2" s="1"/>
  <c r="C98" i="2" s="1"/>
  <c r="B99" i="2" a="1"/>
  <c r="B99" i="2" s="1"/>
  <c r="C99" i="2" s="1"/>
  <c r="B100" i="2" a="1"/>
  <c r="B100" i="2" s="1"/>
  <c r="C100" i="2" s="1"/>
  <c r="B101" i="2" a="1"/>
  <c r="B101" i="2" s="1"/>
  <c r="C101" i="2" s="1"/>
  <c r="B102" i="2" a="1"/>
  <c r="B102" i="2" s="1"/>
  <c r="C102" i="2" s="1"/>
  <c r="B103" i="2" a="1"/>
  <c r="B103" i="2" s="1"/>
  <c r="C103" i="2" s="1"/>
  <c r="B104" i="2" a="1"/>
  <c r="B104" i="2" s="1"/>
  <c r="C104" i="2" s="1"/>
  <c r="B105" i="2" a="1"/>
  <c r="B105" i="2" s="1"/>
  <c r="C105" i="2" s="1"/>
  <c r="B106" i="2" a="1"/>
  <c r="B106" i="2" s="1"/>
  <c r="C106" i="2" s="1"/>
  <c r="B107" i="2" a="1"/>
  <c r="B107" i="2" s="1"/>
  <c r="C107" i="2" s="1"/>
  <c r="B108" i="2" a="1"/>
  <c r="B108" i="2" s="1"/>
  <c r="C108" i="2" s="1"/>
  <c r="B109" i="2" a="1"/>
  <c r="B109" i="2" s="1"/>
  <c r="C109" i="2" s="1"/>
  <c r="B110" i="2" a="1"/>
  <c r="B110" i="2" s="1"/>
  <c r="C110" i="2" s="1"/>
  <c r="B111" i="2" a="1"/>
  <c r="B111" i="2" s="1"/>
  <c r="C111" i="2" s="1"/>
  <c r="B112" i="2" a="1"/>
  <c r="B112" i="2" s="1"/>
  <c r="C112" i="2" s="1"/>
  <c r="B113" i="2" a="1"/>
  <c r="B113" i="2" s="1"/>
  <c r="C113" i="2" s="1"/>
  <c r="B114" i="2" a="1"/>
  <c r="B114" i="2" s="1"/>
  <c r="C114" i="2" s="1"/>
  <c r="B115" i="2" a="1"/>
  <c r="B115" i="2" s="1"/>
  <c r="C115" i="2" s="1"/>
  <c r="B116" i="2" a="1"/>
  <c r="B116" i="2" s="1"/>
  <c r="C116" i="2" s="1"/>
  <c r="B117" i="2" a="1"/>
  <c r="B117" i="2" s="1"/>
  <c r="C117" i="2" s="1"/>
  <c r="B118" i="2" a="1"/>
  <c r="B118" i="2" s="1"/>
  <c r="C118" i="2" s="1"/>
  <c r="B119" i="2" a="1"/>
  <c r="B119" i="2" s="1"/>
  <c r="C119" i="2" s="1"/>
  <c r="B120" i="2" a="1"/>
  <c r="B120" i="2" s="1"/>
  <c r="C120" i="2" s="1"/>
  <c r="B121" i="2" a="1"/>
  <c r="B121" i="2" s="1"/>
  <c r="C121" i="2" s="1"/>
  <c r="B122" i="2" a="1"/>
  <c r="B122" i="2" s="1"/>
  <c r="C122" i="2" s="1"/>
  <c r="B123" i="2" a="1"/>
  <c r="B123" i="2" s="1"/>
  <c r="C123" i="2" s="1"/>
  <c r="B124" i="2" a="1"/>
  <c r="B124" i="2" s="1"/>
  <c r="C124" i="2" s="1"/>
  <c r="B125" i="2" a="1"/>
  <c r="B125" i="2" s="1"/>
  <c r="C125" i="2" s="1"/>
  <c r="B126" i="2" a="1"/>
  <c r="B126" i="2" s="1"/>
  <c r="C126" i="2" s="1"/>
  <c r="B127" i="2" a="1"/>
  <c r="B127" i="2" s="1"/>
  <c r="C127" i="2" s="1"/>
  <c r="B128" i="2" a="1"/>
  <c r="B128" i="2" s="1"/>
  <c r="C128" i="2" s="1"/>
  <c r="B129" i="2" a="1"/>
  <c r="B129" i="2" s="1"/>
  <c r="C129" i="2" s="1"/>
  <c r="B130" i="2" a="1"/>
  <c r="B130" i="2" s="1"/>
  <c r="C130" i="2" s="1"/>
  <c r="B131" i="2" a="1"/>
  <c r="B131" i="2" s="1"/>
  <c r="C131" i="2" s="1"/>
  <c r="B132" i="2" a="1"/>
  <c r="B132" i="2" s="1"/>
  <c r="C132" i="2" s="1"/>
  <c r="B133" i="2" a="1"/>
  <c r="B133" i="2" s="1"/>
  <c r="C133" i="2" s="1"/>
  <c r="B134" i="2" a="1"/>
  <c r="B134" i="2" s="1"/>
  <c r="C134" i="2" s="1"/>
  <c r="B135" i="2" a="1"/>
  <c r="B135" i="2" s="1"/>
  <c r="C135" i="2" s="1"/>
  <c r="B136" i="2" a="1"/>
  <c r="B136" i="2" s="1"/>
  <c r="C136" i="2" s="1"/>
  <c r="B137" i="2" a="1"/>
  <c r="B137" i="2" s="1"/>
  <c r="C137" i="2" s="1"/>
  <c r="B138" i="2" a="1"/>
  <c r="B138" i="2" s="1"/>
  <c r="C138" i="2" s="1"/>
  <c r="B139" i="2" a="1"/>
  <c r="B139" i="2" s="1"/>
  <c r="C139" i="2" s="1"/>
  <c r="B140" i="2" a="1"/>
  <c r="B140" i="2" s="1"/>
  <c r="C140" i="2" s="1"/>
  <c r="B141" i="2" a="1"/>
  <c r="B141" i="2" s="1"/>
  <c r="C141" i="2" s="1"/>
  <c r="B142" i="2" a="1"/>
  <c r="B142" i="2" s="1"/>
  <c r="C142" i="2" s="1"/>
  <c r="B143" i="2" a="1"/>
  <c r="B143" i="2" s="1"/>
  <c r="C143" i="2" s="1"/>
  <c r="B144" i="2" a="1"/>
  <c r="B144" i="2" s="1"/>
  <c r="C144" i="2" s="1"/>
  <c r="B145" i="2" a="1"/>
  <c r="B145" i="2" s="1"/>
  <c r="C145" i="2" s="1"/>
  <c r="B146" i="2" a="1"/>
  <c r="B146" i="2" s="1"/>
  <c r="C146" i="2" s="1"/>
  <c r="B147" i="2" a="1"/>
  <c r="B147" i="2" s="1"/>
  <c r="C147" i="2" s="1"/>
  <c r="B148" i="2" a="1"/>
  <c r="B148" i="2" s="1"/>
  <c r="C148" i="2" s="1"/>
  <c r="B149" i="2" a="1"/>
  <c r="B149" i="2" s="1"/>
  <c r="C149" i="2" s="1"/>
  <c r="B150" i="2" a="1"/>
  <c r="B150" i="2" s="1"/>
  <c r="C150" i="2" s="1"/>
  <c r="B151" i="2" a="1"/>
  <c r="B151" i="2" s="1"/>
  <c r="C151" i="2" s="1"/>
  <c r="B152" i="2" a="1"/>
  <c r="B152" i="2" s="1"/>
  <c r="C152" i="2" s="1"/>
  <c r="B154" i="2" a="1"/>
  <c r="B154" i="2" s="1"/>
  <c r="C154" i="2" s="1"/>
  <c r="B155" i="2" a="1"/>
  <c r="B155" i="2" s="1"/>
  <c r="C155" i="2" s="1"/>
  <c r="B156" i="2" a="1"/>
  <c r="B156" i="2" s="1"/>
  <c r="C156" i="2" s="1"/>
  <c r="B157" i="2" a="1"/>
  <c r="B157" i="2" s="1"/>
  <c r="C157" i="2" s="1"/>
  <c r="B158" i="2" a="1"/>
  <c r="B158" i="2" s="1"/>
  <c r="C158" i="2" s="1"/>
  <c r="B159" i="2" a="1"/>
  <c r="B159" i="2" s="1"/>
  <c r="C159" i="2" s="1"/>
  <c r="B160" i="2" a="1"/>
  <c r="B160" i="2" s="1"/>
  <c r="C160" i="2" s="1"/>
  <c r="B161" i="2" a="1"/>
  <c r="B161" i="2" s="1"/>
  <c r="C161" i="2" s="1"/>
  <c r="B162" i="2" a="1"/>
  <c r="B162" i="2" s="1"/>
  <c r="C162" i="2" s="1"/>
  <c r="B163" i="2" a="1"/>
  <c r="B163" i="2" s="1"/>
  <c r="C163" i="2" s="1"/>
  <c r="B164" i="2" a="1"/>
  <c r="B164" i="2" s="1"/>
  <c r="C164" i="2" s="1"/>
  <c r="B165" i="2" a="1"/>
  <c r="B165" i="2" s="1"/>
  <c r="C165" i="2" s="1"/>
  <c r="B166" i="2" a="1"/>
  <c r="B166" i="2" s="1"/>
  <c r="C166" i="2" s="1"/>
  <c r="B167" i="2" a="1"/>
  <c r="B167" i="2" s="1"/>
  <c r="C167" i="2" s="1"/>
  <c r="B168" i="2" a="1"/>
  <c r="B168" i="2" s="1"/>
  <c r="C168" i="2" s="1"/>
  <c r="B169" i="2" a="1"/>
  <c r="B169" i="2" s="1"/>
  <c r="C169" i="2" s="1"/>
  <c r="B170" i="2" a="1"/>
  <c r="B170" i="2" s="1"/>
  <c r="C170" i="2" s="1"/>
  <c r="B171" i="2" a="1"/>
  <c r="B171" i="2" s="1"/>
  <c r="C171" i="2" s="1"/>
  <c r="B172" i="2" a="1"/>
  <c r="B172" i="2" s="1"/>
  <c r="C172" i="2" s="1"/>
  <c r="B173" i="2" a="1"/>
  <c r="B173" i="2" s="1"/>
  <c r="C173" i="2" s="1"/>
  <c r="B174" i="2" a="1"/>
  <c r="B174" i="2" s="1"/>
  <c r="C174" i="2" s="1"/>
  <c r="B175" i="2" a="1"/>
  <c r="B175" i="2" s="1"/>
  <c r="C175" i="2" s="1"/>
  <c r="B176" i="2" a="1"/>
  <c r="B176" i="2" s="1"/>
  <c r="C176" i="2" s="1"/>
  <c r="B177" i="2" a="1"/>
  <c r="B177" i="2" s="1"/>
  <c r="C177" i="2" s="1"/>
  <c r="B178" i="2" a="1"/>
  <c r="B178" i="2" s="1"/>
  <c r="C178" i="2" s="1"/>
  <c r="B179" i="2" a="1"/>
  <c r="B179" i="2" s="1"/>
  <c r="C179" i="2" s="1"/>
  <c r="B180" i="2" a="1"/>
  <c r="B180" i="2" s="1"/>
  <c r="C180" i="2" s="1"/>
  <c r="B181" i="2" a="1"/>
  <c r="B181" i="2" s="1"/>
  <c r="C181" i="2" s="1"/>
  <c r="B182" i="2" a="1"/>
  <c r="B182" i="2" s="1"/>
  <c r="C182" i="2" s="1"/>
  <c r="B183" i="2" a="1"/>
  <c r="B183" i="2" s="1"/>
  <c r="C183" i="2" s="1"/>
  <c r="B184" i="2" a="1"/>
  <c r="B184" i="2" s="1"/>
  <c r="C184" i="2" s="1"/>
  <c r="B185" i="2" a="1"/>
  <c r="B185" i="2" s="1"/>
  <c r="C185" i="2" s="1"/>
  <c r="B186" i="2" a="1"/>
  <c r="B186" i="2" s="1"/>
  <c r="C186" i="2" s="1"/>
  <c r="B187" i="2" a="1"/>
  <c r="B187" i="2" s="1"/>
  <c r="C187" i="2" s="1"/>
  <c r="B188" i="2" a="1"/>
  <c r="B188" i="2" s="1"/>
  <c r="C188" i="2" s="1"/>
  <c r="B189" i="2" a="1"/>
  <c r="B189" i="2" s="1"/>
  <c r="C189" i="2" s="1"/>
  <c r="B190" i="2" a="1"/>
  <c r="B190" i="2" s="1"/>
  <c r="C190" i="2" s="1"/>
  <c r="B191" i="2" a="1"/>
  <c r="B191" i="2" s="1"/>
  <c r="C191" i="2" s="1"/>
  <c r="B192" i="2" a="1"/>
  <c r="B192" i="2" s="1"/>
  <c r="C192" i="2" s="1"/>
  <c r="B193" i="2" a="1"/>
  <c r="B193" i="2" s="1"/>
  <c r="C193" i="2" s="1"/>
  <c r="B194" i="2" a="1"/>
  <c r="B194" i="2" s="1"/>
  <c r="C194" i="2" s="1"/>
  <c r="B195" i="2" a="1"/>
  <c r="B195" i="2" s="1"/>
  <c r="C195" i="2" s="1"/>
  <c r="B196" i="2" a="1"/>
  <c r="B196" i="2" s="1"/>
  <c r="C196" i="2" s="1"/>
  <c r="B197" i="2" a="1"/>
  <c r="B197" i="2" s="1"/>
  <c r="C197" i="2" s="1"/>
  <c r="B198" i="2" a="1"/>
  <c r="B198" i="2" s="1"/>
  <c r="C198" i="2" s="1"/>
  <c r="B199" i="2" a="1"/>
  <c r="B199" i="2" s="1"/>
  <c r="C199" i="2" s="1"/>
  <c r="B200" i="2" a="1"/>
  <c r="B200" i="2" s="1"/>
  <c r="C200" i="2" s="1"/>
  <c r="B201" i="2" a="1"/>
  <c r="B201" i="2" s="1"/>
  <c r="C201" i="2" s="1"/>
  <c r="B202" i="2" a="1"/>
  <c r="B202" i="2" s="1"/>
  <c r="C202" i="2" s="1"/>
  <c r="B203" i="2" a="1"/>
  <c r="B203" i="2" s="1"/>
  <c r="C203" i="2" s="1"/>
  <c r="B204" i="2" a="1"/>
  <c r="B204" i="2" s="1"/>
  <c r="C204" i="2" s="1"/>
  <c r="B205" i="2" a="1"/>
  <c r="B205" i="2" s="1"/>
  <c r="C205" i="2" s="1"/>
  <c r="B206" i="2" a="1"/>
  <c r="B206" i="2" s="1"/>
  <c r="C206" i="2" s="1"/>
  <c r="B207" i="2" a="1"/>
  <c r="B207" i="2" s="1"/>
  <c r="C207" i="2" s="1"/>
  <c r="B208" i="2" a="1"/>
  <c r="B208" i="2" s="1"/>
  <c r="C208" i="2" s="1"/>
  <c r="B209" i="2" a="1"/>
  <c r="B209" i="2" s="1"/>
  <c r="C209" i="2" s="1"/>
  <c r="B210" i="2" a="1"/>
  <c r="B210" i="2" s="1"/>
  <c r="C210" i="2" s="1"/>
  <c r="B211" i="2" a="1"/>
  <c r="B211" i="2" s="1"/>
  <c r="C211" i="2" s="1"/>
  <c r="B212" i="2" a="1"/>
  <c r="B212" i="2" s="1"/>
  <c r="C212" i="2" s="1"/>
  <c r="B213" i="2" a="1"/>
  <c r="B213" i="2" s="1"/>
  <c r="C213" i="2" s="1"/>
  <c r="B214" i="2" a="1"/>
  <c r="B214" i="2" s="1"/>
  <c r="C214" i="2" s="1"/>
  <c r="B215" i="2" a="1"/>
  <c r="B215" i="2" s="1"/>
  <c r="C215" i="2" s="1"/>
  <c r="B216" i="2" a="1"/>
  <c r="B216" i="2" s="1"/>
  <c r="C216" i="2" s="1"/>
  <c r="B217" i="2" a="1"/>
  <c r="B217" i="2" s="1"/>
  <c r="C217" i="2" s="1"/>
  <c r="B218" i="2" a="1"/>
  <c r="B218" i="2" s="1"/>
  <c r="C218" i="2" s="1"/>
  <c r="B219" i="2" a="1"/>
  <c r="B219" i="2" s="1"/>
  <c r="C219" i="2" s="1"/>
  <c r="B220" i="2" a="1"/>
  <c r="B220" i="2" s="1"/>
  <c r="C220" i="2" s="1"/>
  <c r="B221" i="2" a="1"/>
  <c r="B221" i="2" s="1"/>
  <c r="C221" i="2" s="1"/>
  <c r="B222" i="2" a="1"/>
  <c r="B222" i="2" s="1"/>
  <c r="C222" i="2" s="1"/>
  <c r="B223" i="2" a="1"/>
  <c r="B223" i="2" s="1"/>
  <c r="C223" i="2" s="1"/>
  <c r="B224" i="2" a="1"/>
  <c r="B224" i="2" s="1"/>
  <c r="C224" i="2" s="1"/>
  <c r="B225" i="2" a="1"/>
  <c r="B225" i="2" s="1"/>
  <c r="C225" i="2" s="1"/>
  <c r="B226" i="2" a="1"/>
  <c r="B226" i="2" s="1"/>
  <c r="C226" i="2" s="1"/>
  <c r="B227" i="2" a="1"/>
  <c r="B227" i="2" s="1"/>
  <c r="C227" i="2" s="1"/>
  <c r="B228" i="2" a="1"/>
  <c r="B228" i="2" s="1"/>
  <c r="C228" i="2" s="1"/>
  <c r="B229" i="2" a="1"/>
  <c r="B229" i="2" s="1"/>
  <c r="C229" i="2" s="1"/>
  <c r="B230" i="2" a="1"/>
  <c r="B230" i="2" s="1"/>
  <c r="C230" i="2" s="1"/>
  <c r="B231" i="2" a="1"/>
  <c r="B231" i="2" s="1"/>
  <c r="C231" i="2" s="1"/>
  <c r="B232" i="2" a="1"/>
  <c r="B232" i="2" s="1"/>
  <c r="C232" i="2" s="1"/>
  <c r="B233" i="2" a="1"/>
  <c r="B233" i="2" s="1"/>
  <c r="C233" i="2" s="1"/>
  <c r="B234" i="2" a="1"/>
  <c r="B234" i="2" s="1"/>
  <c r="C234" i="2" s="1"/>
  <c r="B235" i="2" a="1"/>
  <c r="B235" i="2" s="1"/>
  <c r="C235" i="2" s="1"/>
  <c r="B236" i="2" a="1"/>
  <c r="B236" i="2" s="1"/>
  <c r="C236" i="2" s="1"/>
  <c r="B237" i="2" a="1"/>
  <c r="B237" i="2" s="1"/>
  <c r="C237" i="2" s="1"/>
  <c r="B238" i="2" a="1"/>
  <c r="B238" i="2" s="1"/>
  <c r="C238" i="2" s="1"/>
  <c r="B239" i="2" a="1"/>
  <c r="B239" i="2" s="1"/>
  <c r="C239" i="2" s="1"/>
  <c r="B240" i="2" a="1"/>
  <c r="B240" i="2" s="1"/>
  <c r="C240" i="2" s="1"/>
  <c r="B241" i="2" a="1"/>
  <c r="B241" i="2" s="1"/>
  <c r="C241" i="2" s="1"/>
  <c r="B242" i="2" a="1"/>
  <c r="B242" i="2" s="1"/>
  <c r="C242" i="2" s="1"/>
  <c r="B243" i="2" a="1"/>
  <c r="B243" i="2" s="1"/>
  <c r="C243" i="2" s="1"/>
  <c r="B244" i="2" a="1"/>
  <c r="B244" i="2" s="1"/>
  <c r="C244" i="2" s="1"/>
  <c r="B245" i="2" a="1"/>
  <c r="B245" i="2" s="1"/>
  <c r="C245" i="2" s="1"/>
  <c r="B246" i="2" a="1"/>
  <c r="B246" i="2" s="1"/>
  <c r="C246" i="2" s="1"/>
  <c r="B247" i="2" a="1"/>
  <c r="B247" i="2" s="1"/>
  <c r="C247" i="2" s="1"/>
  <c r="B248" i="2" a="1"/>
  <c r="B248" i="2" s="1"/>
  <c r="C248" i="2" s="1"/>
  <c r="B249" i="2" a="1"/>
  <c r="B249" i="2" s="1"/>
  <c r="C249" i="2" s="1"/>
  <c r="B250" i="2" a="1"/>
  <c r="B250" i="2" s="1"/>
  <c r="C250" i="2" s="1"/>
  <c r="B251" i="2" a="1"/>
  <c r="B251" i="2" s="1"/>
  <c r="C251" i="2" s="1"/>
  <c r="B252" i="2" a="1"/>
  <c r="B252" i="2" s="1"/>
  <c r="C252" i="2" s="1"/>
  <c r="B254" i="2" a="1"/>
  <c r="B254" i="2" s="1"/>
  <c r="C254" i="2" s="1"/>
  <c r="B255" i="2" a="1"/>
  <c r="B255" i="2" s="1"/>
  <c r="C255" i="2" s="1"/>
  <c r="B256" i="2" a="1"/>
  <c r="B256" i="2" s="1"/>
  <c r="C256" i="2" s="1"/>
  <c r="B257" i="2" a="1"/>
  <c r="B257" i="2" s="1"/>
  <c r="C257" i="2" s="1"/>
  <c r="B258" i="2" a="1"/>
  <c r="B258" i="2" s="1"/>
  <c r="C258" i="2" s="1"/>
  <c r="B259" i="2" a="1"/>
  <c r="B259" i="2" s="1"/>
  <c r="C259" i="2" s="1"/>
  <c r="B260" i="2" a="1"/>
  <c r="B260" i="2" s="1"/>
  <c r="C260" i="2" s="1"/>
  <c r="B261" i="2" a="1"/>
  <c r="B261" i="2" s="1"/>
  <c r="C261" i="2" s="1"/>
  <c r="B262" i="2" a="1"/>
  <c r="B262" i="2" s="1"/>
  <c r="C262" i="2" s="1"/>
  <c r="B263" i="2" a="1"/>
  <c r="B263" i="2" s="1"/>
  <c r="C263" i="2" s="1"/>
  <c r="B264" i="2" a="1"/>
  <c r="B264" i="2" s="1"/>
  <c r="C264" i="2" s="1"/>
  <c r="B265" i="2" a="1"/>
  <c r="B265" i="2" s="1"/>
  <c r="C265" i="2" s="1"/>
  <c r="B266" i="2" a="1"/>
  <c r="B266" i="2" s="1"/>
  <c r="C266" i="2" s="1"/>
  <c r="B267" i="2" a="1"/>
  <c r="B267" i="2" s="1"/>
  <c r="C267" i="2" s="1"/>
  <c r="B268" i="2" a="1"/>
  <c r="B268" i="2" s="1"/>
  <c r="C268" i="2" s="1"/>
  <c r="B269" i="2" a="1"/>
  <c r="B269" i="2" s="1"/>
  <c r="C269" i="2" s="1"/>
  <c r="B270" i="2" a="1"/>
  <c r="B270" i="2" s="1"/>
  <c r="C270" i="2" s="1"/>
  <c r="B271" i="2" a="1"/>
  <c r="B271" i="2" s="1"/>
  <c r="C271" i="2" s="1"/>
  <c r="B272" i="2" a="1"/>
  <c r="B272" i="2" s="1"/>
  <c r="C272" i="2" s="1"/>
  <c r="B273" i="2" a="1"/>
  <c r="B273" i="2" s="1"/>
  <c r="C273" i="2" s="1"/>
  <c r="B274" i="2" a="1"/>
  <c r="B274" i="2" s="1"/>
  <c r="C274" i="2" s="1"/>
  <c r="B275" i="2" a="1"/>
  <c r="B275" i="2" s="1"/>
  <c r="C275" i="2" s="1"/>
  <c r="B276" i="2" a="1"/>
  <c r="B276" i="2" s="1"/>
  <c r="C276" i="2" s="1"/>
  <c r="B277" i="2" a="1"/>
  <c r="B277" i="2" s="1"/>
  <c r="C277" i="2" s="1"/>
  <c r="B278" i="2" a="1"/>
  <c r="B278" i="2" s="1"/>
  <c r="C278" i="2" s="1"/>
  <c r="B279" i="2" a="1"/>
  <c r="B279" i="2" s="1"/>
  <c r="C279" i="2" s="1"/>
  <c r="B280" i="2" a="1"/>
  <c r="B280" i="2" s="1"/>
  <c r="C280" i="2" s="1"/>
  <c r="B281" i="2" a="1"/>
  <c r="B281" i="2" s="1"/>
  <c r="C281" i="2" s="1"/>
  <c r="B282" i="2" a="1"/>
  <c r="B282" i="2" s="1"/>
  <c r="C282" i="2" s="1"/>
  <c r="B283" i="2" a="1"/>
  <c r="B283" i="2" s="1"/>
  <c r="C283" i="2" s="1"/>
  <c r="B284" i="2" a="1"/>
  <c r="B284" i="2" s="1"/>
  <c r="C284" i="2" s="1"/>
  <c r="B285" i="2" a="1"/>
  <c r="B285" i="2" s="1"/>
  <c r="C285" i="2" s="1"/>
  <c r="B286" i="2" a="1"/>
  <c r="B286" i="2" s="1"/>
  <c r="C286" i="2" s="1"/>
  <c r="B287" i="2" a="1"/>
  <c r="B287" i="2" s="1"/>
  <c r="C287" i="2" s="1"/>
  <c r="B288" i="2" a="1"/>
  <c r="B288" i="2" s="1"/>
  <c r="C288" i="2" s="1"/>
  <c r="B289" i="2" a="1"/>
  <c r="B289" i="2" s="1"/>
  <c r="C289" i="2" s="1"/>
  <c r="B290" i="2" a="1"/>
  <c r="B290" i="2" s="1"/>
  <c r="C290" i="2" s="1"/>
  <c r="B291" i="2" a="1"/>
  <c r="B291" i="2" s="1"/>
  <c r="C291" i="2" s="1"/>
  <c r="B292" i="2" a="1"/>
  <c r="B292" i="2" s="1"/>
  <c r="C292" i="2" s="1"/>
  <c r="B293" i="2" a="1"/>
  <c r="B293" i="2" s="1"/>
  <c r="C293" i="2" s="1"/>
  <c r="B294" i="2" a="1"/>
  <c r="B294" i="2" s="1"/>
  <c r="C294" i="2" s="1"/>
  <c r="B295" i="2" a="1"/>
  <c r="B295" i="2" s="1"/>
  <c r="C295" i="2" s="1"/>
  <c r="B296" i="2" a="1"/>
  <c r="B296" i="2" s="1"/>
  <c r="C296" i="2" s="1"/>
  <c r="B297" i="2" a="1"/>
  <c r="B297" i="2" s="1"/>
  <c r="C297" i="2" s="1"/>
  <c r="B298" i="2" a="1"/>
  <c r="B298" i="2" s="1"/>
  <c r="C298" i="2" s="1"/>
  <c r="B299" i="2" a="1"/>
  <c r="B299" i="2" s="1"/>
  <c r="C299" i="2" s="1"/>
  <c r="B300" i="2" a="1"/>
  <c r="B300" i="2" s="1"/>
  <c r="C300" i="2" s="1"/>
  <c r="B301" i="2" a="1"/>
  <c r="B301" i="2" s="1"/>
  <c r="C301" i="2" s="1"/>
  <c r="B302" i="2" a="1"/>
  <c r="B302" i="2" s="1"/>
  <c r="C302" i="2" s="1"/>
  <c r="B303" i="2" a="1"/>
  <c r="B303" i="2" s="1"/>
  <c r="C303" i="2" s="1"/>
  <c r="B304" i="2" a="1"/>
  <c r="B304" i="2" s="1"/>
  <c r="C304" i="2" s="1"/>
  <c r="B305" i="2" a="1"/>
  <c r="B305" i="2" s="1"/>
  <c r="C305" i="2" s="1"/>
  <c r="B306" i="2" a="1"/>
  <c r="B306" i="2" s="1"/>
  <c r="C306" i="2" s="1"/>
  <c r="B307" i="2" a="1"/>
  <c r="B307" i="2" s="1"/>
  <c r="C307" i="2" s="1"/>
  <c r="B308" i="2" a="1"/>
  <c r="B308" i="2" s="1"/>
  <c r="C308" i="2" s="1"/>
  <c r="B309" i="2" a="1"/>
  <c r="B309" i="2" s="1"/>
  <c r="C309" i="2" s="1"/>
  <c r="B310" i="2" a="1"/>
  <c r="B310" i="2" s="1"/>
  <c r="C310" i="2" s="1"/>
  <c r="B311" i="2" a="1"/>
  <c r="B311" i="2" s="1"/>
  <c r="C311" i="2" s="1"/>
  <c r="B312" i="2" a="1"/>
  <c r="B312" i="2" s="1"/>
  <c r="C312" i="2" s="1"/>
  <c r="B313" i="2" a="1"/>
  <c r="B313" i="2" s="1"/>
  <c r="C313" i="2" s="1"/>
  <c r="B314" i="2" a="1"/>
  <c r="B314" i="2" s="1"/>
  <c r="C314" i="2" s="1"/>
  <c r="B315" i="2" a="1"/>
  <c r="B315" i="2" s="1"/>
  <c r="C315" i="2" s="1"/>
  <c r="B316" i="2" a="1"/>
  <c r="B316" i="2" s="1"/>
  <c r="C316" i="2" s="1"/>
  <c r="B317" i="2" a="1"/>
  <c r="B317" i="2" s="1"/>
  <c r="C317" i="2" s="1"/>
  <c r="B318" i="2" a="1"/>
  <c r="B318" i="2" s="1"/>
  <c r="C318" i="2" s="1"/>
  <c r="B319" i="2" a="1"/>
  <c r="B319" i="2" s="1"/>
  <c r="C319" i="2" s="1"/>
  <c r="B320" i="2" a="1"/>
  <c r="B320" i="2" s="1"/>
  <c r="C320" i="2" s="1"/>
  <c r="B321" i="2" a="1"/>
  <c r="B321" i="2" s="1"/>
  <c r="C321" i="2" s="1"/>
  <c r="B322" i="2" a="1"/>
  <c r="B322" i="2" s="1"/>
  <c r="C322" i="2" s="1"/>
  <c r="B323" i="2" a="1"/>
  <c r="B323" i="2" s="1"/>
  <c r="C323" i="2" s="1"/>
  <c r="B324" i="2" a="1"/>
  <c r="B324" i="2" s="1"/>
  <c r="C324" i="2" s="1"/>
  <c r="B325" i="2" a="1"/>
  <c r="B325" i="2" s="1"/>
  <c r="C325" i="2" s="1"/>
  <c r="B326" i="2" a="1"/>
  <c r="B326" i="2" s="1"/>
  <c r="C326" i="2" s="1"/>
  <c r="B327" i="2" a="1"/>
  <c r="B327" i="2" s="1"/>
  <c r="C327" i="2" s="1"/>
  <c r="B328" i="2" a="1"/>
  <c r="B328" i="2" s="1"/>
  <c r="C328" i="2" s="1"/>
  <c r="B329" i="2" a="1"/>
  <c r="B329" i="2" s="1"/>
  <c r="C329" i="2" s="1"/>
  <c r="B330" i="2" a="1"/>
  <c r="B330" i="2" s="1"/>
  <c r="C330" i="2" s="1"/>
  <c r="B331" i="2" a="1"/>
  <c r="B331" i="2" s="1"/>
  <c r="C331" i="2" s="1"/>
  <c r="B332" i="2" a="1"/>
  <c r="B332" i="2" s="1"/>
  <c r="C332" i="2" s="1"/>
  <c r="B333" i="2" a="1"/>
  <c r="B333" i="2" s="1"/>
  <c r="C333" i="2" s="1"/>
  <c r="B334" i="2" a="1"/>
  <c r="B334" i="2" s="1"/>
  <c r="C334" i="2" s="1"/>
  <c r="B335" i="2" a="1"/>
  <c r="B335" i="2" s="1"/>
  <c r="C335" i="2" s="1"/>
  <c r="B336" i="2" a="1"/>
  <c r="B336" i="2" s="1"/>
  <c r="C336" i="2" s="1"/>
  <c r="B337" i="2" a="1"/>
  <c r="B337" i="2" s="1"/>
  <c r="C337" i="2" s="1"/>
  <c r="B338" i="2" a="1"/>
  <c r="B338" i="2" s="1"/>
  <c r="C338" i="2" s="1"/>
  <c r="B339" i="2" a="1"/>
  <c r="B339" i="2" s="1"/>
  <c r="C339" i="2" s="1"/>
  <c r="B340" i="2" a="1"/>
  <c r="B340" i="2" s="1"/>
  <c r="C340" i="2" s="1"/>
  <c r="B341" i="2" a="1"/>
  <c r="B341" i="2" s="1"/>
  <c r="C341" i="2" s="1"/>
  <c r="B342" i="2" a="1"/>
  <c r="B342" i="2" s="1"/>
  <c r="C342" i="2" s="1"/>
  <c r="B343" i="2" a="1"/>
  <c r="B343" i="2" s="1"/>
  <c r="C343" i="2" s="1"/>
  <c r="B344" i="2" a="1"/>
  <c r="B344" i="2" s="1"/>
  <c r="C344" i="2" s="1"/>
  <c r="B345" i="2" a="1"/>
  <c r="B345" i="2" s="1"/>
  <c r="C345" i="2" s="1"/>
  <c r="B346" i="2" a="1"/>
  <c r="B346" i="2" s="1"/>
  <c r="C346" i="2" s="1"/>
  <c r="B347" i="2" a="1"/>
  <c r="B347" i="2" s="1"/>
  <c r="C347" i="2" s="1"/>
  <c r="B348" i="2" a="1"/>
  <c r="B348" i="2" s="1"/>
  <c r="C348" i="2" s="1"/>
  <c r="B349" i="2" a="1"/>
  <c r="B349" i="2" s="1"/>
  <c r="C349" i="2" s="1"/>
  <c r="B350" i="2" a="1"/>
  <c r="B350" i="2" s="1"/>
  <c r="C350" i="2" s="1"/>
  <c r="B351" i="2" a="1"/>
  <c r="B351" i="2" s="1"/>
  <c r="C351" i="2" s="1"/>
  <c r="B352" i="2" a="1"/>
  <c r="B352" i="2" s="1"/>
  <c r="C352" i="2" s="1"/>
  <c r="B353" i="2" a="1"/>
  <c r="B353" i="2" s="1"/>
  <c r="C353" i="2" s="1"/>
  <c r="B354" i="2" a="1"/>
  <c r="B354" i="2" s="1"/>
  <c r="C354" i="2" s="1"/>
  <c r="B355" i="2" a="1"/>
  <c r="B355" i="2" s="1"/>
  <c r="C355" i="2" s="1"/>
  <c r="B356" i="2" a="1"/>
  <c r="B356" i="2" s="1"/>
  <c r="C356" i="2" s="1"/>
  <c r="B357" i="2" a="1"/>
  <c r="B357" i="2" s="1"/>
  <c r="C357" i="2" s="1"/>
  <c r="B358" i="2" a="1"/>
  <c r="B358" i="2" s="1"/>
  <c r="C358" i="2" s="1"/>
  <c r="B359" i="2" a="1"/>
  <c r="B359" i="2" s="1"/>
  <c r="C359" i="2" s="1"/>
  <c r="B360" i="2" a="1"/>
  <c r="B360" i="2" s="1"/>
  <c r="C360" i="2" s="1"/>
  <c r="B361" i="2" a="1"/>
  <c r="B361" i="2" s="1"/>
  <c r="C361" i="2" s="1"/>
  <c r="B362" i="2" a="1"/>
  <c r="B362" i="2" s="1"/>
  <c r="C362" i="2" s="1"/>
  <c r="B363" i="2" a="1"/>
  <c r="B363" i="2" s="1"/>
  <c r="C363" i="2" s="1"/>
  <c r="B364" i="2" a="1"/>
  <c r="B364" i="2" s="1"/>
  <c r="C364" i="2" s="1"/>
  <c r="B365" i="2" a="1"/>
  <c r="B365" i="2" s="1"/>
  <c r="C365" i="2" s="1"/>
  <c r="B366" i="2" a="1"/>
  <c r="B366" i="2" s="1"/>
  <c r="C366" i="2" s="1"/>
  <c r="B367" i="2" a="1"/>
  <c r="B367" i="2" s="1"/>
  <c r="C367" i="2" s="1"/>
  <c r="B368" i="2" a="1"/>
  <c r="B368" i="2" s="1"/>
  <c r="C368" i="2" s="1"/>
  <c r="B369" i="2" a="1"/>
  <c r="B369" i="2" s="1"/>
  <c r="C369" i="2" s="1"/>
  <c r="B370" i="2" a="1"/>
  <c r="B370" i="2" s="1"/>
  <c r="C370" i="2" s="1"/>
  <c r="B371" i="2" a="1"/>
  <c r="B371" i="2" s="1"/>
  <c r="C371" i="2" s="1"/>
  <c r="B372" i="2" a="1"/>
  <c r="B372" i="2" s="1"/>
  <c r="C372" i="2" s="1"/>
  <c r="B373" i="2" a="1"/>
  <c r="B373" i="2" s="1"/>
  <c r="C373" i="2" s="1"/>
  <c r="B374" i="2" a="1"/>
  <c r="B374" i="2" s="1"/>
  <c r="C374" i="2" s="1"/>
  <c r="B375" i="2" a="1"/>
  <c r="B375" i="2" s="1"/>
  <c r="C375" i="2" s="1"/>
  <c r="B376" i="2" a="1"/>
  <c r="B376" i="2" s="1"/>
  <c r="C376" i="2" s="1"/>
  <c r="B377" i="2" a="1"/>
  <c r="B377" i="2" s="1"/>
  <c r="C377" i="2" s="1"/>
  <c r="B378" i="2" a="1"/>
  <c r="B378" i="2" s="1"/>
  <c r="C378" i="2" s="1"/>
  <c r="B379" i="2" a="1"/>
  <c r="B379" i="2" s="1"/>
  <c r="C379" i="2" s="1"/>
  <c r="B380" i="2" a="1"/>
  <c r="B380" i="2" s="1"/>
  <c r="C380" i="2" s="1"/>
  <c r="B381" i="2" a="1"/>
  <c r="B381" i="2" s="1"/>
  <c r="C381" i="2" s="1"/>
  <c r="B382" i="2" a="1"/>
  <c r="B382" i="2" s="1"/>
  <c r="C382" i="2" s="1"/>
  <c r="B383" i="2" a="1"/>
  <c r="B383" i="2" s="1"/>
  <c r="C383" i="2" s="1"/>
  <c r="B384" i="2" a="1"/>
  <c r="B384" i="2" s="1"/>
  <c r="C384" i="2" s="1"/>
  <c r="B385" i="2" a="1"/>
  <c r="B385" i="2" s="1"/>
  <c r="C385" i="2" s="1"/>
  <c r="B386" i="2" a="1"/>
  <c r="B386" i="2" s="1"/>
  <c r="C386" i="2" s="1"/>
  <c r="B387" i="2" a="1"/>
  <c r="B387" i="2" s="1"/>
  <c r="C387" i="2" s="1"/>
  <c r="B388" i="2" a="1"/>
  <c r="B388" i="2" s="1"/>
  <c r="C388" i="2" s="1"/>
  <c r="B389" i="2" a="1"/>
  <c r="B389" i="2" s="1"/>
  <c r="C389" i="2" s="1"/>
  <c r="B390" i="2" a="1"/>
  <c r="B390" i="2" s="1"/>
  <c r="C390" i="2" s="1"/>
  <c r="B391" i="2" a="1"/>
  <c r="B391" i="2" s="1"/>
  <c r="C391" i="2" s="1"/>
  <c r="B392" i="2" a="1"/>
  <c r="B392" i="2" s="1"/>
  <c r="C392" i="2" s="1"/>
  <c r="B393" i="2" a="1"/>
  <c r="B393" i="2" s="1"/>
  <c r="C393" i="2" s="1"/>
  <c r="B394" i="2" a="1"/>
  <c r="B394" i="2" s="1"/>
  <c r="C394" i="2" s="1"/>
  <c r="B395" i="2" a="1"/>
  <c r="B395" i="2" s="1"/>
  <c r="C395" i="2" s="1"/>
  <c r="B396" i="2" a="1"/>
  <c r="B396" i="2" s="1"/>
  <c r="C396" i="2" s="1"/>
  <c r="B397" i="2" a="1"/>
  <c r="B397" i="2" s="1"/>
  <c r="C397" i="2" s="1"/>
  <c r="B398" i="2" a="1"/>
  <c r="B398" i="2" s="1"/>
  <c r="C398" i="2" s="1"/>
  <c r="B399" i="2" a="1"/>
  <c r="B399" i="2" s="1"/>
  <c r="C399" i="2" s="1"/>
  <c r="B400" i="2" a="1"/>
  <c r="B400" i="2" s="1"/>
  <c r="C400" i="2" s="1"/>
  <c r="B401" i="2" a="1"/>
  <c r="B401" i="2" s="1"/>
  <c r="C401" i="2" s="1"/>
  <c r="B402" i="2" a="1"/>
  <c r="B402" i="2" s="1"/>
  <c r="C402" i="2" s="1"/>
  <c r="B403" i="2" a="1"/>
  <c r="B403" i="2" s="1"/>
  <c r="C403" i="2" s="1"/>
  <c r="B404" i="2" a="1"/>
  <c r="B404" i="2" s="1"/>
  <c r="C404" i="2" s="1"/>
  <c r="B405" i="2" a="1"/>
  <c r="B405" i="2" s="1"/>
  <c r="C405" i="2" s="1"/>
  <c r="B406" i="2" a="1"/>
  <c r="B406" i="2" s="1"/>
  <c r="C406" i="2" s="1"/>
  <c r="B407" i="2" a="1"/>
  <c r="B407" i="2" s="1"/>
  <c r="C407" i="2" s="1"/>
  <c r="B408" i="2" a="1"/>
  <c r="B408" i="2" s="1"/>
  <c r="C408" i="2" s="1"/>
  <c r="B409" i="2" a="1"/>
  <c r="B409" i="2" s="1"/>
  <c r="C409" i="2" s="1"/>
  <c r="B410" i="2" a="1"/>
  <c r="B410" i="2" s="1"/>
  <c r="C410" i="2" s="1"/>
  <c r="B411" i="2" a="1"/>
  <c r="B411" i="2" s="1"/>
  <c r="C411" i="2" s="1"/>
  <c r="B412" i="2" a="1"/>
  <c r="B412" i="2" s="1"/>
  <c r="C412" i="2" s="1"/>
  <c r="B413" i="2" a="1"/>
  <c r="B413" i="2" s="1"/>
  <c r="C413" i="2" s="1"/>
  <c r="B414" i="2" a="1"/>
  <c r="B414" i="2" s="1"/>
  <c r="C414" i="2" s="1"/>
  <c r="B415" i="2" a="1"/>
  <c r="B415" i="2" s="1"/>
  <c r="C415" i="2" s="1"/>
  <c r="B416" i="2" a="1"/>
  <c r="B416" i="2" s="1"/>
  <c r="C416" i="2" s="1"/>
  <c r="B417" i="2" a="1"/>
  <c r="B417" i="2" s="1"/>
  <c r="C417" i="2" s="1"/>
  <c r="B418" i="2" a="1"/>
  <c r="B418" i="2" s="1"/>
  <c r="C418" i="2" s="1"/>
  <c r="B419" i="2" a="1"/>
  <c r="B419" i="2" s="1"/>
  <c r="C419" i="2" s="1"/>
  <c r="B420" i="2" a="1"/>
  <c r="B420" i="2" s="1"/>
  <c r="C420" i="2" s="1"/>
  <c r="B421" i="2" a="1"/>
  <c r="B421" i="2" s="1"/>
  <c r="C421" i="2" s="1"/>
  <c r="B422" i="2" a="1"/>
  <c r="B422" i="2" s="1"/>
  <c r="C422" i="2" s="1"/>
  <c r="B423" i="2" a="1"/>
  <c r="B423" i="2" s="1"/>
  <c r="C423" i="2" s="1"/>
  <c r="B424" i="2" a="1"/>
  <c r="B424" i="2" s="1"/>
  <c r="C424" i="2" s="1"/>
  <c r="B425" i="2" a="1"/>
  <c r="B425" i="2" s="1"/>
  <c r="C425" i="2" s="1"/>
  <c r="B426" i="2" a="1"/>
  <c r="B426" i="2" s="1"/>
  <c r="C426" i="2" s="1"/>
  <c r="B427" i="2" a="1"/>
  <c r="B427" i="2" s="1"/>
  <c r="C427" i="2" s="1"/>
  <c r="B428" i="2" a="1"/>
  <c r="B428" i="2" s="1"/>
  <c r="C428" i="2" s="1"/>
  <c r="B429" i="2" a="1"/>
  <c r="B429" i="2" s="1"/>
  <c r="C429" i="2" s="1"/>
  <c r="B430" i="2" a="1"/>
  <c r="B430" i="2" s="1"/>
  <c r="C430" i="2" s="1"/>
  <c r="B431" i="2" a="1"/>
  <c r="B431" i="2" s="1"/>
  <c r="C431" i="2" s="1"/>
  <c r="B432" i="2" a="1"/>
  <c r="B432" i="2" s="1"/>
  <c r="C432" i="2" s="1"/>
  <c r="B433" i="2" a="1"/>
  <c r="B433" i="2" s="1"/>
  <c r="C433" i="2" s="1"/>
  <c r="B434" i="2" a="1"/>
  <c r="B434" i="2" s="1"/>
  <c r="C434" i="2" s="1"/>
  <c r="B435" i="2" a="1"/>
  <c r="B435" i="2" s="1"/>
  <c r="C435" i="2" s="1"/>
  <c r="B436" i="2" a="1"/>
  <c r="B436" i="2" s="1"/>
  <c r="C436" i="2" s="1"/>
  <c r="B437" i="2" a="1"/>
  <c r="B437" i="2" s="1"/>
  <c r="C437" i="2" s="1"/>
  <c r="B438" i="2" a="1"/>
  <c r="B438" i="2" s="1"/>
  <c r="C438" i="2" s="1"/>
  <c r="B439" i="2" a="1"/>
  <c r="B439" i="2" s="1"/>
  <c r="C439" i="2" s="1"/>
  <c r="B440" i="2" a="1"/>
  <c r="B440" i="2" s="1"/>
  <c r="C440" i="2" s="1"/>
  <c r="B441" i="2" a="1"/>
  <c r="B441" i="2" s="1"/>
  <c r="C441" i="2" s="1"/>
  <c r="B442" i="2" a="1"/>
  <c r="B442" i="2" s="1"/>
  <c r="C442" i="2" s="1"/>
  <c r="B443" i="2" a="1"/>
  <c r="B443" i="2" s="1"/>
  <c r="C443" i="2" s="1"/>
  <c r="B444" i="2" a="1"/>
  <c r="B444" i="2" s="1"/>
  <c r="C444" i="2" s="1"/>
  <c r="B445" i="2" a="1"/>
  <c r="B445" i="2" s="1"/>
  <c r="C445" i="2" s="1"/>
  <c r="B446" i="2" a="1"/>
  <c r="B446" i="2" s="1"/>
  <c r="C446" i="2" s="1"/>
  <c r="B447" i="2" a="1"/>
  <c r="B447" i="2" s="1"/>
  <c r="C447" i="2" s="1"/>
  <c r="B448" i="2" a="1"/>
  <c r="B448" i="2" s="1"/>
  <c r="C448" i="2" s="1"/>
  <c r="B449" i="2" a="1"/>
  <c r="B449" i="2" s="1"/>
  <c r="C449" i="2" s="1"/>
  <c r="B450" i="2" a="1"/>
  <c r="B450" i="2" s="1"/>
  <c r="C450" i="2" s="1"/>
  <c r="B451" i="2" a="1"/>
  <c r="B451" i="2" s="1"/>
  <c r="C451" i="2" s="1"/>
  <c r="B452" i="2" a="1"/>
  <c r="B452" i="2" s="1"/>
  <c r="C452" i="2" s="1"/>
  <c r="B453" i="2" a="1"/>
  <c r="B453" i="2" s="1"/>
  <c r="C453" i="2" s="1"/>
  <c r="B454" i="2" a="1"/>
  <c r="B454" i="2" s="1"/>
  <c r="C454" i="2" s="1"/>
  <c r="B455" i="2" a="1"/>
  <c r="B455" i="2" s="1"/>
  <c r="C455" i="2" s="1"/>
  <c r="B456" i="2" a="1"/>
  <c r="B456" i="2" s="1"/>
  <c r="C456" i="2" s="1"/>
  <c r="B457" i="2" a="1"/>
  <c r="B457" i="2" s="1"/>
  <c r="C457" i="2" s="1"/>
  <c r="B458" i="2" a="1"/>
  <c r="B458" i="2" s="1"/>
  <c r="C458" i="2" s="1"/>
  <c r="B459" i="2" a="1"/>
  <c r="B459" i="2" s="1"/>
  <c r="C459" i="2" s="1"/>
  <c r="B460" i="2" a="1"/>
  <c r="B460" i="2" s="1"/>
  <c r="C460" i="2" s="1"/>
  <c r="B461" i="2" a="1"/>
  <c r="B461" i="2" s="1"/>
  <c r="C461" i="2" s="1"/>
  <c r="B462" i="2" a="1"/>
  <c r="B462" i="2" s="1"/>
  <c r="C462" i="2" s="1"/>
  <c r="B463" i="2" a="1"/>
  <c r="B463" i="2" s="1"/>
  <c r="C463" i="2" s="1"/>
  <c r="B464" i="2" a="1"/>
  <c r="B464" i="2" s="1"/>
  <c r="C464" i="2" s="1"/>
  <c r="B465" i="2" a="1"/>
  <c r="B465" i="2" s="1"/>
  <c r="C465" i="2" s="1"/>
  <c r="B466" i="2" a="1"/>
  <c r="B466" i="2" s="1"/>
  <c r="C466" i="2" s="1"/>
  <c r="B467" i="2" a="1"/>
  <c r="B467" i="2" s="1"/>
  <c r="C467" i="2" s="1"/>
  <c r="B468" i="2" a="1"/>
  <c r="B468" i="2" s="1"/>
  <c r="C468" i="2" s="1"/>
  <c r="B469" i="2" a="1"/>
  <c r="B469" i="2" s="1"/>
  <c r="C469" i="2" s="1"/>
  <c r="B470" i="2" a="1"/>
  <c r="B470" i="2" s="1"/>
  <c r="C470" i="2" s="1"/>
  <c r="B471" i="2" a="1"/>
  <c r="B471" i="2" s="1"/>
  <c r="C471" i="2" s="1"/>
  <c r="B472" i="2" a="1"/>
  <c r="B472" i="2" s="1"/>
  <c r="C472" i="2" s="1"/>
  <c r="B473" i="2" a="1"/>
  <c r="B473" i="2" s="1"/>
  <c r="C473" i="2" s="1"/>
  <c r="B474" i="2" a="1"/>
  <c r="B474" i="2" s="1"/>
  <c r="C474" i="2" s="1"/>
  <c r="B475" i="2" a="1"/>
  <c r="B475" i="2" s="1"/>
  <c r="C475" i="2" s="1"/>
  <c r="B476" i="2" a="1"/>
  <c r="B476" i="2" s="1"/>
  <c r="C476" i="2" s="1"/>
  <c r="B477" i="2" a="1"/>
  <c r="B477" i="2" s="1"/>
  <c r="C477" i="2" s="1"/>
  <c r="B478" i="2" a="1"/>
  <c r="B478" i="2" s="1"/>
  <c r="C478" i="2" s="1"/>
  <c r="B479" i="2" a="1"/>
  <c r="B479" i="2" s="1"/>
  <c r="C479" i="2" s="1"/>
  <c r="B480" i="2" a="1"/>
  <c r="B480" i="2" s="1"/>
  <c r="C480" i="2" s="1"/>
  <c r="B481" i="2" a="1"/>
  <c r="B481" i="2" s="1"/>
  <c r="C481" i="2" s="1"/>
  <c r="M10" i="2"/>
  <c r="J1200" i="1"/>
  <c r="J1120" i="1"/>
  <c r="J1004" i="1"/>
  <c r="J991" i="1"/>
  <c r="J914" i="1"/>
  <c r="J830" i="1"/>
  <c r="J823" i="1"/>
  <c r="J777" i="1"/>
  <c r="J742" i="1"/>
  <c r="B484" i="2" l="1"/>
  <c r="C483" i="2"/>
  <c r="C482" i="2"/>
  <c r="C14" i="2"/>
  <c r="D428" i="2" s="1"/>
  <c r="D359" i="2"/>
  <c r="D12" i="2"/>
  <c r="D391" i="2"/>
  <c r="D183" i="2"/>
  <c r="D481" i="2"/>
  <c r="D383" i="2"/>
  <c r="D355" i="2"/>
  <c r="D308" i="2"/>
  <c r="D265" i="2"/>
  <c r="D134" i="2"/>
  <c r="D20" i="2"/>
  <c r="D38" i="2"/>
  <c r="D54" i="2"/>
  <c r="D73" i="2"/>
  <c r="D102" i="2"/>
  <c r="D121" i="2"/>
  <c r="D137" i="2"/>
  <c r="D151" i="2"/>
  <c r="D170" i="2"/>
  <c r="D185" i="2"/>
  <c r="D201" i="2"/>
  <c r="D219" i="2"/>
  <c r="D234" i="2"/>
  <c r="D249" i="2"/>
  <c r="D267" i="2"/>
  <c r="D283" i="2"/>
  <c r="D298" i="2"/>
  <c r="D316" i="2"/>
  <c r="D331" i="2"/>
  <c r="D347" i="2"/>
  <c r="D361" i="2"/>
  <c r="D373" i="2"/>
  <c r="D384" i="2"/>
  <c r="D398" i="2"/>
  <c r="D409" i="2"/>
  <c r="D421" i="2"/>
  <c r="D435" i="2"/>
  <c r="D446" i="2"/>
  <c r="D457" i="2"/>
  <c r="D23" i="2"/>
  <c r="D39" i="2"/>
  <c r="D57" i="2"/>
  <c r="D74" i="2"/>
  <c r="D89" i="2"/>
  <c r="D106" i="2"/>
  <c r="D122" i="2"/>
  <c r="D138" i="2"/>
  <c r="D155" i="2"/>
  <c r="D171" i="2"/>
  <c r="D186" i="2"/>
  <c r="D203" i="2"/>
  <c r="D220" i="2"/>
  <c r="D235" i="2"/>
  <c r="D252" i="2"/>
  <c r="D268" i="2"/>
  <c r="D284" i="2"/>
  <c r="D301" i="2"/>
  <c r="D317" i="2"/>
  <c r="D332" i="2"/>
  <c r="D349" i="2"/>
  <c r="D363" i="2"/>
  <c r="D374" i="2"/>
  <c r="D387" i="2"/>
  <c r="D399" i="2"/>
  <c r="D411" i="2"/>
  <c r="D423" i="2"/>
  <c r="D436" i="2"/>
  <c r="D447" i="2"/>
  <c r="D460" i="2"/>
  <c r="D472" i="2"/>
  <c r="D25" i="2"/>
  <c r="D42" i="2"/>
  <c r="D60" i="2"/>
  <c r="D75" i="2"/>
  <c r="D91" i="2"/>
  <c r="D109" i="2"/>
  <c r="D124" i="2"/>
  <c r="D139" i="2"/>
  <c r="D157" i="2"/>
  <c r="D173" i="2"/>
  <c r="D188" i="2"/>
  <c r="D206" i="2"/>
  <c r="D221" i="2"/>
  <c r="D237" i="2"/>
  <c r="D255" i="2"/>
  <c r="D270" i="2"/>
  <c r="D285" i="2"/>
  <c r="D303" i="2"/>
  <c r="D319" i="2"/>
  <c r="D334" i="2"/>
  <c r="D352" i="2"/>
  <c r="D364" i="2"/>
  <c r="D375" i="2"/>
  <c r="D389" i="2"/>
  <c r="D400" i="2"/>
  <c r="D412" i="2"/>
  <c r="D425" i="2"/>
  <c r="D437" i="2"/>
  <c r="D448" i="2"/>
  <c r="D462" i="2"/>
  <c r="D473" i="2"/>
  <c r="D9" i="2"/>
  <c r="D28" i="2"/>
  <c r="D45" i="2"/>
  <c r="D61" i="2"/>
  <c r="D76" i="2"/>
  <c r="D93" i="2"/>
  <c r="D110" i="2"/>
  <c r="D125" i="2"/>
  <c r="D142" i="2"/>
  <c r="D158" i="2"/>
  <c r="D174" i="2"/>
  <c r="D191" i="2"/>
  <c r="D207" i="2"/>
  <c r="D222" i="2"/>
  <c r="D239" i="2"/>
  <c r="D257" i="2"/>
  <c r="D271" i="2"/>
  <c r="D289" i="2"/>
  <c r="D305" i="2"/>
  <c r="D321" i="2"/>
  <c r="D338" i="2"/>
  <c r="D353" i="2"/>
  <c r="D365" i="2"/>
  <c r="D377" i="2"/>
  <c r="D390" i="2"/>
  <c r="D401" i="2"/>
  <c r="D414" i="2"/>
  <c r="D427" i="2"/>
  <c r="D438" i="2"/>
  <c r="D451" i="2"/>
  <c r="D463" i="2"/>
  <c r="D15" i="2"/>
  <c r="D36" i="2"/>
  <c r="D51" i="2"/>
  <c r="D66" i="2"/>
  <c r="D84" i="2"/>
  <c r="D100" i="2"/>
  <c r="D115" i="2"/>
  <c r="D133" i="2"/>
  <c r="D148" i="2"/>
  <c r="D164" i="2"/>
  <c r="D182" i="2"/>
  <c r="D197" i="2"/>
  <c r="D212" i="2"/>
  <c r="D230" i="2"/>
  <c r="D246" i="2"/>
  <c r="D261" i="2"/>
  <c r="D279" i="2"/>
  <c r="D294" i="2"/>
  <c r="D310" i="2"/>
  <c r="D329" i="2"/>
  <c r="D343" i="2"/>
  <c r="D357" i="2"/>
  <c r="D371" i="2"/>
  <c r="D382" i="2"/>
  <c r="D393" i="2"/>
  <c r="D407" i="2"/>
  <c r="D419" i="2"/>
  <c r="D430" i="2"/>
  <c r="D444" i="2"/>
  <c r="D455" i="2"/>
  <c r="D467" i="2"/>
  <c r="D480" i="2"/>
  <c r="D478" i="2"/>
  <c r="D445" i="2"/>
  <c r="D416" i="2"/>
  <c r="D381" i="2"/>
  <c r="D345" i="2"/>
  <c r="D307" i="2"/>
  <c r="D259" i="2"/>
  <c r="D215" i="2"/>
  <c r="D175" i="2"/>
  <c r="D130" i="2"/>
  <c r="D85" i="2"/>
  <c r="D47" i="2"/>
  <c r="D476" i="2"/>
  <c r="D441" i="2"/>
  <c r="D408" i="2"/>
  <c r="D380" i="2"/>
  <c r="D341" i="2"/>
  <c r="D295" i="2"/>
  <c r="D258" i="2"/>
  <c r="D211" i="2"/>
  <c r="D166" i="2"/>
  <c r="D127" i="2"/>
  <c r="D82" i="2"/>
  <c r="D37" i="2"/>
  <c r="D2" i="2"/>
  <c r="D14" i="2"/>
  <c r="D27" i="2"/>
  <c r="D3" i="2"/>
  <c r="D67" i="2"/>
  <c r="D79" i="2"/>
  <c r="D92" i="2"/>
  <c r="D103" i="2"/>
  <c r="D116" i="2"/>
  <c r="D129" i="2"/>
  <c r="D140" i="2"/>
  <c r="D165" i="2"/>
  <c r="D177" i="2"/>
  <c r="D189" i="2"/>
  <c r="D202" i="2"/>
  <c r="D213" i="2"/>
  <c r="D226" i="2"/>
  <c r="D238" i="2"/>
  <c r="D250" i="2"/>
  <c r="D262" i="2"/>
  <c r="D275" i="2"/>
  <c r="D286" i="2"/>
  <c r="D299" i="2"/>
  <c r="D311" i="2"/>
  <c r="D323" i="2"/>
  <c r="D335" i="2"/>
  <c r="D348" i="2"/>
  <c r="D358" i="2"/>
  <c r="D367" i="2"/>
  <c r="D376" i="2"/>
  <c r="D385" i="2"/>
  <c r="D395" i="2"/>
  <c r="D404" i="2"/>
  <c r="D413" i="2"/>
  <c r="D422" i="2"/>
  <c r="D431" i="2"/>
  <c r="D440" i="2"/>
  <c r="D449" i="2"/>
  <c r="D459" i="2"/>
  <c r="D70" i="2"/>
  <c r="D83" i="2"/>
  <c r="D94" i="2"/>
  <c r="D107" i="2"/>
  <c r="D119" i="2"/>
  <c r="D131" i="2"/>
  <c r="D143" i="2"/>
  <c r="D156" i="2"/>
  <c r="D167" i="2"/>
  <c r="D180" i="2"/>
  <c r="D193" i="2"/>
  <c r="D204" i="2"/>
  <c r="D217" i="2"/>
  <c r="D229" i="2"/>
  <c r="D241" i="2"/>
  <c r="D266" i="2"/>
  <c r="D277" i="2"/>
  <c r="D290" i="2"/>
  <c r="D302" i="2"/>
  <c r="D314" i="2"/>
  <c r="D326" i="2"/>
  <c r="D339" i="2"/>
  <c r="D350" i="2"/>
  <c r="D360" i="2"/>
  <c r="D369" i="2"/>
  <c r="D379" i="2"/>
  <c r="D388" i="2"/>
  <c r="D397" i="2"/>
  <c r="D406" i="2"/>
  <c r="D415" i="2"/>
  <c r="D424" i="2"/>
  <c r="D433" i="2"/>
  <c r="D443" i="2"/>
  <c r="D470" i="2"/>
  <c r="D55" i="2"/>
  <c r="D479" i="2"/>
  <c r="D461" i="2"/>
  <c r="D452" i="2"/>
  <c r="D477" i="2"/>
  <c r="D468" i="2"/>
  <c r="D402" i="2"/>
  <c r="D4" i="2"/>
  <c r="D13" i="2"/>
  <c r="D22" i="2"/>
  <c r="D31" i="2"/>
  <c r="D41" i="2"/>
  <c r="D50" i="2"/>
  <c r="D59" i="2"/>
  <c r="D68" i="2"/>
  <c r="D77" i="2"/>
  <c r="D86" i="2"/>
  <c r="D95" i="2"/>
  <c r="D105" i="2"/>
  <c r="D114" i="2"/>
  <c r="D123" i="2"/>
  <c r="D132" i="2"/>
  <c r="D141" i="2"/>
  <c r="D150" i="2"/>
  <c r="D159" i="2"/>
  <c r="D169" i="2"/>
  <c r="D178" i="2"/>
  <c r="D187" i="2"/>
  <c r="D196" i="2"/>
  <c r="D205" i="2"/>
  <c r="D214" i="2"/>
  <c r="D223" i="2"/>
  <c r="D233" i="2"/>
  <c r="D242" i="2"/>
  <c r="D251" i="2"/>
  <c r="D260" i="2"/>
  <c r="D269" i="2"/>
  <c r="D278" i="2"/>
  <c r="D287" i="2"/>
  <c r="D297" i="2"/>
  <c r="D306" i="2"/>
  <c r="D315" i="2"/>
  <c r="D324" i="2"/>
  <c r="D333" i="2"/>
  <c r="D342" i="2"/>
  <c r="D351" i="2"/>
  <c r="D309" i="2"/>
  <c r="D318" i="2"/>
  <c r="D327" i="2"/>
  <c r="D337" i="2"/>
  <c r="D346" i="2"/>
  <c r="D354" i="2"/>
  <c r="D362" i="2"/>
  <c r="D370" i="2"/>
  <c r="D378" i="2"/>
  <c r="D386" i="2"/>
  <c r="D394" i="2"/>
  <c r="D410" i="2"/>
  <c r="D418" i="2"/>
  <c r="D426" i="2"/>
  <c r="D434" i="2"/>
  <c r="D442" i="2"/>
  <c r="D450" i="2"/>
  <c r="D458" i="2"/>
  <c r="D466" i="2"/>
  <c r="D474" i="2"/>
  <c r="D58" i="2"/>
  <c r="D46" i="2"/>
  <c r="D34" i="2"/>
  <c r="D21" i="2"/>
  <c r="D10" i="2"/>
  <c r="D43" i="2"/>
  <c r="D30" i="2"/>
  <c r="D19" i="2"/>
  <c r="D6" i="2"/>
  <c r="D8" i="2"/>
  <c r="D16" i="2"/>
  <c r="D24" i="2"/>
  <c r="D32" i="2"/>
  <c r="D40" i="2"/>
  <c r="D48" i="2"/>
  <c r="D56" i="2"/>
  <c r="D64" i="2"/>
  <c r="D72" i="2"/>
  <c r="D80" i="2"/>
  <c r="D88" i="2"/>
  <c r="D96" i="2"/>
  <c r="D104" i="2"/>
  <c r="D112" i="2"/>
  <c r="D120" i="2"/>
  <c r="D128" i="2"/>
  <c r="D136" i="2"/>
  <c r="D144" i="2"/>
  <c r="D152" i="2"/>
  <c r="D160" i="2"/>
  <c r="D168" i="2"/>
  <c r="D176" i="2"/>
  <c r="D184" i="2"/>
  <c r="D192" i="2"/>
  <c r="D200" i="2"/>
  <c r="D208" i="2"/>
  <c r="D216" i="2"/>
  <c r="D224" i="2"/>
  <c r="D232" i="2"/>
  <c r="D240" i="2"/>
  <c r="D248" i="2"/>
  <c r="D256" i="2"/>
  <c r="D264" i="2"/>
  <c r="D272" i="2"/>
  <c r="D280" i="2"/>
  <c r="D288" i="2"/>
  <c r="D296" i="2"/>
  <c r="D304" i="2"/>
  <c r="D312" i="2"/>
  <c r="D320" i="2"/>
  <c r="D336" i="2"/>
  <c r="D300" i="2"/>
  <c r="D291" i="2"/>
  <c r="D282" i="2"/>
  <c r="D273" i="2"/>
  <c r="D263" i="2"/>
  <c r="D254" i="2"/>
  <c r="D245" i="2"/>
  <c r="D236" i="2"/>
  <c r="D227" i="2"/>
  <c r="D218" i="2"/>
  <c r="D209" i="2"/>
  <c r="D199" i="2"/>
  <c r="D190" i="2"/>
  <c r="D181" i="2"/>
  <c r="D172" i="2"/>
  <c r="D163" i="2"/>
  <c r="D154" i="2"/>
  <c r="D145" i="2"/>
  <c r="D135" i="2"/>
  <c r="D126" i="2"/>
  <c r="D117" i="2"/>
  <c r="D108" i="2"/>
  <c r="D99" i="2"/>
  <c r="D90" i="2"/>
  <c r="D81" i="2"/>
  <c r="D71" i="2"/>
  <c r="D62" i="2"/>
  <c r="D53" i="2"/>
  <c r="D44" i="2"/>
  <c r="D35" i="2"/>
  <c r="D26" i="2"/>
  <c r="D17" i="2"/>
  <c r="D7" i="2"/>
  <c r="D344" i="2"/>
  <c r="D328" i="2"/>
  <c r="E2" i="3"/>
  <c r="F2" i="3" s="1"/>
  <c r="D453" i="2" l="1"/>
  <c r="D231" i="2"/>
  <c r="D52" i="2"/>
  <c r="D179" i="2"/>
  <c r="D98" i="2"/>
  <c r="D276" i="2"/>
  <c r="D146" i="2"/>
  <c r="D454" i="2"/>
  <c r="D322" i="2"/>
  <c r="D97" i="2"/>
  <c r="D417" i="2"/>
  <c r="D228" i="2"/>
  <c r="D63" i="2"/>
  <c r="D274" i="2"/>
  <c r="D101" i="2"/>
  <c r="D325" i="2"/>
  <c r="D313" i="2"/>
  <c r="D147" i="2"/>
  <c r="D49" i="2"/>
  <c r="D87" i="2"/>
  <c r="D225" i="2"/>
  <c r="D11" i="2"/>
  <c r="D356" i="2"/>
  <c r="D194" i="2"/>
  <c r="D420" i="2"/>
  <c r="D392" i="2"/>
  <c r="D475" i="2"/>
  <c r="D195" i="2"/>
  <c r="D243" i="2"/>
  <c r="D149" i="2"/>
  <c r="D78" i="2"/>
  <c r="D482" i="2"/>
  <c r="D456" i="2"/>
  <c r="D281" i="2"/>
  <c r="D18" i="2"/>
  <c r="D429" i="2"/>
  <c r="D65" i="2"/>
  <c r="D464" i="2"/>
  <c r="D111" i="2"/>
  <c r="D5" i="2"/>
  <c r="D372" i="2"/>
  <c r="D33" i="2"/>
  <c r="D483" i="2"/>
  <c r="D118" i="2"/>
  <c r="D366" i="2"/>
  <c r="D162" i="2"/>
  <c r="D396" i="2"/>
  <c r="D210" i="2"/>
  <c r="D247" i="2"/>
  <c r="D293" i="2"/>
  <c r="D340" i="2"/>
  <c r="D439" i="2"/>
  <c r="D469" i="2"/>
  <c r="D405" i="2"/>
  <c r="D471" i="2"/>
  <c r="D244" i="2"/>
  <c r="D292" i="2"/>
  <c r="D330" i="2"/>
  <c r="D113" i="2"/>
  <c r="D29" i="2"/>
  <c r="D69" i="2"/>
  <c r="D403" i="2"/>
  <c r="D161" i="2"/>
  <c r="D465" i="2"/>
  <c r="D198" i="2"/>
  <c r="D368" i="2"/>
  <c r="D432" i="2"/>
  <c r="H434" i="2" l="1"/>
  <c r="I127" i="2"/>
  <c r="I372" i="2"/>
  <c r="I120" i="2"/>
  <c r="I280" i="2"/>
  <c r="I264" i="2"/>
  <c r="I42" i="2"/>
  <c r="I309" i="2"/>
  <c r="H372" i="2"/>
  <c r="I61" i="2"/>
  <c r="I131" i="2"/>
  <c r="I4" i="2"/>
  <c r="I376" i="2"/>
  <c r="I157" i="2"/>
  <c r="H4" i="2"/>
  <c r="H309" i="2"/>
  <c r="I5" i="2"/>
  <c r="H128" i="2"/>
  <c r="I374" i="2"/>
  <c r="H178" i="2"/>
  <c r="H374" i="2"/>
  <c r="I178" i="2"/>
  <c r="I35" i="2"/>
  <c r="H337" i="2"/>
  <c r="H377" i="2"/>
  <c r="I210" i="2"/>
  <c r="H468" i="2"/>
  <c r="I377" i="2"/>
  <c r="H452" i="2"/>
  <c r="H383" i="2"/>
  <c r="H332" i="2"/>
  <c r="H175" i="2"/>
  <c r="H257" i="2"/>
  <c r="I191" i="2"/>
  <c r="I443" i="2"/>
  <c r="I367" i="2"/>
  <c r="I383" i="2"/>
  <c r="I296" i="2"/>
  <c r="H161" i="2"/>
  <c r="H135" i="2"/>
  <c r="I307" i="2"/>
  <c r="H307" i="2"/>
  <c r="I18" i="2"/>
  <c r="I291" i="2"/>
  <c r="H43" i="2"/>
  <c r="H296" i="2"/>
  <c r="H243" i="2"/>
  <c r="H56" i="2"/>
  <c r="I155" i="2"/>
  <c r="I254" i="2"/>
  <c r="H107" i="2"/>
  <c r="I100" i="2"/>
  <c r="H170" i="2"/>
  <c r="I153" i="2"/>
  <c r="I244" i="2"/>
  <c r="I116" i="2"/>
  <c r="H102" i="2"/>
  <c r="H167" i="2"/>
  <c r="H333" i="2"/>
  <c r="H61" i="2"/>
  <c r="I56" i="2"/>
  <c r="H288" i="2"/>
  <c r="I297" i="2"/>
  <c r="H367" i="2"/>
  <c r="H280" i="2"/>
  <c r="H291" i="2"/>
  <c r="H220" i="2"/>
  <c r="I43" i="2"/>
  <c r="H145" i="2"/>
  <c r="H236" i="2"/>
  <c r="I258" i="2"/>
  <c r="I27" i="2"/>
  <c r="H154" i="2"/>
  <c r="I145" i="2"/>
  <c r="I236" i="2"/>
  <c r="H100" i="2"/>
  <c r="H86" i="2"/>
  <c r="I206" i="2"/>
  <c r="I227" i="2"/>
  <c r="I139" i="2"/>
  <c r="H227" i="2"/>
  <c r="H254" i="2"/>
  <c r="I310" i="2"/>
  <c r="H127" i="2"/>
  <c r="I78" i="2"/>
  <c r="I220" i="2"/>
  <c r="I86" i="2"/>
  <c r="H78" i="2"/>
  <c r="H206" i="2"/>
  <c r="I135" i="2"/>
  <c r="I103" i="2"/>
  <c r="H198" i="2"/>
  <c r="I257" i="2"/>
  <c r="I350" i="2"/>
  <c r="H196" i="2"/>
  <c r="I167" i="2"/>
  <c r="H131" i="2"/>
  <c r="H191" i="2"/>
  <c r="I107" i="2"/>
  <c r="H186" i="2"/>
  <c r="I203" i="2"/>
  <c r="H258" i="2"/>
  <c r="H116" i="2"/>
  <c r="I55" i="2"/>
  <c r="I196" i="2"/>
  <c r="I81" i="2"/>
  <c r="H54" i="2"/>
  <c r="I341" i="2"/>
  <c r="H313" i="2"/>
  <c r="I337" i="2"/>
  <c r="H55" i="2"/>
  <c r="I115" i="2"/>
  <c r="H210" i="2"/>
  <c r="I342" i="2"/>
  <c r="H156" i="2"/>
  <c r="H350" i="2"/>
  <c r="H153" i="2"/>
  <c r="H120" i="2"/>
  <c r="I186" i="2"/>
  <c r="I102" i="2"/>
  <c r="H171" i="2"/>
  <c r="I175" i="2"/>
  <c r="H244" i="2"/>
  <c r="H81" i="2"/>
  <c r="I14" i="2"/>
  <c r="I156" i="2"/>
  <c r="I54" i="2"/>
  <c r="H42" i="2"/>
  <c r="I243" i="2"/>
  <c r="H341" i="2"/>
  <c r="I333" i="2"/>
  <c r="I332" i="2"/>
  <c r="H103" i="2"/>
  <c r="H157" i="2"/>
  <c r="I318" i="2"/>
  <c r="I97" i="2"/>
  <c r="H342" i="2"/>
  <c r="H140" i="2"/>
  <c r="H115" i="2"/>
  <c r="H177" i="2"/>
  <c r="H84" i="2"/>
  <c r="H155" i="2"/>
  <c r="I170" i="2"/>
  <c r="H203" i="2"/>
  <c r="I177" i="2"/>
  <c r="H5" i="2"/>
  <c r="I140" i="2"/>
  <c r="H36" i="2"/>
  <c r="H18" i="2"/>
  <c r="H297" i="2"/>
  <c r="I308" i="2"/>
  <c r="I313" i="2"/>
  <c r="H308" i="2"/>
  <c r="I36" i="2"/>
  <c r="I84" i="2"/>
  <c r="H310" i="2"/>
  <c r="I80" i="2"/>
  <c r="H318" i="2"/>
  <c r="H97" i="2"/>
  <c r="H80" i="2"/>
  <c r="I171" i="2"/>
  <c r="H35" i="2"/>
  <c r="H139" i="2"/>
  <c r="I154" i="2"/>
  <c r="I198" i="2"/>
  <c r="I161" i="2"/>
  <c r="I288" i="2"/>
  <c r="I128" i="2"/>
  <c r="H27" i="2"/>
  <c r="H14" i="2"/>
  <c r="I406" i="2"/>
  <c r="H118" i="2"/>
  <c r="I179" i="2"/>
  <c r="I209" i="2"/>
  <c r="I363" i="2"/>
  <c r="H453" i="2"/>
  <c r="I349" i="2"/>
  <c r="I433" i="2"/>
  <c r="I465" i="2"/>
  <c r="I151" i="2"/>
  <c r="I348" i="2"/>
  <c r="I24" i="2"/>
  <c r="H328" i="2"/>
  <c r="I13" i="2"/>
  <c r="I256" i="2"/>
  <c r="I481" i="2"/>
  <c r="H264" i="2"/>
  <c r="I181" i="2"/>
  <c r="H295" i="2"/>
  <c r="H465" i="2"/>
  <c r="I405" i="2"/>
  <c r="I317" i="2"/>
  <c r="H44" i="2"/>
  <c r="I312" i="2"/>
  <c r="H407" i="2"/>
  <c r="I279" i="2"/>
  <c r="I71" i="2"/>
  <c r="H240" i="2"/>
  <c r="I87" i="2"/>
  <c r="H405" i="2"/>
  <c r="H87" i="2"/>
  <c r="I240" i="2"/>
  <c r="H151" i="2"/>
  <c r="H233" i="2"/>
  <c r="H76" i="2"/>
  <c r="H481" i="2"/>
  <c r="I401" i="2"/>
  <c r="H12" i="2"/>
  <c r="H261" i="2"/>
  <c r="H362" i="2"/>
  <c r="H212" i="2"/>
  <c r="I261" i="2"/>
  <c r="H409" i="2"/>
  <c r="H413" i="2"/>
  <c r="I393" i="2"/>
  <c r="H2" i="2"/>
  <c r="I382" i="2"/>
  <c r="I453" i="2"/>
  <c r="H435" i="2"/>
  <c r="H253" i="2"/>
  <c r="I412" i="2"/>
  <c r="H412" i="2"/>
  <c r="H119" i="2"/>
  <c r="I68" i="2"/>
  <c r="I253" i="2"/>
  <c r="H143" i="2"/>
  <c r="H329" i="2"/>
  <c r="I437" i="2"/>
  <c r="I429" i="2"/>
  <c r="I444" i="2"/>
  <c r="I320" i="2"/>
  <c r="H440" i="2"/>
  <c r="I371" i="2"/>
  <c r="H471" i="2"/>
  <c r="I470" i="2"/>
  <c r="H10" i="2"/>
  <c r="I25" i="2"/>
  <c r="I242" i="2"/>
  <c r="H270" i="2"/>
  <c r="H224" i="2"/>
  <c r="I315" i="2"/>
  <c r="H271" i="2"/>
  <c r="H251" i="2"/>
  <c r="H368" i="2"/>
  <c r="H379" i="2"/>
  <c r="H256" i="2"/>
  <c r="I285" i="2"/>
  <c r="I299" i="2"/>
  <c r="H384" i="2"/>
  <c r="H433" i="2"/>
  <c r="I364" i="2"/>
  <c r="I435" i="2"/>
  <c r="I396" i="2"/>
  <c r="H242" i="2"/>
  <c r="I456" i="2"/>
  <c r="I162" i="2"/>
  <c r="I427" i="2"/>
  <c r="H260" i="2"/>
  <c r="I472" i="2"/>
  <c r="H343" i="2"/>
  <c r="I334" i="2"/>
  <c r="H470" i="2"/>
  <c r="H421" i="2"/>
  <c r="I448" i="2"/>
  <c r="H444" i="2"/>
  <c r="H316" i="2"/>
  <c r="H446" i="2"/>
  <c r="H137" i="2"/>
  <c r="H284" i="2"/>
  <c r="I344" i="2"/>
  <c r="H238" i="2"/>
  <c r="I119" i="2"/>
  <c r="H420" i="2"/>
  <c r="H364" i="2"/>
  <c r="H201" i="2"/>
  <c r="H72" i="2"/>
  <c r="H480" i="2"/>
  <c r="I407" i="2"/>
  <c r="I359" i="2"/>
  <c r="H467" i="2"/>
  <c r="H375" i="2"/>
  <c r="H292" i="2"/>
  <c r="H130" i="2"/>
  <c r="I466" i="2"/>
  <c r="I378" i="2"/>
  <c r="I305" i="2"/>
  <c r="H426" i="2"/>
  <c r="I265" i="2"/>
  <c r="I183" i="2"/>
  <c r="I37" i="2"/>
  <c r="H200" i="2"/>
  <c r="I65" i="2"/>
  <c r="I245" i="2"/>
  <c r="H176" i="2"/>
  <c r="I159" i="2"/>
  <c r="H64" i="2"/>
  <c r="I262" i="2"/>
  <c r="H138" i="2"/>
  <c r="I228" i="2"/>
  <c r="I124" i="2"/>
  <c r="I49" i="2"/>
  <c r="H82" i="2"/>
  <c r="H325" i="2"/>
  <c r="H349" i="2"/>
  <c r="I421" i="2"/>
  <c r="I385" i="2"/>
  <c r="I304" i="2"/>
  <c r="I392" i="2"/>
  <c r="H457" i="2"/>
  <c r="H417" i="2"/>
  <c r="H441" i="2"/>
  <c r="H461" i="2"/>
  <c r="I457" i="2"/>
  <c r="I417" i="2"/>
  <c r="I381" i="2"/>
  <c r="I295" i="2"/>
  <c r="H229" i="2"/>
  <c r="H124" i="2"/>
  <c r="H228" i="2"/>
  <c r="I440" i="2"/>
  <c r="I384" i="2"/>
  <c r="I340" i="2"/>
  <c r="H299" i="2"/>
  <c r="I225" i="2"/>
  <c r="I90" i="2"/>
  <c r="I60" i="2"/>
  <c r="H416" i="2"/>
  <c r="H360" i="2"/>
  <c r="H298" i="2"/>
  <c r="I187" i="2"/>
  <c r="I403" i="2"/>
  <c r="I347" i="2"/>
  <c r="H293" i="2"/>
  <c r="H187" i="2"/>
  <c r="H451" i="2"/>
  <c r="H371" i="2"/>
  <c r="I281" i="2"/>
  <c r="I114" i="2"/>
  <c r="I454" i="2"/>
  <c r="H410" i="2"/>
  <c r="H179" i="2"/>
  <c r="I92" i="2"/>
  <c r="H25" i="2"/>
  <c r="H53" i="2"/>
  <c r="I76" i="2"/>
  <c r="H245" i="2"/>
  <c r="I33" i="2"/>
  <c r="I232" i="2"/>
  <c r="H449" i="2"/>
  <c r="H385" i="2"/>
  <c r="I413" i="2"/>
  <c r="I329" i="2"/>
  <c r="I290" i="2"/>
  <c r="H216" i="2"/>
  <c r="H109" i="2"/>
  <c r="I432" i="2"/>
  <c r="I336" i="2"/>
  <c r="H294" i="2"/>
  <c r="I201" i="2"/>
  <c r="H73" i="2"/>
  <c r="H472" i="2"/>
  <c r="H344" i="2"/>
  <c r="I174" i="2"/>
  <c r="I38" i="2"/>
  <c r="I471" i="2"/>
  <c r="I343" i="2"/>
  <c r="I287" i="2"/>
  <c r="I158" i="2"/>
  <c r="H239" i="2"/>
  <c r="H443" i="2"/>
  <c r="I426" i="2"/>
  <c r="I126" i="2"/>
  <c r="H406" i="2"/>
  <c r="H326" i="2"/>
  <c r="H252" i="2"/>
  <c r="H168" i="2"/>
  <c r="I85" i="2"/>
  <c r="H255" i="2"/>
  <c r="H129" i="2"/>
  <c r="H166" i="2"/>
  <c r="H71" i="2"/>
  <c r="H133" i="2"/>
  <c r="I189" i="2"/>
  <c r="H51" i="2"/>
  <c r="I260" i="2"/>
  <c r="H393" i="2"/>
  <c r="H381" i="2"/>
  <c r="H429" i="2"/>
  <c r="H361" i="2"/>
  <c r="H321" i="2"/>
  <c r="H345" i="2"/>
  <c r="H365" i="2"/>
  <c r="I445" i="2"/>
  <c r="I409" i="2"/>
  <c r="I365" i="2"/>
  <c r="I325" i="2"/>
  <c r="H285" i="2"/>
  <c r="I205" i="2"/>
  <c r="H79" i="2"/>
  <c r="H108" i="2"/>
  <c r="I420" i="2"/>
  <c r="H289" i="2"/>
  <c r="H189" i="2"/>
  <c r="H404" i="2"/>
  <c r="H340" i="2"/>
  <c r="I275" i="2"/>
  <c r="H162" i="2"/>
  <c r="I6" i="2"/>
  <c r="I467" i="2"/>
  <c r="I379" i="2"/>
  <c r="I331" i="2"/>
  <c r="I282" i="2"/>
  <c r="H146" i="2"/>
  <c r="I163" i="2"/>
  <c r="H363" i="2"/>
  <c r="I233" i="2"/>
  <c r="I422" i="2"/>
  <c r="I346" i="2"/>
  <c r="I286" i="2"/>
  <c r="H114" i="2"/>
  <c r="H466" i="2"/>
  <c r="H390" i="2"/>
  <c r="H142" i="2"/>
  <c r="I250" i="2"/>
  <c r="I118" i="2"/>
  <c r="H23" i="2"/>
  <c r="I222" i="2"/>
  <c r="I58" i="2"/>
  <c r="H222" i="2"/>
  <c r="I15" i="2"/>
  <c r="H249" i="2"/>
  <c r="H180" i="2"/>
  <c r="I99" i="2"/>
  <c r="I41" i="2"/>
  <c r="I192" i="2"/>
  <c r="I17" i="2"/>
  <c r="H317" i="2"/>
  <c r="H437" i="2"/>
  <c r="H401" i="2"/>
  <c r="I441" i="2"/>
  <c r="I361" i="2"/>
  <c r="I321" i="2"/>
  <c r="H279" i="2"/>
  <c r="H192" i="2"/>
  <c r="I480" i="2"/>
  <c r="I416" i="2"/>
  <c r="I368" i="2"/>
  <c r="I328" i="2"/>
  <c r="H278" i="2"/>
  <c r="H456" i="2"/>
  <c r="H392" i="2"/>
  <c r="I269" i="2"/>
  <c r="I270" i="2"/>
  <c r="I451" i="2"/>
  <c r="I375" i="2"/>
  <c r="I327" i="2"/>
  <c r="H269" i="2"/>
  <c r="I91" i="2"/>
  <c r="H427" i="2"/>
  <c r="H347" i="2"/>
  <c r="H221" i="2"/>
  <c r="I414" i="2"/>
  <c r="H454" i="2"/>
  <c r="H378" i="2"/>
  <c r="H225" i="2"/>
  <c r="H136" i="2"/>
  <c r="I74" i="2"/>
  <c r="I241" i="2"/>
  <c r="I16" i="2"/>
  <c r="I213" i="2"/>
  <c r="I28" i="2"/>
  <c r="I217" i="2"/>
  <c r="H117" i="2"/>
  <c r="I129" i="2"/>
  <c r="I160" i="2"/>
  <c r="H91" i="2"/>
  <c r="H13" i="2"/>
  <c r="H38" i="2"/>
  <c r="I166" i="2"/>
  <c r="H204" i="2"/>
  <c r="H134" i="2"/>
  <c r="I21" i="2"/>
  <c r="I298" i="2"/>
  <c r="H226" i="2"/>
  <c r="H39" i="2"/>
  <c r="I125" i="2"/>
  <c r="I9" i="2"/>
  <c r="H357" i="2"/>
  <c r="H445" i="2"/>
  <c r="H304" i="2"/>
  <c r="I11" i="2"/>
  <c r="I397" i="2"/>
  <c r="I345" i="2"/>
  <c r="H265" i="2"/>
  <c r="I29" i="2"/>
  <c r="I452" i="2"/>
  <c r="I404" i="2"/>
  <c r="I360" i="2"/>
  <c r="I316" i="2"/>
  <c r="H262" i="2"/>
  <c r="I147" i="2"/>
  <c r="I7" i="2"/>
  <c r="H320" i="2"/>
  <c r="I237" i="2"/>
  <c r="H75" i="2"/>
  <c r="I311" i="2"/>
  <c r="I223" i="2"/>
  <c r="H85" i="2"/>
  <c r="H327" i="2"/>
  <c r="H197" i="2"/>
  <c r="I386" i="2"/>
  <c r="I251" i="2"/>
  <c r="H442" i="2"/>
  <c r="H366" i="2"/>
  <c r="H211" i="2"/>
  <c r="H126" i="2"/>
  <c r="H214" i="2"/>
  <c r="H259" i="2"/>
  <c r="I10" i="2"/>
  <c r="I82" i="2"/>
  <c r="I294" i="2"/>
  <c r="I221" i="2"/>
  <c r="H33" i="2"/>
  <c r="H92" i="2"/>
  <c r="I468" i="2"/>
  <c r="H432" i="2"/>
  <c r="H376" i="2"/>
  <c r="H336" i="2"/>
  <c r="I293" i="2"/>
  <c r="I211" i="2"/>
  <c r="H215" i="2"/>
  <c r="I455" i="2"/>
  <c r="I391" i="2"/>
  <c r="I351" i="2"/>
  <c r="I234" i="2"/>
  <c r="I130" i="2"/>
  <c r="I278" i="2"/>
  <c r="H455" i="2"/>
  <c r="H391" i="2"/>
  <c r="H351" i="2"/>
  <c r="H306" i="2"/>
  <c r="I246" i="2"/>
  <c r="I142" i="2"/>
  <c r="I2" i="2"/>
  <c r="I438" i="2"/>
  <c r="I390" i="2"/>
  <c r="H141" i="2"/>
  <c r="I289" i="2"/>
  <c r="H414" i="2"/>
  <c r="H334" i="2"/>
  <c r="H286" i="2"/>
  <c r="I30" i="2"/>
  <c r="I229" i="2"/>
  <c r="H193" i="2"/>
  <c r="H147" i="2"/>
  <c r="I98" i="2"/>
  <c r="H49" i="2"/>
  <c r="I259" i="2"/>
  <c r="H223" i="2"/>
  <c r="I134" i="2"/>
  <c r="I77" i="2"/>
  <c r="H29" i="2"/>
  <c r="I263" i="2"/>
  <c r="H144" i="2"/>
  <c r="H89" i="2"/>
  <c r="I34" i="2"/>
  <c r="H263" i="2"/>
  <c r="I226" i="2"/>
  <c r="H181" i="2"/>
  <c r="I138" i="2"/>
  <c r="I94" i="2"/>
  <c r="I39" i="2"/>
  <c r="I306" i="2"/>
  <c r="H267" i="2"/>
  <c r="I230" i="2"/>
  <c r="H194" i="2"/>
  <c r="H148" i="2"/>
  <c r="H106" i="2"/>
  <c r="I44" i="2"/>
  <c r="I165" i="2"/>
  <c r="I133" i="2"/>
  <c r="I96" i="2"/>
  <c r="I268" i="2"/>
  <c r="I200" i="2"/>
  <c r="I164" i="2"/>
  <c r="I132" i="2"/>
  <c r="I95" i="2"/>
  <c r="H59" i="2"/>
  <c r="I22" i="2"/>
  <c r="H90" i="2"/>
  <c r="H6" i="2"/>
  <c r="H331" i="2"/>
  <c r="H287" i="2"/>
  <c r="H99" i="2"/>
  <c r="I418" i="2"/>
  <c r="I338" i="2"/>
  <c r="H207" i="2"/>
  <c r="H121" i="2"/>
  <c r="H438" i="2"/>
  <c r="H398" i="2"/>
  <c r="H358" i="2"/>
  <c r="H314" i="2"/>
  <c r="I255" i="2"/>
  <c r="H125" i="2"/>
  <c r="I215" i="2"/>
  <c r="H174" i="2"/>
  <c r="H31" i="2"/>
  <c r="H246" i="2"/>
  <c r="H205" i="2"/>
  <c r="I59" i="2"/>
  <c r="H11" i="2"/>
  <c r="H250" i="2"/>
  <c r="H209" i="2"/>
  <c r="H65" i="2"/>
  <c r="H16" i="2"/>
  <c r="I249" i="2"/>
  <c r="H213" i="2"/>
  <c r="H165" i="2"/>
  <c r="I122" i="2"/>
  <c r="I70" i="2"/>
  <c r="H21" i="2"/>
  <c r="H290" i="2"/>
  <c r="H217" i="2"/>
  <c r="H132" i="2"/>
  <c r="I75" i="2"/>
  <c r="H15" i="2"/>
  <c r="I121" i="2"/>
  <c r="H37" i="2"/>
  <c r="I292" i="2"/>
  <c r="I224" i="2"/>
  <c r="I184" i="2"/>
  <c r="I152" i="2"/>
  <c r="H45" i="2"/>
  <c r="I8" i="2"/>
  <c r="H34" i="2"/>
  <c r="H22" i="2"/>
  <c r="I69" i="2"/>
  <c r="H8" i="2"/>
  <c r="I149" i="2"/>
  <c r="I117" i="2"/>
  <c r="I73" i="2"/>
  <c r="I32" i="2"/>
  <c r="I252" i="2"/>
  <c r="I180" i="2"/>
  <c r="I148" i="2"/>
  <c r="H77" i="2"/>
  <c r="I40" i="2"/>
  <c r="H74" i="2"/>
  <c r="H30" i="2"/>
  <c r="I214" i="2"/>
  <c r="H105" i="2"/>
  <c r="I202" i="2"/>
  <c r="H448" i="2"/>
  <c r="H396" i="2"/>
  <c r="H348" i="2"/>
  <c r="H312" i="2"/>
  <c r="H248" i="2"/>
  <c r="I146" i="2"/>
  <c r="H24" i="2"/>
  <c r="I415" i="2"/>
  <c r="I319" i="2"/>
  <c r="H275" i="2"/>
  <c r="H173" i="2"/>
  <c r="I53" i="2"/>
  <c r="H415" i="2"/>
  <c r="H319" i="2"/>
  <c r="I274" i="2"/>
  <c r="H184" i="2"/>
  <c r="H67" i="2"/>
  <c r="I410" i="2"/>
  <c r="I366" i="2"/>
  <c r="I326" i="2"/>
  <c r="H183" i="2"/>
  <c r="I48" i="2"/>
  <c r="H386" i="2"/>
  <c r="H346" i="2"/>
  <c r="H305" i="2"/>
  <c r="H230" i="2"/>
  <c r="I79" i="2"/>
  <c r="H163" i="2"/>
  <c r="I67" i="2"/>
  <c r="I19" i="2"/>
  <c r="H237" i="2"/>
  <c r="I195" i="2"/>
  <c r="I150" i="2"/>
  <c r="H96" i="2"/>
  <c r="I47" i="2"/>
  <c r="H282" i="2"/>
  <c r="H241" i="2"/>
  <c r="I199" i="2"/>
  <c r="H160" i="2"/>
  <c r="I52" i="2"/>
  <c r="I3" i="2"/>
  <c r="H199" i="2"/>
  <c r="I111" i="2"/>
  <c r="I57" i="2"/>
  <c r="H9" i="2"/>
  <c r="H281" i="2"/>
  <c r="I207" i="2"/>
  <c r="H164" i="2"/>
  <c r="H122" i="2"/>
  <c r="H63" i="2"/>
  <c r="I109" i="2"/>
  <c r="H69" i="2"/>
  <c r="H28" i="2"/>
  <c r="I284" i="2"/>
  <c r="I248" i="2"/>
  <c r="I216" i="2"/>
  <c r="I176" i="2"/>
  <c r="I144" i="2"/>
  <c r="I108" i="2"/>
  <c r="I72" i="2"/>
  <c r="H70" i="2"/>
  <c r="H315" i="2"/>
  <c r="I266" i="2"/>
  <c r="H172" i="2"/>
  <c r="I446" i="2"/>
  <c r="I362" i="2"/>
  <c r="H274" i="2"/>
  <c r="H169" i="2"/>
  <c r="H32" i="2"/>
  <c r="H422" i="2"/>
  <c r="H382" i="2"/>
  <c r="I62" i="2"/>
  <c r="I238" i="2"/>
  <c r="H202" i="2"/>
  <c r="H158" i="2"/>
  <c r="I12" i="2"/>
  <c r="H232" i="2"/>
  <c r="I89" i="2"/>
  <c r="H41" i="2"/>
  <c r="I277" i="2"/>
  <c r="H195" i="2"/>
  <c r="I101" i="2"/>
  <c r="H47" i="2"/>
  <c r="H277" i="2"/>
  <c r="I235" i="2"/>
  <c r="I194" i="2"/>
  <c r="H149" i="2"/>
  <c r="I106" i="2"/>
  <c r="H52" i="2"/>
  <c r="H3" i="2"/>
  <c r="H276" i="2"/>
  <c r="I239" i="2"/>
  <c r="H159" i="2"/>
  <c r="H57" i="2"/>
  <c r="I173" i="2"/>
  <c r="I141" i="2"/>
  <c r="I105" i="2"/>
  <c r="I64" i="2"/>
  <c r="I23" i="2"/>
  <c r="I212" i="2"/>
  <c r="I172" i="2"/>
  <c r="I104" i="2"/>
  <c r="H68" i="2"/>
  <c r="I31" i="2"/>
  <c r="H98" i="2"/>
  <c r="H62" i="2"/>
  <c r="H403" i="2"/>
  <c r="H359" i="2"/>
  <c r="H311" i="2"/>
  <c r="I442" i="2"/>
  <c r="I398" i="2"/>
  <c r="I358" i="2"/>
  <c r="I314" i="2"/>
  <c r="H266" i="2"/>
  <c r="H17" i="2"/>
  <c r="H418" i="2"/>
  <c r="H338" i="2"/>
  <c r="I193" i="2"/>
  <c r="H48" i="2"/>
  <c r="H234" i="2"/>
  <c r="I197" i="2"/>
  <c r="H152" i="2"/>
  <c r="H104" i="2"/>
  <c r="H7" i="2"/>
  <c r="H268" i="2"/>
  <c r="I231" i="2"/>
  <c r="I190" i="2"/>
  <c r="H150" i="2"/>
  <c r="H95" i="2"/>
  <c r="H40" i="2"/>
  <c r="I267" i="2"/>
  <c r="H231" i="2"/>
  <c r="H190" i="2"/>
  <c r="I143" i="2"/>
  <c r="I45" i="2"/>
  <c r="I271" i="2"/>
  <c r="H235" i="2"/>
  <c r="H111" i="2"/>
  <c r="I51" i="2"/>
  <c r="I169" i="2"/>
  <c r="I137" i="2"/>
  <c r="H101" i="2"/>
  <c r="H60" i="2"/>
  <c r="H19" i="2"/>
  <c r="I276" i="2"/>
  <c r="I204" i="2"/>
  <c r="I168" i="2"/>
  <c r="I136" i="2"/>
  <c r="I63" i="2"/>
  <c r="H94" i="2"/>
  <c r="H58" i="2"/>
  <c r="I188" i="2"/>
  <c r="I461" i="2"/>
  <c r="I425" i="2"/>
  <c r="I408" i="2"/>
  <c r="H380" i="2"/>
  <c r="H423" i="2"/>
  <c r="H402" i="2"/>
  <c r="I88" i="2"/>
  <c r="H473" i="2"/>
  <c r="H300" i="2"/>
  <c r="H46" i="2"/>
  <c r="I20" i="2"/>
  <c r="H389" i="2"/>
  <c r="I339" i="2"/>
  <c r="H477" i="2"/>
  <c r="I477" i="2"/>
  <c r="H476" i="2"/>
  <c r="I219" i="2"/>
  <c r="H370" i="2"/>
  <c r="I357" i="2"/>
  <c r="I352" i="2"/>
  <c r="H469" i="2"/>
  <c r="I449" i="2"/>
  <c r="I353" i="2"/>
  <c r="H93" i="2"/>
  <c r="I380" i="2"/>
  <c r="H352" i="2"/>
  <c r="H283" i="2"/>
  <c r="I439" i="2"/>
  <c r="H459" i="2"/>
  <c r="H395" i="2"/>
  <c r="I458" i="2"/>
  <c r="I394" i="2"/>
  <c r="I330" i="2"/>
  <c r="I123" i="2"/>
  <c r="H112" i="2"/>
  <c r="I26" i="2"/>
  <c r="H50" i="2"/>
  <c r="I436" i="2"/>
  <c r="H408" i="2"/>
  <c r="I463" i="2"/>
  <c r="I431" i="2"/>
  <c r="I399" i="2"/>
  <c r="I335" i="2"/>
  <c r="H302" i="2"/>
  <c r="H247" i="2"/>
  <c r="H20" i="2"/>
  <c r="H419" i="2"/>
  <c r="H387" i="2"/>
  <c r="H355" i="2"/>
  <c r="H323" i="2"/>
  <c r="I450" i="2"/>
  <c r="I354" i="2"/>
  <c r="I322" i="2"/>
  <c r="H462" i="2"/>
  <c r="H430" i="2"/>
  <c r="I300" i="2"/>
  <c r="H110" i="2"/>
  <c r="H113" i="2"/>
  <c r="H208" i="2"/>
  <c r="I302" i="2"/>
  <c r="I272" i="2"/>
  <c r="I208" i="2"/>
  <c r="I112" i="2"/>
  <c r="H373" i="2"/>
  <c r="H369" i="2"/>
  <c r="H397" i="2"/>
  <c r="I469" i="2"/>
  <c r="I373" i="2"/>
  <c r="I464" i="2"/>
  <c r="I400" i="2"/>
  <c r="I303" i="2"/>
  <c r="H436" i="2"/>
  <c r="I476" i="2"/>
  <c r="I459" i="2"/>
  <c r="I395" i="2"/>
  <c r="H479" i="2"/>
  <c r="H447" i="2"/>
  <c r="I478" i="2"/>
  <c r="H458" i="2"/>
  <c r="H394" i="2"/>
  <c r="H330" i="2"/>
  <c r="H188" i="2"/>
  <c r="H218" i="2"/>
  <c r="H83" i="2"/>
  <c r="I46" i="2"/>
  <c r="H425" i="2"/>
  <c r="I473" i="2"/>
  <c r="H353" i="2"/>
  <c r="I369" i="2"/>
  <c r="I460" i="2"/>
  <c r="I428" i="2"/>
  <c r="H464" i="2"/>
  <c r="H400" i="2"/>
  <c r="H303" i="2"/>
  <c r="I423" i="2"/>
  <c r="H475" i="2"/>
  <c r="H411" i="2"/>
  <c r="I474" i="2"/>
  <c r="I66" i="2"/>
  <c r="H219" i="2"/>
  <c r="I110" i="2"/>
  <c r="H272" i="2"/>
  <c r="H185" i="2"/>
  <c r="I113" i="2"/>
  <c r="H66" i="2"/>
  <c r="I424" i="2"/>
  <c r="H460" i="2"/>
  <c r="H428" i="2"/>
  <c r="I419" i="2"/>
  <c r="I387" i="2"/>
  <c r="I355" i="2"/>
  <c r="I323" i="2"/>
  <c r="H439" i="2"/>
  <c r="I50" i="2"/>
  <c r="H450" i="2"/>
  <c r="H354" i="2"/>
  <c r="H322" i="2"/>
  <c r="I218" i="2"/>
  <c r="H182" i="2"/>
  <c r="I83" i="2"/>
  <c r="I93" i="2"/>
  <c r="I388" i="2"/>
  <c r="I356" i="2"/>
  <c r="I324" i="2"/>
  <c r="H424" i="2"/>
  <c r="I479" i="2"/>
  <c r="I447" i="2"/>
  <c r="H339" i="2"/>
  <c r="I434" i="2"/>
  <c r="I402" i="2"/>
  <c r="I370" i="2"/>
  <c r="H478" i="2"/>
  <c r="I247" i="2"/>
  <c r="H123" i="2"/>
  <c r="H88" i="2"/>
  <c r="H26" i="2"/>
  <c r="I389" i="2"/>
  <c r="I283" i="2"/>
  <c r="H388" i="2"/>
  <c r="H356" i="2"/>
  <c r="H324" i="2"/>
  <c r="I475" i="2"/>
  <c r="I411" i="2"/>
  <c r="H463" i="2"/>
  <c r="H431" i="2"/>
  <c r="H399" i="2"/>
  <c r="H335" i="2"/>
  <c r="I301" i="2"/>
  <c r="I462" i="2"/>
  <c r="I430" i="2"/>
  <c r="H301" i="2"/>
  <c r="H474" i="2"/>
  <c r="I273" i="2"/>
  <c r="I182" i="2"/>
  <c r="H273" i="2"/>
  <c r="I185"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Alejandra Cuya Sialer</author>
  </authors>
  <commentList>
    <comment ref="F665" authorId="0" shapeId="0" xr:uid="{00000000-0006-0000-0000-000001000000}">
      <text>
        <r>
          <rPr>
            <b/>
            <sz val="9"/>
            <color indexed="81"/>
            <rFont val="Tahoma"/>
            <family val="2"/>
          </rPr>
          <t>Alejandra Cuya Sialer:</t>
        </r>
        <r>
          <rPr>
            <sz val="9"/>
            <color indexed="81"/>
            <rFont val="Tahoma"/>
            <family val="2"/>
          </rPr>
          <t xml:space="preserve">
Capitan</t>
        </r>
      </text>
    </comment>
    <comment ref="I665" authorId="0" shapeId="0" xr:uid="{00000000-0006-0000-0000-000002000000}">
      <text>
        <r>
          <rPr>
            <b/>
            <sz val="9"/>
            <color indexed="81"/>
            <rFont val="Tahoma"/>
            <family val="2"/>
          </rPr>
          <t>Alejandra Cuya Sialer:</t>
        </r>
        <r>
          <rPr>
            <sz val="9"/>
            <color indexed="81"/>
            <rFont val="Tahoma"/>
            <family val="2"/>
          </rPr>
          <t xml:space="preserve">
Agujero</t>
        </r>
      </text>
    </comment>
    <comment ref="H703" authorId="0" shapeId="0" xr:uid="{00000000-0006-0000-0000-000003000000}">
      <text>
        <r>
          <rPr>
            <b/>
            <sz val="9"/>
            <color indexed="81"/>
            <rFont val="Tahoma"/>
            <family val="2"/>
          </rPr>
          <t xml:space="preserve">Alejandra Cuya Sialer:
1500 cada cajon
</t>
        </r>
      </text>
    </comment>
    <comment ref="H717" authorId="0" shapeId="0" xr:uid="{00000000-0006-0000-0000-000004000000}">
      <text>
        <r>
          <rPr>
            <b/>
            <sz val="9"/>
            <color indexed="81"/>
            <rFont val="Tahoma"/>
            <family val="2"/>
          </rPr>
          <t>Alejandra Cuya Sialer:</t>
        </r>
        <r>
          <rPr>
            <sz val="9"/>
            <color indexed="81"/>
            <rFont val="Tahoma"/>
            <family val="2"/>
          </rPr>
          <t xml:space="preserve">
de 2100
</t>
        </r>
      </text>
    </comment>
    <comment ref="F762" authorId="0" shapeId="0" xr:uid="{00000000-0006-0000-0000-000005000000}">
      <text>
        <r>
          <rPr>
            <b/>
            <sz val="9"/>
            <color indexed="81"/>
            <rFont val="Tahoma"/>
            <family val="2"/>
          </rPr>
          <t>Alejandra Cuya Sialer:</t>
        </r>
        <r>
          <rPr>
            <sz val="9"/>
            <color indexed="81"/>
            <rFont val="Tahoma"/>
            <family val="2"/>
          </rPr>
          <t xml:space="preserve">
Que es lo mismo que Bolaos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9A564F0-B7B1-4BDF-9448-B341F9041A8A}" keepAlive="1" name="Consulta - Valor (pesos de a 8) por Producto" description="Conexión a la consulta 'Valor (pesos de a 8) por Producto' en el libro." type="5" refreshedVersion="0" background="1">
    <dbPr connection="Provider=Microsoft.Mashup.OleDb.1;Data Source=$Workbook$;Location=&quot;Valor (pesos de a 8) por Producto&quot;;Extended Properties=&quot;&quot;" command="SELECT * FROM [Valor (pesos de a 8) por Producto]"/>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<sst xmlns="http://schemas.openxmlformats.org/spreadsheetml/2006/main" count="6812" uniqueCount="1896">
  <si>
    <t>Folio</t>
  </si>
  <si>
    <t>Cargo</t>
  </si>
  <si>
    <t>Nombre indicado</t>
  </si>
  <si>
    <t>Fecha</t>
  </si>
  <si>
    <t>Dueño de la recua</t>
  </si>
  <si>
    <t>Producto</t>
  </si>
  <si>
    <t>Cantidad</t>
  </si>
  <si>
    <t>Valor (pesos de a 8)</t>
  </si>
  <si>
    <t>Total (pesos de a 8) "paso a Portovelo"</t>
  </si>
  <si>
    <t>Siete por ciento (pagado en pesos)* (el oro paga menos)</t>
  </si>
  <si>
    <t>Reales</t>
  </si>
  <si>
    <t>Producto sin gravar / comentarios</t>
  </si>
  <si>
    <t>f.1</t>
  </si>
  <si>
    <t>capitan</t>
  </si>
  <si>
    <t>6 de noviembre de 1696</t>
  </si>
  <si>
    <t xml:space="preserve">Lorenzo de Atocha </t>
  </si>
  <si>
    <t>2 cajones</t>
  </si>
  <si>
    <t>10 de noviembre de 1696</t>
  </si>
  <si>
    <t>Antonio Cortes</t>
  </si>
  <si>
    <t>Plata labrada</t>
  </si>
  <si>
    <t>900 marcos</t>
  </si>
  <si>
    <t>f.1v</t>
  </si>
  <si>
    <t>4 de noviembre de 1696</t>
  </si>
  <si>
    <t>26515 castellanos</t>
  </si>
  <si>
    <t>Comisario</t>
  </si>
  <si>
    <t>2000 castellanos</t>
  </si>
  <si>
    <t>500 pesos</t>
  </si>
  <si>
    <t>200 pesos</t>
  </si>
  <si>
    <t>f.2</t>
  </si>
  <si>
    <t>1454 castellanos</t>
  </si>
  <si>
    <t>11 de noviembre de 1696</t>
  </si>
  <si>
    <t>91 marcos</t>
  </si>
  <si>
    <t>16 de noviembre de 1696</t>
  </si>
  <si>
    <t>400 pesos</t>
  </si>
  <si>
    <t xml:space="preserve">12 marcos </t>
  </si>
  <si>
    <t>f.2v</t>
  </si>
  <si>
    <t>2300 pesos</t>
  </si>
  <si>
    <t>18 de noviembre de 1696</t>
  </si>
  <si>
    <t>Juan de Collao</t>
  </si>
  <si>
    <t>43 marcos</t>
  </si>
  <si>
    <t>19 de noviembre de 1696</t>
  </si>
  <si>
    <t>22 de noviembre de 1696</t>
  </si>
  <si>
    <t>f.3</t>
  </si>
  <si>
    <t>23 de noviembre de 1696</t>
  </si>
  <si>
    <t>4 cajones</t>
  </si>
  <si>
    <t>29 de noviembre de 1696</t>
  </si>
  <si>
    <t>8 barretones</t>
  </si>
  <si>
    <t>Francisco de Leon</t>
  </si>
  <si>
    <t>f.3 - f.3v</t>
  </si>
  <si>
    <t>1 petaca</t>
  </si>
  <si>
    <t>13 marcos</t>
  </si>
  <si>
    <t>f.3v</t>
  </si>
  <si>
    <t>30 de noviembre de 1696</t>
  </si>
  <si>
    <t>13 cajones</t>
  </si>
  <si>
    <t>50 marcos</t>
  </si>
  <si>
    <t>f.4</t>
  </si>
  <si>
    <t>95 castellanos</t>
  </si>
  <si>
    <t>35 marcos</t>
  </si>
  <si>
    <t>467 pesos con 6 reales</t>
  </si>
  <si>
    <t>1 cajon</t>
  </si>
  <si>
    <t>92 marcos</t>
  </si>
  <si>
    <t>800 pesos</t>
  </si>
  <si>
    <t>f.4v</t>
  </si>
  <si>
    <t>2 de diciembre de 1696</t>
  </si>
  <si>
    <t>450 pesos</t>
  </si>
  <si>
    <t>18 marcos</t>
  </si>
  <si>
    <t>600 pesos</t>
  </si>
  <si>
    <t>94 marcos</t>
  </si>
  <si>
    <t>f.5</t>
  </si>
  <si>
    <t>3 de diciembre de 1696</t>
  </si>
  <si>
    <t>Juan de Arcos</t>
  </si>
  <si>
    <t>Mulas de caballeria</t>
  </si>
  <si>
    <t>9432 castellanos</t>
  </si>
  <si>
    <t>6 de diciembre de 1696</t>
  </si>
  <si>
    <t>11 cajones</t>
  </si>
  <si>
    <t>90 marcos</t>
  </si>
  <si>
    <t>13203 castellanos</t>
  </si>
  <si>
    <t>7 cajones</t>
  </si>
  <si>
    <t>f.5v</t>
  </si>
  <si>
    <t>16 cajones</t>
  </si>
  <si>
    <t>5 cajones</t>
  </si>
  <si>
    <t>122 marcos</t>
  </si>
  <si>
    <t>3700 castellanos</t>
  </si>
  <si>
    <t>48 marcos</t>
  </si>
  <si>
    <t>f.6</t>
  </si>
  <si>
    <t>8 de diciembre de 1696</t>
  </si>
  <si>
    <t>4000 castellanos</t>
  </si>
  <si>
    <t>11 de diciembre de 1696</t>
  </si>
  <si>
    <t>Joseph de Aranda Grimaldo</t>
  </si>
  <si>
    <t>2810 pesos</t>
  </si>
  <si>
    <t>3320 pesos</t>
  </si>
  <si>
    <t>f.6 - f.6v</t>
  </si>
  <si>
    <t>113 pesos</t>
  </si>
  <si>
    <t>f.6v</t>
  </si>
  <si>
    <t>40 pesos</t>
  </si>
  <si>
    <t>14 de diciembre de 1696</t>
  </si>
  <si>
    <t>80 cajones</t>
  </si>
  <si>
    <t>198 marcos</t>
  </si>
  <si>
    <t>1600 pesos</t>
  </si>
  <si>
    <t>3200 castellanos</t>
  </si>
  <si>
    <t>f.6v - f.7</t>
  </si>
  <si>
    <t>36 marcos</t>
  </si>
  <si>
    <t>f.7</t>
  </si>
  <si>
    <t>Juan Serrano</t>
  </si>
  <si>
    <t>97 cajones</t>
  </si>
  <si>
    <t>1000 marcos</t>
  </si>
  <si>
    <t>500 marcos</t>
  </si>
  <si>
    <t xml:space="preserve">7 barras </t>
  </si>
  <si>
    <t>Plata en barra</t>
  </si>
  <si>
    <t>f.7v</t>
  </si>
  <si>
    <t>16 de diciembre de 1696</t>
  </si>
  <si>
    <t>700 pesos</t>
  </si>
  <si>
    <t>9 cajones</t>
  </si>
  <si>
    <t>300 marcos</t>
  </si>
  <si>
    <t>130 marcos</t>
  </si>
  <si>
    <t>f.8</t>
  </si>
  <si>
    <t>1225 pesos</t>
  </si>
  <si>
    <t>52 marcos</t>
  </si>
  <si>
    <t>336 marcos</t>
  </si>
  <si>
    <t>220 pesos</t>
  </si>
  <si>
    <t>187 marcos</t>
  </si>
  <si>
    <t>191 marcos</t>
  </si>
  <si>
    <t>f.8 - f.8v</t>
  </si>
  <si>
    <t>f.8v</t>
  </si>
  <si>
    <t>6 cajones</t>
  </si>
  <si>
    <t>1800 pesos</t>
  </si>
  <si>
    <t>f.8v - f.9</t>
  </si>
  <si>
    <t>f.9</t>
  </si>
  <si>
    <t>12 cajones</t>
  </si>
  <si>
    <t xml:space="preserve">185 marcos </t>
  </si>
  <si>
    <t>f.9v</t>
  </si>
  <si>
    <t>10 cajones</t>
  </si>
  <si>
    <t>250 marcos</t>
  </si>
  <si>
    <t>1000 pesos</t>
  </si>
  <si>
    <t>125 marcos</t>
  </si>
  <si>
    <t>79 marcos</t>
  </si>
  <si>
    <t>f.9v - f.10</t>
  </si>
  <si>
    <t>30 cajones</t>
  </si>
  <si>
    <t>1473 marcos</t>
  </si>
  <si>
    <t>195 marcos</t>
  </si>
  <si>
    <t>f.10</t>
  </si>
  <si>
    <t>16 barretones</t>
  </si>
  <si>
    <t>672 pesos, 3 reales</t>
  </si>
  <si>
    <t>f.10 - f.10v</t>
  </si>
  <si>
    <t>17 de diciembre de 1696</t>
  </si>
  <si>
    <t>Gaspar de Sosa Pinto</t>
  </si>
  <si>
    <t>f.10v</t>
  </si>
  <si>
    <t>20 cajones</t>
  </si>
  <si>
    <t>644 marcos</t>
  </si>
  <si>
    <t>f.11</t>
  </si>
  <si>
    <t>f.11v</t>
  </si>
  <si>
    <t>225 marcos</t>
  </si>
  <si>
    <t>205 marcos</t>
  </si>
  <si>
    <t xml:space="preserve">paso a Portobelo una petaca arpillada sin pase que peso 5 arrobas 14 libras de que aviso en dicho su pase al señor comisario de Portobelo. </t>
  </si>
  <si>
    <t>Antonio de Aguirre</t>
  </si>
  <si>
    <t>280 marcos</t>
  </si>
  <si>
    <t>f.12</t>
  </si>
  <si>
    <t>f.11v - f.12</t>
  </si>
  <si>
    <t>3 cajones</t>
  </si>
  <si>
    <t>1200 pesos</t>
  </si>
  <si>
    <t>1506 pesos</t>
  </si>
  <si>
    <t>Francisco de Vargas</t>
  </si>
  <si>
    <t>8 cajones</t>
  </si>
  <si>
    <t>10 pesos</t>
  </si>
  <si>
    <t>387 marcos</t>
  </si>
  <si>
    <t>20 marcos</t>
  </si>
  <si>
    <t>15 cajones</t>
  </si>
  <si>
    <t>230 marcos</t>
  </si>
  <si>
    <t>483 pesos</t>
  </si>
  <si>
    <t>f.12v</t>
  </si>
  <si>
    <t>f.12v -f.13</t>
  </si>
  <si>
    <t>1000 castellanos</t>
  </si>
  <si>
    <t>f.13</t>
  </si>
  <si>
    <t>Sargento Mayor</t>
  </si>
  <si>
    <t>16027 castellanos</t>
  </si>
  <si>
    <t>8000 castellanos</t>
  </si>
  <si>
    <t>Clemente de Orellana</t>
  </si>
  <si>
    <t>950 pesos</t>
  </si>
  <si>
    <t>18 de diciembre de 1696</t>
  </si>
  <si>
    <t>f.13 - f.13v</t>
  </si>
  <si>
    <t>Juan Silvestre</t>
  </si>
  <si>
    <t>f.13v</t>
  </si>
  <si>
    <t>240 marcos</t>
  </si>
  <si>
    <t>806 marcos</t>
  </si>
  <si>
    <t>880 marcos</t>
  </si>
  <si>
    <t>f.14</t>
  </si>
  <si>
    <t>18 de diciembre  de 1696</t>
  </si>
  <si>
    <t>8 marcos</t>
  </si>
  <si>
    <t>7 marcos</t>
  </si>
  <si>
    <t>f.14v</t>
  </si>
  <si>
    <t>19 de diciembre de 1696</t>
  </si>
  <si>
    <t>Juan Clemente</t>
  </si>
  <si>
    <t>19 cajones</t>
  </si>
  <si>
    <t>100 pesos</t>
  </si>
  <si>
    <t>20 libras</t>
  </si>
  <si>
    <t>169 marcos, 6 onzas</t>
  </si>
  <si>
    <t>200 marcos</t>
  </si>
  <si>
    <t>f.15</t>
  </si>
  <si>
    <t>346 marcos</t>
  </si>
  <si>
    <t>378 marcos</t>
  </si>
  <si>
    <t>f.15 - f.15v</t>
  </si>
  <si>
    <t>f.15v</t>
  </si>
  <si>
    <t>Juan Moreno</t>
  </si>
  <si>
    <t>f.16</t>
  </si>
  <si>
    <t>65 pesos</t>
  </si>
  <si>
    <t>20 de diciembre de 1696</t>
  </si>
  <si>
    <t>21 de diciembre de 1696</t>
  </si>
  <si>
    <t>48 cajones</t>
  </si>
  <si>
    <t>f.16v</t>
  </si>
  <si>
    <t>f.16 - f.16v</t>
  </si>
  <si>
    <t>75 marcos</t>
  </si>
  <si>
    <t>f.17</t>
  </si>
  <si>
    <t>405 pesos</t>
  </si>
  <si>
    <t>115 marcos</t>
  </si>
  <si>
    <t>22 de diciembre de 1696</t>
  </si>
  <si>
    <t>Diego Bernal</t>
  </si>
  <si>
    <t>25 cajones</t>
  </si>
  <si>
    <t>66 marcos</t>
  </si>
  <si>
    <t>1867 pesos</t>
  </si>
  <si>
    <t>17 marcos</t>
  </si>
  <si>
    <t>f.17v</t>
  </si>
  <si>
    <t>f.17 - f.17v</t>
  </si>
  <si>
    <t>f.18</t>
  </si>
  <si>
    <t>18 cajones</t>
  </si>
  <si>
    <t>21 cajones</t>
  </si>
  <si>
    <t>420 marcos</t>
  </si>
  <si>
    <t>15278 castellanos</t>
  </si>
  <si>
    <t>f.18 - f.18v</t>
  </si>
  <si>
    <t>250 pesos</t>
  </si>
  <si>
    <t xml:space="preserve">9000 castellanos </t>
  </si>
  <si>
    <t>f.18v</t>
  </si>
  <si>
    <t>49 cajones</t>
  </si>
  <si>
    <t>209 marcos</t>
  </si>
  <si>
    <t>36072 castellanos</t>
  </si>
  <si>
    <t>f.18v - f.19</t>
  </si>
  <si>
    <t>f.19</t>
  </si>
  <si>
    <t>22 cajones</t>
  </si>
  <si>
    <t>24 cajones</t>
  </si>
  <si>
    <t>29 cajones</t>
  </si>
  <si>
    <t>350 pesos</t>
  </si>
  <si>
    <t>f.19 -f.19v</t>
  </si>
  <si>
    <t>f.19v</t>
  </si>
  <si>
    <t>31 cajones</t>
  </si>
  <si>
    <t>Juan Collao</t>
  </si>
  <si>
    <t>145 marcos</t>
  </si>
  <si>
    <t>f.20</t>
  </si>
  <si>
    <t>23 de diciembre de 1696</t>
  </si>
  <si>
    <t>109 marcos</t>
  </si>
  <si>
    <t>f.20v</t>
  </si>
  <si>
    <t>100 marcos</t>
  </si>
  <si>
    <t>Juan Antonio de Rosas</t>
  </si>
  <si>
    <t>32 cajones</t>
  </si>
  <si>
    <t>1500 pesos</t>
  </si>
  <si>
    <t>1511 marcos</t>
  </si>
  <si>
    <t>66 marcos y 6 onzas</t>
  </si>
  <si>
    <t>f.20v - f.21</t>
  </si>
  <si>
    <t>f.21</t>
  </si>
  <si>
    <t>516 marcos</t>
  </si>
  <si>
    <t>534 marcos</t>
  </si>
  <si>
    <t>24 de diciembre de 1696</t>
  </si>
  <si>
    <t>Joseph Rejon</t>
  </si>
  <si>
    <t>1451 marcos, 1 onza</t>
  </si>
  <si>
    <t>f.21 - f.21v</t>
  </si>
  <si>
    <t>f.21v</t>
  </si>
  <si>
    <t xml:space="preserve">Marcos de Arcos </t>
  </si>
  <si>
    <t>900 pesos</t>
  </si>
  <si>
    <t>285 doblones</t>
  </si>
  <si>
    <t>715 castellanos</t>
  </si>
  <si>
    <t>366 marcos,  onzas</t>
  </si>
  <si>
    <t>150 pesos</t>
  </si>
  <si>
    <t>260 marcos</t>
  </si>
  <si>
    <t>710 pesos</t>
  </si>
  <si>
    <t>f.21v - f. 22</t>
  </si>
  <si>
    <t>f.22</t>
  </si>
  <si>
    <t>26170 castellanos</t>
  </si>
  <si>
    <t>24 marcos</t>
  </si>
  <si>
    <t xml:space="preserve">Pertenece a Francisco Izquierdo. </t>
  </si>
  <si>
    <t>f.22v</t>
  </si>
  <si>
    <t>f.22 - f.22v</t>
  </si>
  <si>
    <t>300 pesos</t>
  </si>
  <si>
    <t>168 marcos</t>
  </si>
  <si>
    <t>80 marcos</t>
  </si>
  <si>
    <t>448 marcos</t>
  </si>
  <si>
    <t>184 marcos</t>
  </si>
  <si>
    <t>73 marcos</t>
  </si>
  <si>
    <t>f.23</t>
  </si>
  <si>
    <t>f.23 - f.23v</t>
  </si>
  <si>
    <t>f.23v</t>
  </si>
  <si>
    <t>algunas alhajas</t>
  </si>
  <si>
    <t>Al conde y condesa de Castellar</t>
  </si>
  <si>
    <t>116 pesos</t>
  </si>
  <si>
    <t xml:space="preserve">No se cobro el derecho del 7 por ciento. </t>
  </si>
  <si>
    <t>Pedro de Rivera</t>
  </si>
  <si>
    <t>159 marcos</t>
  </si>
  <si>
    <t>310 marcos</t>
  </si>
  <si>
    <t>f.24</t>
  </si>
  <si>
    <t>f.23v - f.24</t>
  </si>
  <si>
    <t>2000 pesos</t>
  </si>
  <si>
    <t>60 marcos</t>
  </si>
  <si>
    <t>f.24v</t>
  </si>
  <si>
    <t>Domingo Crespo</t>
  </si>
  <si>
    <t>f.24v - f.25</t>
  </si>
  <si>
    <t>f.25</t>
  </si>
  <si>
    <t>f.25 - f.25v</t>
  </si>
  <si>
    <t>f.25v</t>
  </si>
  <si>
    <t>485 marcos</t>
  </si>
  <si>
    <t>f.26</t>
  </si>
  <si>
    <t>40 marcos</t>
  </si>
  <si>
    <t>25 de diciembre de 1696</t>
  </si>
  <si>
    <t>Antonio Sierro</t>
  </si>
  <si>
    <t>120 marcos</t>
  </si>
  <si>
    <t>Santiago de Ugarte</t>
  </si>
  <si>
    <t>f.26v</t>
  </si>
  <si>
    <t>f.26- f.26v</t>
  </si>
  <si>
    <t>14 cajones</t>
  </si>
  <si>
    <t>Licenciado</t>
  </si>
  <si>
    <t>Sargento Gil de Morales</t>
  </si>
  <si>
    <t>De cuenta del susodicho</t>
  </si>
  <si>
    <t xml:space="preserve">De cuenta de Antonio de Rangues </t>
  </si>
  <si>
    <t>De cuenta de Juan Bautista Jacome</t>
  </si>
  <si>
    <t>De cuenta de Domingo de Villa</t>
  </si>
  <si>
    <t>f.27</t>
  </si>
  <si>
    <t>Gil de Morales</t>
  </si>
  <si>
    <t>2273 marcos</t>
  </si>
  <si>
    <t>1400 marcos</t>
  </si>
  <si>
    <t>5683 marcos</t>
  </si>
  <si>
    <t>Josefa de Luna</t>
  </si>
  <si>
    <t>1 baulito</t>
  </si>
  <si>
    <t>4 pozuelos</t>
  </si>
  <si>
    <t xml:space="preserve">Alhajas diferentes para las iglesias de España que por ser para el servicio de los templos van libres de derechos. </t>
  </si>
  <si>
    <t>f.27 - f.27v</t>
  </si>
  <si>
    <t>f.27v</t>
  </si>
  <si>
    <t>Pedro de Ibarra</t>
  </si>
  <si>
    <t>1 pozuelo</t>
  </si>
  <si>
    <t>f.28</t>
  </si>
  <si>
    <t>26 de diciembre de 1696</t>
  </si>
  <si>
    <t>84 marcos</t>
  </si>
  <si>
    <t>1450 pesos</t>
  </si>
  <si>
    <t>1570 pesos</t>
  </si>
  <si>
    <t>Roto</t>
  </si>
  <si>
    <t>3355 pesos</t>
  </si>
  <si>
    <t>1080 marcos</t>
  </si>
  <si>
    <t>f.28v</t>
  </si>
  <si>
    <t>6 arrobas y 8 pesos</t>
  </si>
  <si>
    <t>Se dio aviso en el pase de Juan Antonio Bustamante (iba sin pase)</t>
  </si>
  <si>
    <t>14877 castellanos</t>
  </si>
  <si>
    <t>Mula de carga</t>
  </si>
  <si>
    <t>Maestre de campo</t>
  </si>
  <si>
    <t>12000 castellanos</t>
  </si>
  <si>
    <t>1195 marcos</t>
  </si>
  <si>
    <t>40 cajones</t>
  </si>
  <si>
    <t>1090 marcos</t>
  </si>
  <si>
    <t>552 marcos, 1 onza</t>
  </si>
  <si>
    <t>18222 castellanos</t>
  </si>
  <si>
    <t>f.28v - f.29</t>
  </si>
  <si>
    <t>f.29 - f.29v</t>
  </si>
  <si>
    <t>f.29v</t>
  </si>
  <si>
    <t>Juan Vergara</t>
  </si>
  <si>
    <t>27 de diciembre de 1696</t>
  </si>
  <si>
    <t>Pedro de Olaechea</t>
  </si>
  <si>
    <t>f.30</t>
  </si>
  <si>
    <t>2 petacas</t>
  </si>
  <si>
    <t xml:space="preserve">Sin pase y se remitieron al señor comisario de Portobelo. </t>
  </si>
  <si>
    <t>f.30v</t>
  </si>
  <si>
    <t>f.30 - f.30v</t>
  </si>
  <si>
    <t>Juan de Torres</t>
  </si>
  <si>
    <t>21 marcos</t>
  </si>
  <si>
    <t>40 libras</t>
  </si>
  <si>
    <t>Maria de Guzman</t>
  </si>
  <si>
    <t>138 cajones</t>
  </si>
  <si>
    <t>101 de a 2000 y 35 de a 2200.</t>
  </si>
  <si>
    <t>150 marcos</t>
  </si>
  <si>
    <t>515 marcos, 4 onzas</t>
  </si>
  <si>
    <t>f.30v - f.31</t>
  </si>
  <si>
    <t>f.31</t>
  </si>
  <si>
    <t>1014 pesos</t>
  </si>
  <si>
    <t>29 de diciembre de 1696</t>
  </si>
  <si>
    <t>28 de diciembre de 1696</t>
  </si>
  <si>
    <t>Gregorio de Santa Maria</t>
  </si>
  <si>
    <t>f.31v</t>
  </si>
  <si>
    <t>castellanos</t>
  </si>
  <si>
    <t>64 cajones</t>
  </si>
  <si>
    <t>350 marcos</t>
  </si>
  <si>
    <t>4730 castellanos</t>
  </si>
  <si>
    <t>f.32</t>
  </si>
  <si>
    <t>f.31v - f.32</t>
  </si>
  <si>
    <t>650 pesos</t>
  </si>
  <si>
    <t>1383 marcos</t>
  </si>
  <si>
    <t xml:space="preserve">Se descuentan 4000 pesos en virtud de la orden del tribunal del consulado y quedan 55069 pesos </t>
  </si>
  <si>
    <t>f.32v</t>
  </si>
  <si>
    <t>f.32 - f.32v</t>
  </si>
  <si>
    <t>Juan Caballero</t>
  </si>
  <si>
    <t>47 cajones</t>
  </si>
  <si>
    <t>359 marcos</t>
  </si>
  <si>
    <t>34 cajones</t>
  </si>
  <si>
    <t>237 marcos, 4 onzas</t>
  </si>
  <si>
    <t>f.32v - f.33</t>
  </si>
  <si>
    <t>f.33</t>
  </si>
  <si>
    <t>72 cajones</t>
  </si>
  <si>
    <t>marcos</t>
  </si>
  <si>
    <t>2 cajones de doblones</t>
  </si>
  <si>
    <t>39616 castellanos</t>
  </si>
  <si>
    <t>30 de diciembre de 1696</t>
  </si>
  <si>
    <t>Ignacio de Osorio</t>
  </si>
  <si>
    <t>5392 marcos</t>
  </si>
  <si>
    <t xml:space="preserve">Hay de mas 2 marcos, 6 onzas que se deben de pagar y se declaran fuera de la cantidad de pase. En total serian 5395 marcos. </t>
  </si>
  <si>
    <t>580 marcos</t>
  </si>
  <si>
    <t>f.33 - f.33v</t>
  </si>
  <si>
    <t>f.33v</t>
  </si>
  <si>
    <t>Lucas de Cristo</t>
  </si>
  <si>
    <t>f.34</t>
  </si>
  <si>
    <t>44 cajones</t>
  </si>
  <si>
    <t>468 marcos</t>
  </si>
  <si>
    <t>31 de diciembre 1696</t>
  </si>
  <si>
    <t xml:space="preserve">Eugenio Romero </t>
  </si>
  <si>
    <t>128 marcos, 6 onzas</t>
  </si>
  <si>
    <t>f.34v</t>
  </si>
  <si>
    <t>f.34 - f.34v</t>
  </si>
  <si>
    <t>4771 marcos</t>
  </si>
  <si>
    <t>69968 castellanos</t>
  </si>
  <si>
    <t>f.35</t>
  </si>
  <si>
    <t>110 marcos</t>
  </si>
  <si>
    <t>Miguel de Angulo</t>
  </si>
  <si>
    <t>920 pesos</t>
  </si>
  <si>
    <t>56 cajones</t>
  </si>
  <si>
    <t>Diferentes mulas</t>
  </si>
  <si>
    <t>4 barras</t>
  </si>
  <si>
    <t>f.35 - f.35v</t>
  </si>
  <si>
    <t>2175 castellanos</t>
  </si>
  <si>
    <t xml:space="preserve">Se cobran de 2500 pesos de plata. </t>
  </si>
  <si>
    <t>4000 pesos</t>
  </si>
  <si>
    <t>A cuenta de Lorenzo Romero</t>
  </si>
  <si>
    <t>990  castellanos</t>
  </si>
  <si>
    <t>f.36</t>
  </si>
  <si>
    <t>6 marcos</t>
  </si>
  <si>
    <t>f.35v - f.36</t>
  </si>
  <si>
    <t>5663 castellanos</t>
  </si>
  <si>
    <t>f.36v</t>
  </si>
  <si>
    <t>Francisco Suarez</t>
  </si>
  <si>
    <t>28 cajones y medio</t>
  </si>
  <si>
    <t xml:space="preserve">4 cajones </t>
  </si>
  <si>
    <t>f.36v - f.37</t>
  </si>
  <si>
    <t>f.37</t>
  </si>
  <si>
    <t>62 marcos</t>
  </si>
  <si>
    <t>3 de enero de 1697</t>
  </si>
  <si>
    <t xml:space="preserve">Antonio Segundo </t>
  </si>
  <si>
    <t>f.37v</t>
  </si>
  <si>
    <t>f.37 - f.37v</t>
  </si>
  <si>
    <t>f.38</t>
  </si>
  <si>
    <t>1677 castellanos</t>
  </si>
  <si>
    <t>f.38v</t>
  </si>
  <si>
    <t>2100 pesos</t>
  </si>
  <si>
    <t>f.38v - f.39</t>
  </si>
  <si>
    <t>f.39</t>
  </si>
  <si>
    <t>Juan de Mogoruza</t>
  </si>
  <si>
    <t>30 pesos</t>
  </si>
  <si>
    <t>70 marcos</t>
  </si>
  <si>
    <t>1100 pesos</t>
  </si>
  <si>
    <t>f.39v</t>
  </si>
  <si>
    <t>1300 pesos</t>
  </si>
  <si>
    <t>26 marcos</t>
  </si>
  <si>
    <t>19 marcos</t>
  </si>
  <si>
    <t>161 marcos</t>
  </si>
  <si>
    <t>254 pesos</t>
  </si>
  <si>
    <t>21921 castellanos</t>
  </si>
  <si>
    <t>f.39v - f.40</t>
  </si>
  <si>
    <t>f.40</t>
  </si>
  <si>
    <t>3900 castellanos</t>
  </si>
  <si>
    <t>14119 castellanos</t>
  </si>
  <si>
    <t>f.40 - f.40v</t>
  </si>
  <si>
    <t>f.40v</t>
  </si>
  <si>
    <t>4 de enero de 1697</t>
  </si>
  <si>
    <t>Antonio de Montes</t>
  </si>
  <si>
    <t>Francisco de Escobar</t>
  </si>
  <si>
    <t>f.41</t>
  </si>
  <si>
    <t>45 marcos</t>
  </si>
  <si>
    <t>5618 castellanos</t>
  </si>
  <si>
    <t>Pedro del Pozo</t>
  </si>
  <si>
    <t>f.41 - f.41v</t>
  </si>
  <si>
    <t>f.41v</t>
  </si>
  <si>
    <t>525 pesos</t>
  </si>
  <si>
    <t>96 marcos</t>
  </si>
  <si>
    <t>7 barras</t>
  </si>
  <si>
    <t>f.42</t>
  </si>
  <si>
    <t>650 marcos</t>
  </si>
  <si>
    <t>10 barras</t>
  </si>
  <si>
    <t>28 marcos, 5 onzas</t>
  </si>
  <si>
    <t xml:space="preserve">Plata labrada de Iglesia (caliz, vinajeras, campanillas) de que no pago el derecho </t>
  </si>
  <si>
    <t>f.42 - f.42v</t>
  </si>
  <si>
    <t>f.42v</t>
  </si>
  <si>
    <t>14 barras</t>
  </si>
  <si>
    <t>11 arrobas, 24 pesos</t>
  </si>
  <si>
    <t xml:space="preserve">Una petaca, una cama que dicen pertenecian al dihco don Francisco de la Prada y no venian insertas en su pase. </t>
  </si>
  <si>
    <t>400 marcos</t>
  </si>
  <si>
    <t>f.43</t>
  </si>
  <si>
    <t>f.42v - f.43</t>
  </si>
  <si>
    <t>5 de enero de 1697</t>
  </si>
  <si>
    <t>3000 pesos</t>
  </si>
  <si>
    <t>6 de enero de 1697</t>
  </si>
  <si>
    <t>4 marcos</t>
  </si>
  <si>
    <t>f.43 - f.43v</t>
  </si>
  <si>
    <t>f.43v</t>
  </si>
  <si>
    <t>Joseph Sarmiento</t>
  </si>
  <si>
    <t>216 marcos</t>
  </si>
  <si>
    <t>7 de enero de 1697</t>
  </si>
  <si>
    <t>418 marcos</t>
  </si>
  <si>
    <t>f.44</t>
  </si>
  <si>
    <t>f.43v - f.44</t>
  </si>
  <si>
    <t>f.44 - f.44v</t>
  </si>
  <si>
    <t>f.44v</t>
  </si>
  <si>
    <t>33 marcos</t>
  </si>
  <si>
    <t>2565 castellanos</t>
  </si>
  <si>
    <t xml:space="preserve">A cuenta de Juan de los Reyes </t>
  </si>
  <si>
    <t>f.45</t>
  </si>
  <si>
    <t>f.44v - f.45</t>
  </si>
  <si>
    <t>138 marcos</t>
  </si>
  <si>
    <t>Alejo Cavero</t>
  </si>
  <si>
    <t>670 pesos</t>
  </si>
  <si>
    <t>1160 pesos</t>
  </si>
  <si>
    <t>56 marcos</t>
  </si>
  <si>
    <t>f.45v</t>
  </si>
  <si>
    <t>8 de enero de 1697</t>
  </si>
  <si>
    <t>Gregorio de la Puebla</t>
  </si>
  <si>
    <t>1400 pesos</t>
  </si>
  <si>
    <t>108 marcos</t>
  </si>
  <si>
    <t>f.45v - f.46</t>
  </si>
  <si>
    <t>f.46</t>
  </si>
  <si>
    <t>f.46v</t>
  </si>
  <si>
    <t>54 cajones</t>
  </si>
  <si>
    <t>17142 castellanos</t>
  </si>
  <si>
    <t>f.47</t>
  </si>
  <si>
    <t>f.46v - f.47</t>
  </si>
  <si>
    <t>9 de enero de 1697</t>
  </si>
  <si>
    <t>918 castellanos</t>
  </si>
  <si>
    <t>2593 pesos</t>
  </si>
  <si>
    <t>1222 castellanos</t>
  </si>
  <si>
    <t>f.47v</t>
  </si>
  <si>
    <t>360 pesos</t>
  </si>
  <si>
    <t>33 cajones</t>
  </si>
  <si>
    <t>309 marcos</t>
  </si>
  <si>
    <t>1 cajonnn</t>
  </si>
  <si>
    <t>f.47v - f..48</t>
  </si>
  <si>
    <t>f.48</t>
  </si>
  <si>
    <t>38352 castellanos</t>
  </si>
  <si>
    <t xml:space="preserve">28 cajones </t>
  </si>
  <si>
    <t>f.48v</t>
  </si>
  <si>
    <t>1869 castellanos</t>
  </si>
  <si>
    <t>f.48 - f.48v</t>
  </si>
  <si>
    <t>700 castellanos</t>
  </si>
  <si>
    <t>f.48v - f.49</t>
  </si>
  <si>
    <t>10 de enero de 1697</t>
  </si>
  <si>
    <t>24 barras</t>
  </si>
  <si>
    <t>245 marcos</t>
  </si>
  <si>
    <t>843 castellanos</t>
  </si>
  <si>
    <t>f.49 - f.49v</t>
  </si>
  <si>
    <t>f.49v</t>
  </si>
  <si>
    <t>11 de enero de 1697</t>
  </si>
  <si>
    <t>Felipe Romero</t>
  </si>
  <si>
    <t>f.49v - f.50</t>
  </si>
  <si>
    <t>f.50</t>
  </si>
  <si>
    <t>46 marcos</t>
  </si>
  <si>
    <t>f.50v</t>
  </si>
  <si>
    <t>Alferez</t>
  </si>
  <si>
    <t>78 marcos</t>
  </si>
  <si>
    <t>f.51</t>
  </si>
  <si>
    <t>12 de enero de 1697</t>
  </si>
  <si>
    <t>15 de enero de 1697</t>
  </si>
  <si>
    <t>715 pesos</t>
  </si>
  <si>
    <t>f.51 - f.51v</t>
  </si>
  <si>
    <t>f.51v</t>
  </si>
  <si>
    <t>204 marcos</t>
  </si>
  <si>
    <t>f.51v - f.52</t>
  </si>
  <si>
    <t>11 marcos</t>
  </si>
  <si>
    <t>f.52</t>
  </si>
  <si>
    <t>111 cajones</t>
  </si>
  <si>
    <t>441 marcos</t>
  </si>
  <si>
    <t>f.52v</t>
  </si>
  <si>
    <t>2900 pesos</t>
  </si>
  <si>
    <t>f.53</t>
  </si>
  <si>
    <t>125 pesos</t>
  </si>
  <si>
    <t>f.53v</t>
  </si>
  <si>
    <t>570 marcos</t>
  </si>
  <si>
    <t>9 barras</t>
  </si>
  <si>
    <t xml:space="preserve">30012 castellanos </t>
  </si>
  <si>
    <t>9676 castellanos</t>
  </si>
  <si>
    <t>f.54</t>
  </si>
  <si>
    <t>186 marcos</t>
  </si>
  <si>
    <t>16 de enero de 1697</t>
  </si>
  <si>
    <t>9800 pesos</t>
  </si>
  <si>
    <t>f.54v</t>
  </si>
  <si>
    <t>f.54 - f.54v</t>
  </si>
  <si>
    <t>18 de enero de 1697</t>
  </si>
  <si>
    <t>Pedro de Trejo</t>
  </si>
  <si>
    <t>67 cajones</t>
  </si>
  <si>
    <t>964 marcos</t>
  </si>
  <si>
    <t>458 pesos</t>
  </si>
  <si>
    <t>f.55</t>
  </si>
  <si>
    <t>78242 castellanos</t>
  </si>
  <si>
    <t>2 cajoanes</t>
  </si>
  <si>
    <t>f.55v</t>
  </si>
  <si>
    <t>f.55 - f.55v</t>
  </si>
  <si>
    <t>42 cajones</t>
  </si>
  <si>
    <t>19 de enero de 1697</t>
  </si>
  <si>
    <t>Prefecto</t>
  </si>
  <si>
    <t>De su caballeria</t>
  </si>
  <si>
    <t>120 pesos</t>
  </si>
  <si>
    <t>f.55v - f.56</t>
  </si>
  <si>
    <t>f.56</t>
  </si>
  <si>
    <t xml:space="preserve">En una telaga. </t>
  </si>
  <si>
    <t>4 cajones de reales</t>
  </si>
  <si>
    <t>En 4 petacas</t>
  </si>
  <si>
    <t>En pesos corrientes</t>
  </si>
  <si>
    <t>f.56v</t>
  </si>
  <si>
    <t>f.56 - f.56v</t>
  </si>
  <si>
    <t>28 marcos</t>
  </si>
  <si>
    <t>2205 castellanos</t>
  </si>
  <si>
    <t>21 de enero de 1697</t>
  </si>
  <si>
    <t>35 cajones</t>
  </si>
  <si>
    <t>606 pesos</t>
  </si>
  <si>
    <t xml:space="preserve">En una cama. </t>
  </si>
  <si>
    <t>En dos petacas</t>
  </si>
  <si>
    <t>f.57</t>
  </si>
  <si>
    <t>10c cajones</t>
  </si>
  <si>
    <t>En su cama</t>
  </si>
  <si>
    <t>660 marcos</t>
  </si>
  <si>
    <t>En 3 petacas</t>
  </si>
  <si>
    <t>cajones de reales de a 2200 pesos</t>
  </si>
  <si>
    <t>190 marcos</t>
  </si>
  <si>
    <t>f.57 - f.57v</t>
  </si>
  <si>
    <t>f.57v</t>
  </si>
  <si>
    <t>2200 pesos</t>
  </si>
  <si>
    <t>En dos talegas</t>
  </si>
  <si>
    <t>f.58</t>
  </si>
  <si>
    <t>Manuel de Brozas</t>
  </si>
  <si>
    <t>f.58v</t>
  </si>
  <si>
    <t xml:space="preserve">Pasa libremente. Rotulado a doña maria de Zavala. Un cajoncito. Se lo remite don Felipe de Zavala. </t>
  </si>
  <si>
    <t>10 marcos</t>
  </si>
  <si>
    <t xml:space="preserve">Una lamparilla pequeña.  Va de limosna para la villa de Zafra. No pago cosa alguna por ser para servicio del culto divino. </t>
  </si>
  <si>
    <t>22 de enero de 1697</t>
  </si>
  <si>
    <t>En sus petaquillas</t>
  </si>
  <si>
    <t>599 marcos, 7 onzas</t>
  </si>
  <si>
    <t>En reales</t>
  </si>
  <si>
    <t>Pertenecen a Domingo Villa</t>
  </si>
  <si>
    <t>Pertenecea Juan Bautista Jacome. Un barreton</t>
  </si>
  <si>
    <t>45 marcos, 3 onzas</t>
  </si>
  <si>
    <t>981 pesos</t>
  </si>
  <si>
    <t>f.59</t>
  </si>
  <si>
    <t>f.58v - f.59</t>
  </si>
  <si>
    <t>11828 marcos, 3 onzas</t>
  </si>
  <si>
    <t>f.59 - f.59v</t>
  </si>
  <si>
    <t>f.59v</t>
  </si>
  <si>
    <t>1067 castellanos</t>
  </si>
  <si>
    <t>Baltazar Toledo</t>
  </si>
  <si>
    <t>ç</t>
  </si>
  <si>
    <t>800 marcos</t>
  </si>
  <si>
    <t>23 de enero de 1697</t>
  </si>
  <si>
    <t>Antonio de Arones</t>
  </si>
  <si>
    <t>449 marcos</t>
  </si>
  <si>
    <t>f.60</t>
  </si>
  <si>
    <t>f.60 - f.60v</t>
  </si>
  <si>
    <t>f.60v</t>
  </si>
  <si>
    <t>Diego Peralta</t>
  </si>
  <si>
    <t>116 marcos</t>
  </si>
  <si>
    <t>f.60 v - f.61</t>
  </si>
  <si>
    <t>f.61</t>
  </si>
  <si>
    <t>2 lamparas</t>
  </si>
  <si>
    <t>Pedro de Villegas</t>
  </si>
  <si>
    <t>1368 marcos , 5 onzas</t>
  </si>
  <si>
    <t>f.61v</t>
  </si>
  <si>
    <t>28 cajones</t>
  </si>
  <si>
    <t>5058 marcos</t>
  </si>
  <si>
    <t>En una cama</t>
  </si>
  <si>
    <t>En una petaca</t>
  </si>
  <si>
    <t>f.62</t>
  </si>
  <si>
    <t>Antonio Linares</t>
  </si>
  <si>
    <t>f.61v - f.62</t>
  </si>
  <si>
    <t>160 marcos</t>
  </si>
  <si>
    <t>En reales. En dos petacas</t>
  </si>
  <si>
    <t>f.62v</t>
  </si>
  <si>
    <t>f.62 - f.62v</t>
  </si>
  <si>
    <t>1550 castellanos</t>
  </si>
  <si>
    <t>f.62v - f.63</t>
  </si>
  <si>
    <t>430 marcos</t>
  </si>
  <si>
    <t>Se pago el 7% por ambas partidas</t>
  </si>
  <si>
    <t>f.63</t>
  </si>
  <si>
    <t>50 cajones</t>
  </si>
  <si>
    <t>En un pozuelo</t>
  </si>
  <si>
    <t>15 barras</t>
  </si>
  <si>
    <t>f.63 - f.63v</t>
  </si>
  <si>
    <t>23 cajones</t>
  </si>
  <si>
    <t>106 marcos</t>
  </si>
  <si>
    <t>24 de enero de 16697</t>
  </si>
  <si>
    <t>f.633v</t>
  </si>
  <si>
    <t>f.63v</t>
  </si>
  <si>
    <t>f.63v - f.64</t>
  </si>
  <si>
    <t>f.64</t>
  </si>
  <si>
    <t>432 pesos</t>
  </si>
  <si>
    <t>321 marcos</t>
  </si>
  <si>
    <t>En reales.</t>
  </si>
  <si>
    <t>34 barras</t>
  </si>
  <si>
    <t>Que equivalen a 6105 marcos.</t>
  </si>
  <si>
    <t>f.64v</t>
  </si>
  <si>
    <t>Juan de Arauz</t>
  </si>
  <si>
    <t>1607 marcos, 7 onzaas</t>
  </si>
  <si>
    <t>f.65</t>
  </si>
  <si>
    <t>f.64v - f.65</t>
  </si>
  <si>
    <t>140 marcos</t>
  </si>
  <si>
    <t>244 marcos</t>
  </si>
  <si>
    <t>f.65v</t>
  </si>
  <si>
    <t>Que son los-mismos que cobro del capitan Juan Navajas como consignador de Francico de Herrera Campuzano</t>
  </si>
  <si>
    <t>f.65v - f.66</t>
  </si>
  <si>
    <t>f.66</t>
  </si>
  <si>
    <t>Juan de Vega Bernal</t>
  </si>
  <si>
    <t>46 cajones</t>
  </si>
  <si>
    <t>354 pesos</t>
  </si>
  <si>
    <t>2 barras</t>
  </si>
  <si>
    <t>Con 345 marcos.</t>
  </si>
  <si>
    <t>4637 castellanos</t>
  </si>
  <si>
    <t>Medio por ciento</t>
  </si>
  <si>
    <t>f.66 - f.66v</t>
  </si>
  <si>
    <t>f.66v</t>
  </si>
  <si>
    <t>30 marcos</t>
  </si>
  <si>
    <t>26 de enero de 1697</t>
  </si>
  <si>
    <t>24 de enero de 1697</t>
  </si>
  <si>
    <t>Francisco Cosido</t>
  </si>
  <si>
    <t>f.66v - f.67</t>
  </si>
  <si>
    <t>1713 pesos</t>
  </si>
  <si>
    <t>f.67 - f.67v</t>
  </si>
  <si>
    <t>f.67</t>
  </si>
  <si>
    <t>2580 pesos</t>
  </si>
  <si>
    <t>16 marcos</t>
  </si>
  <si>
    <t>f.67v</t>
  </si>
  <si>
    <t>3 petacas</t>
  </si>
  <si>
    <t>f.67v - f.68</t>
  </si>
  <si>
    <t>f.68</t>
  </si>
  <si>
    <t>730 pesos</t>
  </si>
  <si>
    <t>4500 pesos</t>
  </si>
  <si>
    <t>En 6 petacas.</t>
  </si>
  <si>
    <t>188 marcos</t>
  </si>
  <si>
    <t>f.68v</t>
  </si>
  <si>
    <t>f.68 - f.68v</t>
  </si>
  <si>
    <t>27 de enero de 1697</t>
  </si>
  <si>
    <t>General</t>
  </si>
  <si>
    <t>Pedro de Ortega</t>
  </si>
  <si>
    <t>504 marcos</t>
  </si>
  <si>
    <t xml:space="preserve">3 prozuelos y 2 baules de plata labrada. </t>
  </si>
  <si>
    <t xml:space="preserve">Asimismo paso del dicho general dos camas qe no venian en el pase de que se dio aviso que no venian con el pase. </t>
  </si>
  <si>
    <t>f.69</t>
  </si>
  <si>
    <t>f.68v - f.69</t>
  </si>
  <si>
    <t>134 marcos</t>
  </si>
  <si>
    <t>28 de enero de 1697</t>
  </si>
  <si>
    <t>Que es lo mismo que Joseph de Amabiscar. Vino una cama que no esta inserta en su pase.</t>
  </si>
  <si>
    <t xml:space="preserve">Juan de </t>
  </si>
  <si>
    <t>f.69v</t>
  </si>
  <si>
    <t>Juan de Santos</t>
  </si>
  <si>
    <t>Juan Santos</t>
  </si>
  <si>
    <t>3 cajoncitos</t>
  </si>
  <si>
    <t>Diego Nieto</t>
  </si>
  <si>
    <t>f.69v - f.70</t>
  </si>
  <si>
    <t>f.70</t>
  </si>
  <si>
    <t>cajones</t>
  </si>
  <si>
    <t>1000  pesos</t>
  </si>
  <si>
    <t>14811 castellanos</t>
  </si>
  <si>
    <t xml:space="preserve">Asimismo paso el susodicho una cama que no vino en  su pase de que se dio aviso con el peso que tuvo </t>
  </si>
  <si>
    <t>f.70v</t>
  </si>
  <si>
    <t>Javier Rodriguez</t>
  </si>
  <si>
    <t>29 de enero de 1697</t>
  </si>
  <si>
    <t>1450 castellanos, 4 tomines</t>
  </si>
  <si>
    <t>Bernal</t>
  </si>
  <si>
    <t>38 cajones</t>
  </si>
  <si>
    <t>f.71</t>
  </si>
  <si>
    <t>f.70v - f.71</t>
  </si>
  <si>
    <t>Por Juan Bolaos</t>
  </si>
  <si>
    <t>2350 castellanos</t>
  </si>
  <si>
    <t>f.71v</t>
  </si>
  <si>
    <t>2450 pesos</t>
  </si>
  <si>
    <t>En una petaca y en su cama</t>
  </si>
  <si>
    <t>31 de enero de 1697</t>
  </si>
  <si>
    <t>f.71v - f.72</t>
  </si>
  <si>
    <t>f.72</t>
  </si>
  <si>
    <t>141 marcos</t>
  </si>
  <si>
    <t>f.72v</t>
  </si>
  <si>
    <t>Joseph de Herrera</t>
  </si>
  <si>
    <t>325 marcos</t>
  </si>
  <si>
    <t>5 barras</t>
  </si>
  <si>
    <t>147 marcos</t>
  </si>
  <si>
    <t>f.72v - f.73</t>
  </si>
  <si>
    <t xml:space="preserve">Uno para el señor don Antonio de Arguelles del consejo de su majestad en el real de Indias. Otro al señor marquez de escalona, y el otro para  fray miguel de Lima, religioso capuchino, los cuales dichos cajoncitos los remite don Joseph de Santiago Cocha alcalde de corte de Lima. No pagaron cosa alguna. </t>
  </si>
  <si>
    <t>f.73</t>
  </si>
  <si>
    <t>Padre procurador
 general de España de la compañía de Jesus</t>
  </si>
  <si>
    <t>Padre procurador general
 de España de la compañía de Jesus</t>
  </si>
  <si>
    <t>Petaquillas de su caballeria</t>
  </si>
  <si>
    <t>f.73 - f.73v</t>
  </si>
  <si>
    <t>f.73v</t>
  </si>
  <si>
    <t>1 de febrero de 1697</t>
  </si>
  <si>
    <t>667 castellanos</t>
  </si>
  <si>
    <t>A 20 reales cada castellano</t>
  </si>
  <si>
    <t>Feliciana Maria de Peñalosa</t>
  </si>
  <si>
    <t>14 de ellos de 2100 pesos y 4 de a 2000.</t>
  </si>
  <si>
    <t>Valen 2650 marcos</t>
  </si>
  <si>
    <t>360 marcos</t>
  </si>
  <si>
    <t>f.73v - f.74</t>
  </si>
  <si>
    <t>f.74</t>
  </si>
  <si>
    <t>2 de febrero de 1697</t>
  </si>
  <si>
    <t>f.74 - f.74v</t>
  </si>
  <si>
    <t>3 barras</t>
  </si>
  <si>
    <t>f.74v</t>
  </si>
  <si>
    <t>f.75</t>
  </si>
  <si>
    <t>f.75v</t>
  </si>
  <si>
    <t>3 de febrero de 1697</t>
  </si>
  <si>
    <t>2177 castellanos</t>
  </si>
  <si>
    <t>Antonio de Cheveres</t>
  </si>
  <si>
    <t xml:space="preserve">De los cuales se rebajan 5000 pesos, los 4 mil que pertenecen a la canonizacion de San Francisco Solano, y los mil que tocan 
a la enfermeria de nuestro padre San Francisco de Lima. </t>
  </si>
  <si>
    <t>f.75v - f.76</t>
  </si>
  <si>
    <t>f.76</t>
  </si>
  <si>
    <t>18 barras</t>
  </si>
  <si>
    <t>Joseph Correa</t>
  </si>
  <si>
    <t>1534 marcos , 2 onzas</t>
  </si>
  <si>
    <t xml:space="preserve">Asimismo, pasó un baúl de su ropa, una cama y un cajoncito que peso una arroba, que no vinieron inclusas en dicho pase. </t>
  </si>
  <si>
    <t>4 de febrero de 1697</t>
  </si>
  <si>
    <t>f.76v</t>
  </si>
  <si>
    <t>f.76 - f.76v</t>
  </si>
  <si>
    <t>Cada cajón tenía un valor de 2500 pesos.</t>
  </si>
  <si>
    <t>357 marcos</t>
  </si>
  <si>
    <t>1050 pesos</t>
  </si>
  <si>
    <t>En la cama</t>
  </si>
  <si>
    <t>1215 marcos</t>
  </si>
  <si>
    <t>f.76v - f.77</t>
  </si>
  <si>
    <t>f.77</t>
  </si>
  <si>
    <t>2578 castellanos</t>
  </si>
  <si>
    <t>95 marcos</t>
  </si>
  <si>
    <t>4 blandones y una lampara. Por ser para servicio del culto divino no paga derechos</t>
  </si>
  <si>
    <t>En 2 petacas</t>
  </si>
  <si>
    <t>295 marcos</t>
  </si>
  <si>
    <t>En dos barras</t>
  </si>
  <si>
    <t>4824 castellanos</t>
  </si>
  <si>
    <t>f.77v</t>
  </si>
  <si>
    <t>f.77 - f.77v</t>
  </si>
  <si>
    <t>1066 marcos</t>
  </si>
  <si>
    <t>67 marcos</t>
  </si>
  <si>
    <t xml:space="preserve">En un cajon con 6 blandones, una salvilla, binajeras y campanillas que lo remite de limosna para la Iglesia de  Nuestra Señora del Bual, en Asturias.  El capitan don Francisco Blas de Arnao, con largo reconocer dichas piezas, el señor comisario de Portobelo, siendo servidas cobrar el 14% como todo consta del pase del señor comisario de Panama el 31 de diciembre que se remitió a Portobelo con el peso. </t>
  </si>
  <si>
    <t>5 de febrero de 1697</t>
  </si>
  <si>
    <t>f.78</t>
  </si>
  <si>
    <t>43 cajones</t>
  </si>
  <si>
    <t>490 marcos</t>
  </si>
  <si>
    <t>500 marcos, 2 onzas</t>
  </si>
  <si>
    <t>plata labrada</t>
  </si>
  <si>
    <t>403 marcos.</t>
  </si>
  <si>
    <t>f. 78 - f.78v</t>
  </si>
  <si>
    <t>f.78v</t>
  </si>
  <si>
    <t>6 de febrero de 1697</t>
  </si>
  <si>
    <t>f.79</t>
  </si>
  <si>
    <t>f.78v - f.79</t>
  </si>
  <si>
    <t>2819 marcos, 6 onzas</t>
  </si>
  <si>
    <t>12239,  4 reales</t>
  </si>
  <si>
    <t>500 marcos, 6 onzas</t>
  </si>
  <si>
    <t>f.79 - f.79v</t>
  </si>
  <si>
    <t>f.79v</t>
  </si>
  <si>
    <t>1/2 pozuelo</t>
  </si>
  <si>
    <t>63 marcos</t>
  </si>
  <si>
    <t>En unas petacas. A 8 el marco</t>
  </si>
  <si>
    <t>1190 marcos</t>
  </si>
  <si>
    <t>de 2200 cada uno</t>
  </si>
  <si>
    <t>f.80</t>
  </si>
  <si>
    <t>f.79v - f.80</t>
  </si>
  <si>
    <t>312 marcos</t>
  </si>
  <si>
    <t>f.80v</t>
  </si>
  <si>
    <t>11622 castellanos</t>
  </si>
  <si>
    <t>f.81</t>
  </si>
  <si>
    <t>30 de 2000 y 3 de 2500.</t>
  </si>
  <si>
    <t>9683 marcos</t>
  </si>
  <si>
    <t>58 barras</t>
  </si>
  <si>
    <t>1808 marcos</t>
  </si>
  <si>
    <t>8 medios pozuelos de plata labrada</t>
  </si>
  <si>
    <t xml:space="preserve">Van diferentes alhajas de iglesia, las dos de ellas que remite el excelentisimo conde de Monclova, virrey del Perú de limosnas para las iglesias de la Zarsa y de la Monclova. El otro cajón lo remite el señor don Antonio Portocarrero, hijo de su excelencia de limosna a dichas iglesias de que no pagaron cosa alguna. </t>
  </si>
  <si>
    <t>f.81v</t>
  </si>
  <si>
    <t>f.82</t>
  </si>
  <si>
    <t>1010 pesos</t>
  </si>
  <si>
    <t>en dos petacas de su ropa</t>
  </si>
  <si>
    <t>7 de frebrero de 1697</t>
  </si>
  <si>
    <t>f.82 - f.82v</t>
  </si>
  <si>
    <t>Petaquillas de su caballeria y en los bolsillos
 de su peon Juan Fuerte</t>
  </si>
  <si>
    <t>f.82v</t>
  </si>
  <si>
    <t>Diego de Arrieta</t>
  </si>
  <si>
    <t>61 marcos</t>
  </si>
  <si>
    <t>f.83</t>
  </si>
  <si>
    <t>Un medio pozuelo en que dice va una lámpara, caliz, vinajeras .Que los remite a  la villa de Yepe en el marquesado de 
Ayamonte . No pagan.</t>
  </si>
  <si>
    <t>8 de febrero de 1697</t>
  </si>
  <si>
    <t>66 cajones</t>
  </si>
  <si>
    <t>f.83v</t>
  </si>
  <si>
    <t>Presidente de Quito</t>
  </si>
  <si>
    <t>9 de febrero de 1697</t>
  </si>
  <si>
    <t>Manuel de Salinas</t>
  </si>
  <si>
    <t>51 cajones</t>
  </si>
  <si>
    <t xml:space="preserve">49 de ellos a 2000 pesos y 2 restantes 1950. </t>
  </si>
  <si>
    <t>155  marcos</t>
  </si>
  <si>
    <t>En una petaca y una cama</t>
  </si>
  <si>
    <t>En reales en dicha cama</t>
  </si>
  <si>
    <t>4158 castellanos</t>
  </si>
  <si>
    <t>f.83v - f.84</t>
  </si>
  <si>
    <t>f.84</t>
  </si>
  <si>
    <t>Manuel Salinas</t>
  </si>
  <si>
    <t>1666 pesos</t>
  </si>
  <si>
    <t>42 marcos</t>
  </si>
  <si>
    <t>10 de febrero de 1697</t>
  </si>
  <si>
    <t>Petaquillas de su caballería</t>
  </si>
  <si>
    <t>f.84 - f.84v</t>
  </si>
  <si>
    <t>f.84v</t>
  </si>
  <si>
    <t>7000 castellanos</t>
  </si>
  <si>
    <t>3800 pesos</t>
  </si>
  <si>
    <t>f.85</t>
  </si>
  <si>
    <t>682 marcos</t>
  </si>
  <si>
    <t>En cuatro barras. A 8 cada marco.</t>
  </si>
  <si>
    <t>113 marcos</t>
  </si>
  <si>
    <t>433 marcos</t>
  </si>
  <si>
    <t>f.85v</t>
  </si>
  <si>
    <t>5603 marcos, 1 onza</t>
  </si>
  <si>
    <t>8174 castellanos</t>
  </si>
  <si>
    <t>f.85 - f.85v</t>
  </si>
  <si>
    <t>12 de febrero de 1697</t>
  </si>
  <si>
    <t>Los 36 de ellos de a 2 mil pesos cada uno y los 4 restantes de a 2156 pesos.</t>
  </si>
  <si>
    <t>f.86</t>
  </si>
  <si>
    <t>313 marcos</t>
  </si>
  <si>
    <t>f.86v</t>
  </si>
  <si>
    <t>13 de febrero de 1697</t>
  </si>
  <si>
    <t>Gil de Alvarado</t>
  </si>
  <si>
    <t>14 de febrero de 1697</t>
  </si>
  <si>
    <t>12600 pesos</t>
  </si>
  <si>
    <t>2 marcos</t>
  </si>
  <si>
    <t>f.87</t>
  </si>
  <si>
    <t>f.86v - f.87</t>
  </si>
  <si>
    <t>848 pesos</t>
  </si>
  <si>
    <t>Los cajones que remite el tribunal deñ santo oficio de la Inquisicion de Cartagena.</t>
  </si>
  <si>
    <t>4 cajones rotulados a dicha Inquisicion y son las mismas que cobraron de Juan de Arbizu, vecino de Lima, y de Domingo Correa.</t>
  </si>
  <si>
    <t>f.87v</t>
  </si>
  <si>
    <t xml:space="preserve">Carrasco era receptor del Santo Oficio. No pago cosa alguna. </t>
  </si>
  <si>
    <t>15 de febrero de 1697</t>
  </si>
  <si>
    <t>f.88</t>
  </si>
  <si>
    <t>1100 castellanos</t>
  </si>
  <si>
    <t>Que son los mismos que junto de limosna. No paga.</t>
  </si>
  <si>
    <t>f.88v</t>
  </si>
  <si>
    <t>f.88 - f.88v</t>
  </si>
  <si>
    <t>16 de febrero de 1697</t>
  </si>
  <si>
    <t>Zarate</t>
  </si>
  <si>
    <t>f.88v - f.89</t>
  </si>
  <si>
    <t>f.89</t>
  </si>
  <si>
    <t>f.89v</t>
  </si>
  <si>
    <t>Juan de Leon</t>
  </si>
  <si>
    <t>142 marcos</t>
  </si>
  <si>
    <t>Pinto</t>
  </si>
  <si>
    <t>136 marcos</t>
  </si>
  <si>
    <t>f.90</t>
  </si>
  <si>
    <t>f.89v - f.90</t>
  </si>
  <si>
    <t>f.90v</t>
  </si>
  <si>
    <t xml:space="preserve">Gaspar Pinto </t>
  </si>
  <si>
    <t>220 marcos</t>
  </si>
  <si>
    <t>1472 castellanos</t>
  </si>
  <si>
    <t>f.91</t>
  </si>
  <si>
    <t>282 marcos</t>
  </si>
  <si>
    <t>8365 castellanos</t>
  </si>
  <si>
    <t>59 marcos</t>
  </si>
  <si>
    <t>f.91v</t>
  </si>
  <si>
    <t>f.92</t>
  </si>
  <si>
    <t>cajon y medio</t>
  </si>
  <si>
    <t>Juan Bautista</t>
  </si>
  <si>
    <t>petaquillas de su caballeria</t>
  </si>
  <si>
    <t>18 de febrero de 1697</t>
  </si>
  <si>
    <t>69 cajones</t>
  </si>
  <si>
    <t>9901 marcos</t>
  </si>
  <si>
    <t>en 57 barras</t>
  </si>
  <si>
    <t>5 petacas y 2 pozuelos</t>
  </si>
  <si>
    <t>1750 marcos</t>
  </si>
  <si>
    <t>f.92 - f.92v</t>
  </si>
  <si>
    <t>f.92v</t>
  </si>
  <si>
    <t>1850 castellanos</t>
  </si>
  <si>
    <t>f.93</t>
  </si>
  <si>
    <t>19 de febrero de 1697</t>
  </si>
  <si>
    <t>338 marcos</t>
  </si>
  <si>
    <t>305 marcos</t>
  </si>
  <si>
    <t>36 cajones</t>
  </si>
  <si>
    <t>f.93v</t>
  </si>
  <si>
    <t xml:space="preserve">No pagaron cosa alguna por ser para comprar las medicinas y otras cosas necesarias para la curacion y limpieza de dichos enfermos </t>
  </si>
  <si>
    <t>20 de febrero de 1697</t>
  </si>
  <si>
    <t>65 cajones</t>
  </si>
  <si>
    <t>188 marcos, 5 onzas</t>
  </si>
  <si>
    <t>f.93v - f.94</t>
  </si>
  <si>
    <t>f.94</t>
  </si>
  <si>
    <t>4663 castellanos</t>
  </si>
  <si>
    <t>22 de febrero de 1697</t>
  </si>
  <si>
    <t>26 de febrero de 1697</t>
  </si>
  <si>
    <t>1250 marcos</t>
  </si>
  <si>
    <t>27 de febrero de 1697</t>
  </si>
  <si>
    <t>f.94v</t>
  </si>
  <si>
    <t>f.94 - f.94v</t>
  </si>
  <si>
    <t xml:space="preserve">Diego Rolon </t>
  </si>
  <si>
    <t xml:space="preserve">Plata labrada de iglesia. </t>
  </si>
  <si>
    <t>f.95</t>
  </si>
  <si>
    <t xml:space="preserve">De la compañía de Jesus. Procurador general que va a Roma. </t>
  </si>
  <si>
    <t>Cheveres</t>
  </si>
  <si>
    <t>f.95v</t>
  </si>
  <si>
    <t>255 marcos</t>
  </si>
  <si>
    <t>4415 marcos, 6 onzas</t>
  </si>
  <si>
    <t xml:space="preserve">No se cobro cosa alguna del derecho de las alberias de ambos mares por ser de redencion de cautivos. </t>
  </si>
  <si>
    <t>f.95v - f.96</t>
  </si>
  <si>
    <t>f.96</t>
  </si>
  <si>
    <t>Comisario de Panama</t>
  </si>
  <si>
    <t xml:space="preserve">Se descuentan 4 mil pesos  en virtud de orden de los señores del tribunal del consulado. Quedan 92000. </t>
  </si>
  <si>
    <t>f.96v</t>
  </si>
  <si>
    <t>1150 marcos</t>
  </si>
  <si>
    <t>203 marcos</t>
  </si>
  <si>
    <t>Obispo de Panama</t>
  </si>
  <si>
    <t>En que dice va una lampara, una custodia, un copon, una fuente, y dos jarras con sus tapaderas para el servicio divino,</t>
  </si>
  <si>
    <t>f.97</t>
  </si>
  <si>
    <t>f.96v - f.97</t>
  </si>
  <si>
    <t xml:space="preserve">Los cuales son procedidos de lo que se ha cobrado en Panama por razon de indulto  para el entero de su magestad. </t>
  </si>
  <si>
    <t xml:space="preserve">Pertenecientes a su magestad. </t>
  </si>
  <si>
    <t>f.97v</t>
  </si>
  <si>
    <t>Juan de Santa Maria</t>
  </si>
  <si>
    <t>Feliciana de Peñaloza</t>
  </si>
  <si>
    <t>f.98</t>
  </si>
  <si>
    <t>Pertenece al entero de su magestad</t>
  </si>
  <si>
    <t>84 cajones</t>
  </si>
  <si>
    <t xml:space="preserve">Los entregaron a los señores oficiales reales de Panama. </t>
  </si>
  <si>
    <t>76 cajones</t>
  </si>
  <si>
    <t>f.98v</t>
  </si>
  <si>
    <t xml:space="preserve">Que remite el factor don Mateo de Gondra Villela pertenciente a su magestad. En que van 5 piezas de plata y 2 mil y tantos castellanos. </t>
  </si>
  <si>
    <t>f.99</t>
  </si>
  <si>
    <t>45 cajones</t>
  </si>
  <si>
    <t xml:space="preserve">Blandones de limosna a España para la iglesia de San Miguel de la ciudad de Gualajara. Servicio de culto. </t>
  </si>
  <si>
    <t>f.99v</t>
  </si>
  <si>
    <t>f.99 - f.99v</t>
  </si>
  <si>
    <t>f.100</t>
  </si>
  <si>
    <t>2979 marcos</t>
  </si>
  <si>
    <t xml:space="preserve">Son 18 barras de plata. Los cuales pertenecen a la encomienda del señor don Alonso Ximenez Vela de Lara. </t>
  </si>
  <si>
    <t>Pertenecen al conde de Villasonar</t>
  </si>
  <si>
    <t xml:space="preserve">Pertenecen a personas siguientes: A Manuel de Rivera, 6400. A don Felipe Calvo, 7000. A don Joseph Treto, 4000. Al señor don Alonso Ximenez Vela de Lara, 8600. </t>
  </si>
  <si>
    <t>f.100v</t>
  </si>
  <si>
    <t>35 marcos, onzas</t>
  </si>
  <si>
    <t>17 cajones</t>
  </si>
  <si>
    <t>3253 marcos, 2 onzas</t>
  </si>
  <si>
    <t xml:space="preserve">En 18 barras de plata </t>
  </si>
  <si>
    <t>f.101</t>
  </si>
  <si>
    <t>f.100v - f.101</t>
  </si>
  <si>
    <t>Atanasio de Leon</t>
  </si>
  <si>
    <t>f.101v</t>
  </si>
  <si>
    <t>25 marcos</t>
  </si>
  <si>
    <t xml:space="preserve">Plata labrada de iglesia. Son los mismos que remite el capitan Bartolome de la Torre para las iglesias de lugar de Santillan y el de Ircos en las Montañas de Burgos, como consta de su pase en 22 de febrero y no haber pagado cosa alguna por ser alajas del culto divino. </t>
  </si>
  <si>
    <t>f.102</t>
  </si>
  <si>
    <t>Sargento mayor</t>
  </si>
  <si>
    <t>Francisco de Caceres</t>
  </si>
  <si>
    <t>14063, 2 onzas</t>
  </si>
  <si>
    <t>f.102v</t>
  </si>
  <si>
    <t>f,102v</t>
  </si>
  <si>
    <t>f.103</t>
  </si>
  <si>
    <t>f.103v</t>
  </si>
  <si>
    <t>Sus petaquillas</t>
  </si>
  <si>
    <t>Juan Alvarez de Balcazar</t>
  </si>
  <si>
    <t>f.103v - 104</t>
  </si>
  <si>
    <t>f.104</t>
  </si>
  <si>
    <t>Manuel de Angulo</t>
  </si>
  <si>
    <t>6240 marcos, 6 onzas</t>
  </si>
  <si>
    <t>Manuel Angulo</t>
  </si>
  <si>
    <t>f.104 - 104v</t>
  </si>
  <si>
    <t xml:space="preserve">Se rebajan 2 mil pesos que pertenecen al hospital de San Bartolome de la orden. </t>
  </si>
  <si>
    <t>f.104v</t>
  </si>
  <si>
    <t xml:space="preserve">Que vienen en la maleta de los señores priores y consules que pertenecen a la cofradia del santisimo sacramento de la esclavitud de la catedral de Lima. </t>
  </si>
  <si>
    <t>4653 marcos, 2 onzas</t>
  </si>
  <si>
    <t>f.104v - 105</t>
  </si>
  <si>
    <t>f.105</t>
  </si>
  <si>
    <t>345 marcos</t>
  </si>
  <si>
    <t>452 marcos, 1 onza</t>
  </si>
  <si>
    <t>f.105v</t>
  </si>
  <si>
    <t>Chaveres</t>
  </si>
  <si>
    <t>Padre</t>
  </si>
  <si>
    <t>513 marcos, 4 onzas</t>
  </si>
  <si>
    <t>f.106</t>
  </si>
  <si>
    <t>Plata de Iglesia. Consta en el pase de 10 de dicho mes</t>
  </si>
  <si>
    <t>Juan Grillo</t>
  </si>
  <si>
    <t>1852 pesos</t>
  </si>
  <si>
    <t>Juan de Valladares</t>
  </si>
  <si>
    <t>16 de marzo de 1567</t>
  </si>
  <si>
    <t>mulas propias</t>
  </si>
  <si>
    <t>160 pesos</t>
  </si>
  <si>
    <t>9865 castellanos</t>
  </si>
  <si>
    <t>f.106 - f.106v</t>
  </si>
  <si>
    <t>f.106v</t>
  </si>
  <si>
    <t>f.107</t>
  </si>
  <si>
    <t>f.106v - f.107</t>
  </si>
  <si>
    <t>f.107v</t>
  </si>
  <si>
    <t>5755 castellanos y 2 tomines</t>
  </si>
  <si>
    <t>f.107v - f.108</t>
  </si>
  <si>
    <t>f.108</t>
  </si>
  <si>
    <t>Pertenece al señor comisario de Panama</t>
  </si>
  <si>
    <t>2850 marcos</t>
  </si>
  <si>
    <t>En 21 barras</t>
  </si>
  <si>
    <t>1128 castellanos</t>
  </si>
  <si>
    <t>En 3 barretones. A 20 reales.</t>
  </si>
  <si>
    <t>f.108v</t>
  </si>
  <si>
    <t>1900 pesos</t>
  </si>
  <si>
    <t>9 de ellas pasaron por el rio de Chagre de que se dio boleta y el pase vino por entero y yo hago cargo de los 14 cajones con 28000</t>
  </si>
  <si>
    <t>f.108v - 109</t>
  </si>
  <si>
    <t>f.109</t>
  </si>
  <si>
    <t>en sus petaquillas</t>
  </si>
  <si>
    <t>1025 castellanos</t>
  </si>
  <si>
    <t>5 barretones. Aunque en la guia vienen 2667 pesos y hay de error 100 pesos en contra.</t>
  </si>
  <si>
    <t>635 castellanos</t>
  </si>
  <si>
    <t xml:space="preserve">2 barretones y un tejo de oro. </t>
  </si>
  <si>
    <t>1500 castellanos</t>
  </si>
  <si>
    <t>8 piezas de oro</t>
  </si>
  <si>
    <t>929 castellanos</t>
  </si>
  <si>
    <t>f.109 -f.109v</t>
  </si>
  <si>
    <t>f.109v</t>
  </si>
  <si>
    <t>600 castellanos</t>
  </si>
  <si>
    <t>5732 marcos, 6 onzas</t>
  </si>
  <si>
    <t>33 barras</t>
  </si>
  <si>
    <t>90 marcos, 1 onza</t>
  </si>
  <si>
    <t>1509 castellanos</t>
  </si>
  <si>
    <t>f.109v - 110</t>
  </si>
  <si>
    <t>f.110</t>
  </si>
  <si>
    <t>Luis de Lara</t>
  </si>
  <si>
    <t>60 castellanos</t>
  </si>
  <si>
    <t>f.110v</t>
  </si>
  <si>
    <t>f.110 - f.110v</t>
  </si>
  <si>
    <t>Plata de Iglesia</t>
  </si>
  <si>
    <t>337 marcos</t>
  </si>
  <si>
    <t>Rotulado a la Condesa de Castellar</t>
  </si>
  <si>
    <t>f.110v - f.111</t>
  </si>
  <si>
    <t>f.111</t>
  </si>
  <si>
    <t>Gil Alvarado</t>
  </si>
  <si>
    <t xml:space="preserve"> f.111</t>
  </si>
  <si>
    <t>f.111 - f.111v</t>
  </si>
  <si>
    <t>f.111v</t>
  </si>
  <si>
    <t>Dos petacas.</t>
  </si>
  <si>
    <t>1002 marcos, 4 onzas</t>
  </si>
  <si>
    <t>Rotulado al marquez de Escalona</t>
  </si>
  <si>
    <t>f.112</t>
  </si>
  <si>
    <t>f.111v - f.112</t>
  </si>
  <si>
    <t>Marcos de Arcos</t>
  </si>
  <si>
    <t>2366 castellanos</t>
  </si>
  <si>
    <t>15670 castellanos</t>
  </si>
  <si>
    <t>52 cajones</t>
  </si>
  <si>
    <t>f.112v</t>
  </si>
  <si>
    <t>En reales en 2 taleguillas</t>
  </si>
  <si>
    <t>Joseph de Herra</t>
  </si>
  <si>
    <t>2166 marcos, 5 onzas</t>
  </si>
  <si>
    <t>5831 pesos</t>
  </si>
  <si>
    <t>18180 castellanos</t>
  </si>
  <si>
    <t>Se rebajan 2 mil pesos que pertenecen a la cofradia de Santisimo Sacramento del Sagrario de Lima en virtud de orden del tribunal de consulado que dan de paga 20600</t>
  </si>
  <si>
    <t>f.113</t>
  </si>
  <si>
    <t>f.113v</t>
  </si>
  <si>
    <t>f.112v - f.113</t>
  </si>
  <si>
    <t>f.113v - f.114</t>
  </si>
  <si>
    <t>f.114</t>
  </si>
  <si>
    <t>f.114v</t>
  </si>
  <si>
    <t>Pedro Trejo</t>
  </si>
  <si>
    <t>5225 marcos</t>
  </si>
  <si>
    <t>36 barras</t>
  </si>
  <si>
    <t>f.115</t>
  </si>
  <si>
    <t xml:space="preserve">3 pozuelos con plata de Iglesia. </t>
  </si>
  <si>
    <t>Joseph Riquelme</t>
  </si>
  <si>
    <t>21600 castellanos</t>
  </si>
  <si>
    <t>f.115v</t>
  </si>
  <si>
    <t>498 pesos</t>
  </si>
  <si>
    <t>8852 marcos</t>
  </si>
  <si>
    <t>51 barras de plata</t>
  </si>
  <si>
    <t>F.115V</t>
  </si>
  <si>
    <t>f.116</t>
  </si>
  <si>
    <t>Pertenece a Juan Antonio de Posada</t>
  </si>
  <si>
    <t>2850 pesos</t>
  </si>
  <si>
    <t>766 pesos</t>
  </si>
  <si>
    <t xml:space="preserve">Son de resto de 814 pesos que quedaron por muerte de Felix de los Carros. </t>
  </si>
  <si>
    <t>f.116v</t>
  </si>
  <si>
    <t>660 pesos</t>
  </si>
  <si>
    <t xml:space="preserve">Van libres de indulto por ser del entero de su magestad.                            </t>
  </si>
  <si>
    <t>1998 pesos 5 reales</t>
  </si>
  <si>
    <t>f.117</t>
  </si>
  <si>
    <t>420 pesos</t>
  </si>
  <si>
    <t xml:space="preserve">En un cajoncito rotulado a doña Isabel Romero. </t>
  </si>
  <si>
    <t>f.117v</t>
  </si>
  <si>
    <t>Pertenecen al capitan Juan Busano</t>
  </si>
  <si>
    <t>Oidor</t>
  </si>
  <si>
    <t>200 castellanos</t>
  </si>
  <si>
    <t>f.118</t>
  </si>
  <si>
    <t>29570 castellanos</t>
  </si>
  <si>
    <t>166 marcos</t>
  </si>
  <si>
    <t>Padre Fray</t>
  </si>
  <si>
    <t>De San Francisco. Para el gasto de su persona. No paga derechos</t>
  </si>
  <si>
    <t>f.118v</t>
  </si>
  <si>
    <t>14 marcos</t>
  </si>
  <si>
    <t>f.119</t>
  </si>
  <si>
    <t>f.118v - f.119</t>
  </si>
  <si>
    <t>Lorenzo de Atocha</t>
  </si>
  <si>
    <t xml:space="preserve">Pertenecientes a la partida de la caja de bienes de difuntos de Lima y de resto de ella. </t>
  </si>
  <si>
    <t>f.119v</t>
  </si>
  <si>
    <t>1975 pesos</t>
  </si>
  <si>
    <t>594 castellanos</t>
  </si>
  <si>
    <t>Joseph Tuñon</t>
  </si>
  <si>
    <t>f.120</t>
  </si>
  <si>
    <t>180 castellanos</t>
  </si>
  <si>
    <t>34 marcos</t>
  </si>
  <si>
    <t xml:space="preserve">Plata de Iglesia. No pago derechos. </t>
  </si>
  <si>
    <t>1 de abril de 1597</t>
  </si>
  <si>
    <t>Joseph Lazo</t>
  </si>
  <si>
    <t>No se cargan por estar cargados en la partida 664.</t>
  </si>
  <si>
    <t>99 marcos</t>
  </si>
  <si>
    <t>f.120 - f.121</t>
  </si>
  <si>
    <t>f.121</t>
  </si>
  <si>
    <t>38 marcos</t>
  </si>
  <si>
    <t>f.121 - f.121v</t>
  </si>
  <si>
    <t>2150 pesos</t>
  </si>
  <si>
    <t>900 castellanos</t>
  </si>
  <si>
    <t>500 doblones</t>
  </si>
  <si>
    <t>f.121v - f.122</t>
  </si>
  <si>
    <t>f.122</t>
  </si>
  <si>
    <t>f.122v</t>
  </si>
  <si>
    <t xml:space="preserve">De cuenta del indulto de los dos mares con la coronilla de su majestad y peso del margen. </t>
  </si>
  <si>
    <t>12 marcos y 4 reales</t>
  </si>
  <si>
    <t>Pedro de la Chea</t>
  </si>
  <si>
    <t>4582 castellanos</t>
  </si>
  <si>
    <t>f.122v - 123</t>
  </si>
  <si>
    <t>f.123</t>
  </si>
  <si>
    <t>22 marcos</t>
  </si>
  <si>
    <t>Para el culto divino. No paga impuesto.</t>
  </si>
  <si>
    <t>f.123 - f.123v</t>
  </si>
  <si>
    <t>f.123v</t>
  </si>
  <si>
    <t xml:space="preserve">Perminos para adquirir con ellos elementos para la sacristia y culto divino. </t>
  </si>
  <si>
    <t>350 castellanos</t>
  </si>
  <si>
    <t>1262 castellanos</t>
  </si>
  <si>
    <t>f.124</t>
  </si>
  <si>
    <t>747 pesos</t>
  </si>
  <si>
    <t>462 pesos, 6 reales</t>
  </si>
  <si>
    <t>f.124v</t>
  </si>
  <si>
    <t xml:space="preserve">5 de enero de 1697 </t>
  </si>
  <si>
    <t>15 de abril de 1697</t>
  </si>
  <si>
    <t>12 de abril de 1697</t>
  </si>
  <si>
    <t>13 de abriel de 1697</t>
  </si>
  <si>
    <t>11 de abril de 1697</t>
  </si>
  <si>
    <t>3 de abril de 1697</t>
  </si>
  <si>
    <t>11 de abril de 1667</t>
  </si>
  <si>
    <t>2 de abril de 1697</t>
  </si>
  <si>
    <t>1 de abril de 1697</t>
  </si>
  <si>
    <t xml:space="preserve">Pertenecen a Gabriel Ortiz de Hervosos </t>
  </si>
  <si>
    <t>4 de marzo de 1697</t>
  </si>
  <si>
    <t>Pertenecen a Pedro de Santa Ana</t>
  </si>
  <si>
    <t>2  petacas</t>
  </si>
  <si>
    <t>Pertenecen a Siego de Castilla</t>
  </si>
  <si>
    <t>19 de marzo de 1697</t>
  </si>
  <si>
    <t xml:space="preserve">Este libro que corre desde fojas una y 24 son las de mi cargo y presento en el tribunal del consulado para que se reconozcan y se me libre de la cuenta y declaren los señores prior y consules haber cumplido con mi obligacion con su reconocimiento. Lima y noviembre de 1697. </t>
  </si>
  <si>
    <t>18 de marzo de 1697</t>
  </si>
  <si>
    <t>17 de marzo de 1697</t>
  </si>
  <si>
    <t>16 de marzo de 1667</t>
  </si>
  <si>
    <t>15 de marzo de 1697</t>
  </si>
  <si>
    <t>9 de marzo de 1697</t>
  </si>
  <si>
    <t>8 de marzo de 1697</t>
  </si>
  <si>
    <t>7 de marzo de 1697</t>
  </si>
  <si>
    <t>5 de marzo de 1697</t>
  </si>
  <si>
    <t>3 de marzo de 1697</t>
  </si>
  <si>
    <t>2 de marzo de 1697</t>
  </si>
  <si>
    <t>28 de febrero de 1697</t>
  </si>
  <si>
    <t>20 de marzo de 1697</t>
  </si>
  <si>
    <t>22 de marzo de 1697</t>
  </si>
  <si>
    <t>23 de marzo de 1697</t>
  </si>
  <si>
    <t>24 de marzo de 1697</t>
  </si>
  <si>
    <t>25 de marzo de 1697</t>
  </si>
  <si>
    <t>26 de marzo de 1697</t>
  </si>
  <si>
    <t>28 de marzo de 1697</t>
  </si>
  <si>
    <t>29 de marzo de 1697</t>
  </si>
  <si>
    <t>30 de marzo de 1697</t>
  </si>
  <si>
    <t>31 de marzo de 1697</t>
  </si>
  <si>
    <t>4 de abril de 1697</t>
  </si>
  <si>
    <t xml:space="preserve">Prior del convento y hospital de 
San Juan de Dios de Panama </t>
  </si>
  <si>
    <t>Procurador general de Castilla.
 Compañía de Jesus</t>
  </si>
  <si>
    <t>Oficial real de
 Panama</t>
  </si>
  <si>
    <t>Padre de la orden de
 Juan de Dios</t>
  </si>
  <si>
    <t>Licenciado, oidor y alcalde 
de corte de la Audiencia de Panama</t>
  </si>
  <si>
    <t>Oidor y Alcalde de Corte de
 la Real Audiencia de Panama</t>
  </si>
  <si>
    <t xml:space="preserve">Prior del convento
 de recoletas </t>
  </si>
  <si>
    <t xml:space="preserve">1 caliz, vinajeras y campanilla. 7 petacas aforradas con el peso y marcas del margen, 3 cajones pozuelos grandes con el 
peso y segunda marca del margen y una cama. De todo se dio aviso a Portobelo. </t>
  </si>
  <si>
    <t xml:space="preserve">Pertenecientes a la caja de bienes de difuntos que envian diferentes herederos (1798.1) y los 176.7 restantes pertenecen 
al real fisco que no paga indulto. Solo se sacan los 1798.1 fuera. </t>
  </si>
  <si>
    <t xml:space="preserve">De la Compañía de Jesus. Camas, 1 baul, 2 petacas de chachapoyas por haber pasado los demas trastes con mas una barra
 que le faltaria por cruces de que se dio aviso a Portobelo. </t>
  </si>
  <si>
    <t>Los 1000 de ellos son pertenecientes a un permiso de 6000 pesos que le debieron los señores del tribunal del 
Consulado para la fabrica del convento de San Francisco de Lima y los otros 1000 pesos restantes a la capilla de nuestra señora de Aranzazu.</t>
  </si>
  <si>
    <t xml:space="preserve">1 lampara, 2 blandones, 2 calices, una salvilla, vinajeras y campanilla dorada. Por ser para la capilla de nuestra señora del Rosario
  no pagaro cosa alguna. </t>
  </si>
  <si>
    <t xml:space="preserve">Habiendo advertido don Francisco de Velaochaga y otras no las debia pagar no obstante se las cobro como consta de su pase de 11
 de marzo que se remitio a Portobelo. </t>
  </si>
  <si>
    <t xml:space="preserve">Dos cajetas de a tercera de largo la una y la otra de a cuarta a que son las mismas que remite el señor don Diego de Reinoso.
 Fiscal de la Real Audiencia de Lima. No pago derechos. </t>
  </si>
  <si>
    <t xml:space="preserve">En las dos petacas de su ropa: un frasco, dos cucharas, un tenedor, una tembladera, y una jeringa, todo de plata. No pago derechos 
por se de su servicio. </t>
  </si>
  <si>
    <t>Los 2500 pesos se impongan a venta para aceite de la lampara. Para la Iglesia parroquial de Sifuentes. Los 1500 restantes para
 comprar en Portobelo ropa para vestuario de su familia.</t>
  </si>
  <si>
    <t xml:space="preserve">Plata de Iglesia. En una lampara y otras alhajas las cuales remite de limosna Francisco Rodriguez Pantoja a los reinos de España
 y peso 6 arrobas, 15 libras. De que no pago cosa alguna por ser para el servicio de culto divino. </t>
  </si>
  <si>
    <t xml:space="preserve">De que no pago cosa alguna por haberlo hecho en tiempo de don Juan de Orozco y haber dado dicha cantidad en la cuenta al señor
 comisario de Panama como consta de su despacho de 27 de diciembre que se remitio a Portobelo. </t>
  </si>
  <si>
    <t xml:space="preserve">Una lampara vieja que pertenece a la iglesia mayor de la villa de Guaura, que la lleva el capitan Pedro Zamudio y Gregorio Hidalgo para venderla en Portobelo y hacer una nueva para que sirva en dicha Iglesia </t>
  </si>
  <si>
    <t>Un pozuelo en que iba una lampara de plata que va para la villa de Almonte y para el convento de Francisco de Paula y por ser para el culto divino va libre de indulto.</t>
  </si>
  <si>
    <t xml:space="preserve">En Panama sera recogido para el entero de su majestad. </t>
  </si>
  <si>
    <t xml:space="preserve">Pertenecientes al cobro del cobranzas de diferentes multas impuestas por el consejo de indias para conocer el
 beneficio de tierras. </t>
  </si>
  <si>
    <t xml:space="preserve">Y por ser para dar cumplimiento a cierta obra pia no pago cosa alguna como consta del pase del señor 
comisario de Panama. </t>
  </si>
  <si>
    <t xml:space="preserve">2 petacas en que lelva un cajoncito de autos rotulado al rey nuestro señor y la ropa y libros de su uso y no otra
 cosa que toque a plata. </t>
  </si>
  <si>
    <t xml:space="preserve">Para el entero de su majestad. </t>
  </si>
  <si>
    <t xml:space="preserve">Alhajas diferentes a España que remite el arzobispo de Lima para diferentes iglesias </t>
  </si>
  <si>
    <t>70 barras de plata.</t>
  </si>
  <si>
    <t xml:space="preserve">Y en el pase vino 140 marcos, de que se dio aviso. </t>
  </si>
  <si>
    <t xml:space="preserve">Rotulado  al señor don Antonio de Arguelles y Valdez del consejo de su majestad en el real de Castilla y de rden de los señores
 del tribunal del Consulado de Lma no pago cosa alguna. </t>
  </si>
  <si>
    <t xml:space="preserve">Los cuales remite el señor coisario de Panama que pertenecen a su majestad para entregar al señor comisario de Portobelo don Florian de Frias Davila para el entero del indulto y alberia del norte que son de lo que se ha recaudado en Panama. </t>
  </si>
  <si>
    <t>Pertenencientes a su majestad</t>
  </si>
  <si>
    <t xml:space="preserve">Pertenecen a su majestad. </t>
  </si>
  <si>
    <t>Para el entero de su majestad.</t>
  </si>
  <si>
    <t xml:space="preserve">Pertenecientes a su majestad. </t>
  </si>
  <si>
    <t>Pertenecen a su majestad</t>
  </si>
  <si>
    <t xml:space="preserve">Pertenecientes a sy Majestad </t>
  </si>
  <si>
    <t>Vinieron de Lima para el socorro de la fuerza real de la Araya y oir ser plata perteneciente a su majestad no
 pago cosa alguna.</t>
  </si>
  <si>
    <t xml:space="preserve">Que pertenecen a su majestad. Los 15803  pesos, 6 reales que en Lima entrego el señor Juan de Peñalosa oidor mas antiguo de aquella audiencia por cuenta de lo cobrado del derecho de las lanzas que pagan los titullos. Y los 12000 pesos restantes para la limosna que su majestad ha dado a la real capilla de Nuestra Señora de los Reyes en la ciudad de Sevilla en el titulo que se beneficio al Marquez de Selvahermosa. Rebajada dicha cantidad de los 60000 que dan de cargo y pago 32196 pesos y 2 reales. </t>
  </si>
  <si>
    <t xml:space="preserve">Que son de los mismos que ha percibido y cobrado para el entero de su majestad. </t>
  </si>
  <si>
    <t xml:space="preserve">Pertenecen a su majestad y son los que vinieron en partida de Lima. </t>
  </si>
  <si>
    <t>Oro amonedado</t>
  </si>
  <si>
    <t>Piedras bezoares</t>
  </si>
  <si>
    <t>Plata amonedada</t>
  </si>
  <si>
    <t>Total</t>
  </si>
  <si>
    <t>Plata</t>
  </si>
  <si>
    <t>Oro</t>
  </si>
  <si>
    <t>Otros</t>
  </si>
  <si>
    <t>Santa Ana, Pedro de</t>
  </si>
  <si>
    <t>Baquia, Juan de la</t>
  </si>
  <si>
    <t>Castilla, Diego de</t>
  </si>
  <si>
    <t>De su magestad (comisarios de Panamá)</t>
  </si>
  <si>
    <t>Total (particulares)</t>
  </si>
  <si>
    <t>Plata, Joseph de la</t>
  </si>
  <si>
    <t>Milla, Pedro de la</t>
  </si>
  <si>
    <t>Puente, Fernando de la</t>
  </si>
  <si>
    <t>Serna, Rodrigo de la</t>
  </si>
  <si>
    <t>Heras, Francisco de las</t>
  </si>
  <si>
    <t>Prada, Francisco de la</t>
  </si>
  <si>
    <t>Reyes, Juan de los</t>
  </si>
  <si>
    <t>Barrenechea, Antonio de</t>
  </si>
  <si>
    <t>Herrera, Juan Clemente de</t>
  </si>
  <si>
    <t>Fuente, Francisco de la</t>
  </si>
  <si>
    <t>Simón</t>
  </si>
  <si>
    <t>Pozada, Juan Agustín de</t>
  </si>
  <si>
    <t>Sierra Mollinedo, Joseph de la</t>
  </si>
  <si>
    <t>Cuadra, Antonio de la</t>
  </si>
  <si>
    <t>Fuente, Lorenzo de la</t>
  </si>
  <si>
    <t>Cuadra Mollinedo, Joseph de la</t>
  </si>
  <si>
    <t>…, Joseph de</t>
  </si>
  <si>
    <t>Reta, Pedro de la</t>
  </si>
  <si>
    <t>Rondo, Antonio de la</t>
  </si>
  <si>
    <t>Campa, Domingo de la</t>
  </si>
  <si>
    <t>Ortiz, Pedro Andrés</t>
  </si>
  <si>
    <t>Fuente, Luis de la</t>
  </si>
  <si>
    <t>Barreda, Manuel de la</t>
  </si>
  <si>
    <t>Peña Revilla, Mateo de la</t>
  </si>
  <si>
    <t>Torre, Miguel de la</t>
  </si>
  <si>
    <t>Rojas, Francisco Miguel de</t>
  </si>
  <si>
    <t>Bernal, Manuel Ignacio</t>
  </si>
  <si>
    <t>Peña, Salvador de la</t>
  </si>
  <si>
    <t>Riva Agüero, Fernando de la</t>
  </si>
  <si>
    <t>Heras, Joseph de las</t>
  </si>
  <si>
    <t>Nuñez, Juan Antonio</t>
  </si>
  <si>
    <t>Peña, Joseph de la</t>
  </si>
  <si>
    <t>Exportadores</t>
  </si>
  <si>
    <t>S/N</t>
  </si>
  <si>
    <t>Desempate</t>
  </si>
  <si>
    <t>Posición</t>
  </si>
  <si>
    <t>Monto</t>
  </si>
  <si>
    <t>Mayores exportadores</t>
  </si>
  <si>
    <t>Fila</t>
  </si>
  <si>
    <t>Aguirre, …</t>
  </si>
  <si>
    <t>Llanos, Tomás de</t>
  </si>
  <si>
    <t>Lusa, Simón de</t>
  </si>
  <si>
    <t>Benavides, …</t>
  </si>
  <si>
    <t>Diaquez, …</t>
  </si>
  <si>
    <t>Conde de la Monclova, virrey del Perú</t>
  </si>
  <si>
    <t xml:space="preserve">Los cuales remite al licenciado Antonio de Ron, del orden de Santiago, fiscal de la Real Audiencia de Quito y juez privativo de Bneficio y composicion de tierras que las remite a los reinos de España </t>
  </si>
  <si>
    <t>capitán</t>
  </si>
  <si>
    <t>Juan García</t>
  </si>
  <si>
    <t>Los 200 en el Callao y los 360 restantes en Panamá</t>
  </si>
  <si>
    <t>Capitán</t>
  </si>
  <si>
    <t>Francisco de León</t>
  </si>
  <si>
    <t>Simón del Pozo</t>
  </si>
  <si>
    <t>Agustín de Zarate</t>
  </si>
  <si>
    <t>1 cajón</t>
  </si>
  <si>
    <t>Mulas de caballería</t>
  </si>
  <si>
    <t>Antonio de Echeverz</t>
  </si>
  <si>
    <t xml:space="preserve">Y se le han de hacer cargo 980 pesos por venir el pase herrado en 64 pesos, 2 reales como consta del de 16 de noviembre que se remitió a Portobelo con el peso de dichos cajones. </t>
  </si>
  <si>
    <t>Juan García de Arauz</t>
  </si>
  <si>
    <t>A cargo de Joseph de Irujo</t>
  </si>
  <si>
    <t xml:space="preserve">Los 838 en una testificación del Callao y los 562 en las de Panamá como consta  de su pase de primero de diciembre que se remitió a Portobelo. </t>
  </si>
  <si>
    <t>550 en una testificacion del Callao y los 150 pesos en la de Panamá</t>
  </si>
  <si>
    <t>Basquiña, Juan de la</t>
  </si>
  <si>
    <t>que lleva en la partida de Miguel de Soraluce</t>
  </si>
  <si>
    <t>Andrés Capote</t>
  </si>
  <si>
    <t>Puerta, Agustín de la</t>
  </si>
  <si>
    <t>No paga derechos por ser para el convento de Francisco de Paula del Puerto de Santa María y para Nuestra Señora del Mucar</t>
  </si>
  <si>
    <t>Andrés Tamayo</t>
  </si>
  <si>
    <t>García de Alfaro, Francisco</t>
  </si>
  <si>
    <t>Y no saber a quien pertenecia lo remití dando dicho aviso a espaldas del pase de Pedro Ortiz de Foronda</t>
  </si>
  <si>
    <t>Prudencio López</t>
  </si>
  <si>
    <t>Joseph Rejón</t>
  </si>
  <si>
    <t>Pertenecia a don Francisco Martínez de Saavedra</t>
  </si>
  <si>
    <t>Peña, Bartolomé de la</t>
  </si>
  <si>
    <t>También perteneciente al arzobispo de Lima</t>
  </si>
  <si>
    <t>Ríos Troncoso, Joseph de los</t>
  </si>
  <si>
    <t xml:space="preserve">Herederos de Murrieta (13000) - murió en Trujillo - don Joseph de Abellaneda 24000, Juan de Sarria 1890 pesos, el capitán don Andrés de Salazar que remite a sus hermanos 600 pesos, el capitán Diego Capetillo 26510. </t>
  </si>
  <si>
    <t>Que vienen a salir cada uno 1713 pesos, y por su peso parecen tener 2300 pesos cada uno de que se dio aviso a Portobelo en su pase. Dicha cantidad pertenece al capitán Juan Francisco de Casanova</t>
  </si>
  <si>
    <t>Cada cajón sale a 1714 pesos, y por su peso tiene 2300.</t>
  </si>
  <si>
    <t>Domingo de Santa María</t>
  </si>
  <si>
    <t>María de Guzmán</t>
  </si>
  <si>
    <t xml:space="preserve">Al capitán Bartolomé de Sabogal pertenecen 62986 pesos 4 reales y los 515 marcos, 4 onzas. </t>
  </si>
  <si>
    <t xml:space="preserve">Al susodicho 150 marcos de plata labrada. Al capitán marcos de Soto 22138 pesos. Al capitán Fernando de Monterroso 13706 y 40 marcos de plata labrada
 que valen 320 pesos. A Sebastián Pérez de Rivera 10890 pesos 4 reales y 50 marcos de plata que valen 400 pesos y 70 marcos que valen 560 pesos. A Gabriel Pérez de Rivera 67265 pesos. </t>
  </si>
  <si>
    <t>Gregorio de Santa María</t>
  </si>
  <si>
    <t xml:space="preserve">De don Juan Gutiérrez. De mas 18 marcos y una onza. </t>
  </si>
  <si>
    <t>Gerónimo Hernández</t>
  </si>
  <si>
    <t>Alhajas de iglesia y una lampara. Se remite al licenciado Juan de la Borda, cura de Ayaviri para la iglesia de la rioja. No pago derechos.</t>
  </si>
  <si>
    <t>Se rebajan 10000 que pertenecen a la iglesia de Lima y remite el excelentísimo e ilustrísimo arzobispo para comprar las cosas necesarias para dicha santa iglesia.</t>
  </si>
  <si>
    <t>1755 castellanos</t>
  </si>
  <si>
    <t>Lamas y Sandi, Andrés de</t>
  </si>
  <si>
    <t>De Andrés Rodríguez</t>
  </si>
  <si>
    <t>Andrés Rodríguez</t>
  </si>
  <si>
    <t>1218 marcos, 3 onzas</t>
  </si>
  <si>
    <t xml:space="preserve">Y ajustada la cuenta montan dichos castellanos de oro 9550 pesos y su medio por ciento iporta 48 pesos 6 reales de que se dio aviso al señor comisario de Portobelo en dicho pase de 13 de diciembre y solo se sacan fuera lo que en el se contiene. </t>
  </si>
  <si>
    <t>Joseph Méndez</t>
  </si>
  <si>
    <t>Andrés Valerio</t>
  </si>
  <si>
    <t>Una lampara y cuatro blandones y otras alhajitas de iglesia para el conventode religiosas de la Concepción de la isla de Tenerife.</t>
  </si>
  <si>
    <t xml:space="preserve">Por cuenta de Joseph Trejo 142 marcos, Manuel de Rivera, 40 marcos, Alonso Jiménez 127 marcos, </t>
  </si>
  <si>
    <t>Por cuenta de Alonso Jiménez</t>
  </si>
  <si>
    <t>Manuel García</t>
  </si>
  <si>
    <t xml:space="preserve">Que remite Manuel Gómez Robledo a la villa de Puerto Llano para la Iglesia parroquial de ella. No se cobro. </t>
  </si>
  <si>
    <t>Juan Gómez</t>
  </si>
  <si>
    <t>Clemente de Cárdenas</t>
  </si>
  <si>
    <t>Orihuela, Julián Patricio de</t>
  </si>
  <si>
    <t xml:space="preserve">1 cajón </t>
  </si>
  <si>
    <t>Gerónimo Madrigal</t>
  </si>
  <si>
    <t>Al capitán Simón de Lusa pertenecen 30 cajones (60000), al capitán Joseph de Rivilla 4 cajones (8000) y al capitán Domingo de Elizaga 8 cajones (16000)</t>
  </si>
  <si>
    <t>De su caballería</t>
  </si>
  <si>
    <t>No pago derechos por ser para comprar vestuario para la sacristía de aquel convento (Sacerdote descalzo de Panamá) 
Lleva en petaquillas</t>
  </si>
  <si>
    <t xml:space="preserve">2 mil cada cajón. En reales. Se rebajan 1500 pesos que pertenecen al hospital del espiritu santo. </t>
  </si>
  <si>
    <t>cada cajón de 2100</t>
  </si>
  <si>
    <t>2 lamparas de plata que las remite el capitán Antonio Gorjanes. De Velasco, vecino de Rio Bamba de limosna para las imágenes de Nuestra señora de los remedios de la villa de Santander. Lbre de derechos.</t>
  </si>
  <si>
    <t>Los 5828 castellanos pertenecen al capitán Martín de Alegría</t>
  </si>
  <si>
    <t>Pertenece a Martín de Zavala</t>
  </si>
  <si>
    <t>Pertenece a Martín Machado</t>
  </si>
  <si>
    <t xml:space="preserve">Rotulado para doña Manuela de San Martín y Ortega. Se lo envia el alcalde de corte Lima. No pago derechos. </t>
  </si>
  <si>
    <t xml:space="preserve">Pertenecen al capitan Martín de Iturrain, vecino de Lima. </t>
  </si>
  <si>
    <t xml:space="preserve">Alonso Martínez </t>
  </si>
  <si>
    <t>Pedro Martínez</t>
  </si>
  <si>
    <t>Arismendi, Francisco de</t>
  </si>
  <si>
    <t>Arroyo Alonso, Joseph de</t>
  </si>
  <si>
    <t>Que son para la villa de Mansilla y la de Bargañon que las remiten el capitan Andrés de Prado y Antonio Ortiz Martínez. "que ellos saben lo que pesa y las reconocera el señor comisario de Portobelo"</t>
  </si>
  <si>
    <t xml:space="preserve">Que pertenecen al hospital de San Andrés de Lima, quedan depaga 36000 pesos que sacaron fuera. </t>
  </si>
  <si>
    <t>3 lamparasa, 2 custodias esmaltadas, 3 canastillas para flores, un caliz, vinajeras, campanillas y salvillas,. Todas dichas alhajas
 remite de limosna a la ciudad de La Coruña para las iglesias siguientes: para la iglesia Nuestra Señora del Campo, para el Monasterio de las Carmelitas, la de San Nicolás. Y por ser alhajas destinadas al culto divino no pagaron cosa alguna.</t>
  </si>
  <si>
    <t xml:space="preserve">A cargo del capitan Salvador de la Peña. Por lo juzgado y sentenciado por el real consejo de las indias de la visita que tomo en este reino el señor don Nicolás de Barays. Y respecto de ser haberes reales no pago cosa alguna. </t>
  </si>
  <si>
    <t>A cargo del capitan Nicolás de Cárdenas</t>
  </si>
  <si>
    <t>Cabrera, Gerónimo de</t>
  </si>
  <si>
    <t>Cáceres, Francisco de</t>
  </si>
  <si>
    <t>Que pertenecen al convento de señor Joseph descalzos de Panama de Orden de san Agustín para comprar algunas cosas
 necesarias para su sacristia, que no pagó cosa alguna.</t>
  </si>
  <si>
    <t>En las petacas de Gerónimo de Obregon</t>
  </si>
  <si>
    <t>Gerónimo Madrigles de Collao</t>
  </si>
  <si>
    <t>Gerónimo Romero</t>
  </si>
  <si>
    <t>Cueto, Tomás de</t>
  </si>
  <si>
    <t>Delgado Rico, Juan</t>
  </si>
  <si>
    <t>Delgado Carbajal, Antonio</t>
  </si>
  <si>
    <t>Echeverz y Subiza, Antonio de</t>
  </si>
  <si>
    <t>Juan Díaz</t>
  </si>
  <si>
    <t>Juan Díaz Caballero</t>
  </si>
  <si>
    <t>Juan Díaz de Caballero</t>
  </si>
  <si>
    <t>Juan Díaz de Solis</t>
  </si>
  <si>
    <t>Gerónimo Fernández</t>
  </si>
  <si>
    <t xml:space="preserve">En su cama. En que dice va un cajoncito pequeño en que dice va un caliz, vinajeras y dos blandoncitos que remite a ala villa de Lumbreras en Castilla vijea
 el capitan Mateo García Baquedanos. Por ser del servicio de culto no pago derechos. </t>
  </si>
  <si>
    <t>García, Juan Esteban</t>
  </si>
  <si>
    <t xml:space="preserve">Los 1250 de cuenta de Alonso de Alarcon y los 250 de cuenta de Tomás Gómez. </t>
  </si>
  <si>
    <t>Domingo Gonzáles</t>
  </si>
  <si>
    <t xml:space="preserve">Los 1000 de ellos dice pertenecen al capiran Domingo Gonzáles Salado y los 3000 al dicho señor. </t>
  </si>
  <si>
    <t>Jáuregui, Ignacio de</t>
  </si>
  <si>
    <t>Ladrón de Guevara, Diego</t>
  </si>
  <si>
    <t>Liseras, Félix de</t>
  </si>
  <si>
    <t>Liseras, Blas Martín de</t>
  </si>
  <si>
    <t>Luna, Francisco de</t>
  </si>
  <si>
    <t>Lora, Domingo Antonio de</t>
  </si>
  <si>
    <t>Machado de Castro, Martín</t>
  </si>
  <si>
    <t>Madariaga, Antonio de</t>
  </si>
  <si>
    <t>Marmolejo, Fernando</t>
  </si>
  <si>
    <t>Marceliano, Joseph de</t>
  </si>
  <si>
    <t>Melo, Francisco de</t>
  </si>
  <si>
    <t>Marticorena, Juan de</t>
  </si>
  <si>
    <t>Medina, Juan de</t>
  </si>
  <si>
    <t>Mendieta, Juan de</t>
  </si>
  <si>
    <t>Mendoza, Luis de</t>
  </si>
  <si>
    <t>Mendía, Gerónimo de</t>
  </si>
  <si>
    <t>Meneses, Joseph de</t>
  </si>
  <si>
    <t>Muñoz y Rivero, Diego</t>
  </si>
  <si>
    <t>Munarriz, Juan Esteban de</t>
  </si>
  <si>
    <t>Miranda, Pedro de</t>
  </si>
  <si>
    <t>Orellana, Clemente de</t>
  </si>
  <si>
    <t>Oriamuño, Juan de</t>
  </si>
  <si>
    <t>Ortega y Arroyabe, Pedro de</t>
  </si>
  <si>
    <t>Orue Sagasti, Juan</t>
  </si>
  <si>
    <t>Panes, Esteban de</t>
  </si>
  <si>
    <t>Paramo, Juan Francisco de</t>
  </si>
  <si>
    <t>Pazos, Jacinto de</t>
  </si>
  <si>
    <t>Peña Fajardo, Andrés de la</t>
  </si>
  <si>
    <t>Antonio Pérez</t>
  </si>
  <si>
    <t xml:space="preserve">Plata labrada de iglesia. El uno de ellos que lo remite el dicho gabriel Pérez con 82 marcos y 1 onza en una lampara, una custodia, vinajeras, campanillas y blandoncillas.
Parala iglesia de lugar de Santa Maria del Llano en el valle de Tudela, arzobispado de Burgos. El otro lo remite el capitan domingo de Zevallos, con una lampara que pesa 59 marcos para nuetra señora del mar, una legua de Santander, una de las cuatro villas para la iglesia de dicha señora. </t>
  </si>
  <si>
    <t>Oyague, Francisco de</t>
  </si>
  <si>
    <t>Pérez de Eguiguren, Juan</t>
  </si>
  <si>
    <t>Pérez Zambrano, Pedro</t>
  </si>
  <si>
    <t>Pérez de Vargas, Pedro</t>
  </si>
  <si>
    <t>Porras, Manuel Gerónimo de</t>
  </si>
  <si>
    <t>Querejazu Uribe, Antonio de</t>
  </si>
  <si>
    <t>Portilla y Castañeda, Sebastián de la</t>
  </si>
  <si>
    <t>Ramírez de Arellano, Sebastián</t>
  </si>
  <si>
    <t>Ramírez Calderón, Miguel</t>
  </si>
  <si>
    <t>Rioseco, Felipe de</t>
  </si>
  <si>
    <t>Rivas, Francisco de</t>
  </si>
  <si>
    <t>Rodríguez, Andrés</t>
  </si>
  <si>
    <t>Rodríguez, Manuel</t>
  </si>
  <si>
    <t>Hera, Pedro Romualdo de la</t>
  </si>
  <si>
    <t>Rueda, Matías de</t>
  </si>
  <si>
    <t>Ruiz de los Cobos, Antonio</t>
  </si>
  <si>
    <t>Sáenz de Vitoria, Andrés</t>
  </si>
  <si>
    <t>Sánchez de Aznar, Miguel</t>
  </si>
  <si>
    <t>Serrano, Juan</t>
  </si>
  <si>
    <t>Santos de Lamadrid, Pedro</t>
  </si>
  <si>
    <t>Soriano, Juan</t>
  </si>
  <si>
    <t>Soraluce, Miguel de</t>
  </si>
  <si>
    <t>Tello, Mateo Joseph</t>
  </si>
  <si>
    <t>Torres, Juan Simón de</t>
  </si>
  <si>
    <t>Ubinza, Miguel de</t>
  </si>
  <si>
    <t>Urquizu, Agustín de</t>
  </si>
  <si>
    <t>Urrutia, Martín de</t>
  </si>
  <si>
    <t>Vargas, Francisco Javier</t>
  </si>
  <si>
    <t>Velaochaga, Francisco de</t>
  </si>
  <si>
    <t>Verastegui, Antonio de</t>
  </si>
  <si>
    <t>Zozaya, Pedro de</t>
  </si>
  <si>
    <t>Zapata, Manuel</t>
  </si>
  <si>
    <t>Zainaga, Juan de</t>
  </si>
  <si>
    <t>Zevallos, Antonio de</t>
  </si>
  <si>
    <t>Zuñiga, Francisco de</t>
  </si>
  <si>
    <t xml:space="preserve">Pertenecen a la cofradía del Santísimo Sacramento del Callao de que no pago el derecho. Dejaron de pagar el derecho de 160 marcos por contar con el pase de 665 marcos, 2 onzas. De todo lo cual se envio razón a Portobelo. </t>
  </si>
  <si>
    <t>Se trata de plata traspasada, pero de consignatario no consignado. La sumatoria de ellas da 61,386 pesos.</t>
  </si>
  <si>
    <t>Total consignado</t>
  </si>
  <si>
    <t>Zevamanos, Francisco de</t>
  </si>
  <si>
    <t>Palacios, Joseph de</t>
  </si>
  <si>
    <t>Mallea, Pedro de</t>
  </si>
  <si>
    <t>Dávila, Tomás</t>
  </si>
  <si>
    <t>Calderón, Francisco</t>
  </si>
  <si>
    <t>Calderón, Rodrigo</t>
  </si>
  <si>
    <t>Castañiza, Agustín del</t>
  </si>
  <si>
    <t>Puntin y Araujo, Francisco</t>
  </si>
  <si>
    <t>Lucena, Salvador de</t>
  </si>
  <si>
    <t>Bruna Galán, Francisco de</t>
  </si>
  <si>
    <t>Barreto, Mateo</t>
  </si>
  <si>
    <t>Verastegui, Martín de</t>
  </si>
  <si>
    <t>Irigoyen, Pedro de</t>
  </si>
  <si>
    <t>Ponce de León, Diego</t>
  </si>
  <si>
    <t>Borda, Diego de</t>
  </si>
  <si>
    <t>Delgado Mondragón, Antonio</t>
  </si>
  <si>
    <t>Noriega, Domingo de</t>
  </si>
  <si>
    <t>García Álvarez, Francisco</t>
  </si>
  <si>
    <t>Álvarez, Gabriel</t>
  </si>
  <si>
    <t>Ríos Gamonal, Juan de</t>
  </si>
  <si>
    <t>Ostre y Sarria, Mateo de</t>
  </si>
  <si>
    <t>Barrenechea, Mateo de</t>
  </si>
  <si>
    <t>Zuarronegui, Joseph de</t>
  </si>
  <si>
    <t>Arcos, Juan de</t>
  </si>
  <si>
    <t>Arcila, Marcos de</t>
  </si>
  <si>
    <t>Polanco, Pablo</t>
  </si>
  <si>
    <t>Jiménez Batres, Alonso</t>
  </si>
  <si>
    <t>Mendizábal, Martín de</t>
  </si>
  <si>
    <t>Marquina, Antonio</t>
  </si>
  <si>
    <t>Escarza, Joseph de</t>
  </si>
  <si>
    <t>Meza, Domingo de</t>
  </si>
  <si>
    <t>Urrieta, Martín de</t>
  </si>
  <si>
    <t>Alzugaray, Pedro de</t>
  </si>
  <si>
    <t>Tena, Alonso de</t>
  </si>
  <si>
    <t>Rodríguez, Baltazar</t>
  </si>
  <si>
    <t>García de la Puente, Alonso</t>
  </si>
  <si>
    <t>Segovia, Juan Esteban de</t>
  </si>
  <si>
    <t>Tapia, Nicolás de</t>
  </si>
  <si>
    <t>Cantos, Sebastián de</t>
  </si>
  <si>
    <t>Paz, Tomás</t>
  </si>
  <si>
    <t>Sánchez de Bada, Francisco</t>
  </si>
  <si>
    <t>Araujo, Joseph de</t>
  </si>
  <si>
    <t>Navarro, Manuel</t>
  </si>
  <si>
    <t>Sabater, Joseph de</t>
  </si>
  <si>
    <t>Lezcano, Miguel de</t>
  </si>
  <si>
    <t>Grados, Cipriano de</t>
  </si>
  <si>
    <t>Centeno, Joseph</t>
  </si>
  <si>
    <t>Alba, Gaspar de</t>
  </si>
  <si>
    <t>Uribe, Andrés de</t>
  </si>
  <si>
    <t>Flores, Juan</t>
  </si>
  <si>
    <t>Barreto, Nicolás</t>
  </si>
  <si>
    <t>Lozano, Gerónimo</t>
  </si>
  <si>
    <t>Flores, Luis</t>
  </si>
  <si>
    <t>Díaz del Rincón, Felipe</t>
  </si>
  <si>
    <t>Paray, Pedro de</t>
  </si>
  <si>
    <t>Gallegos, Gerónimo</t>
  </si>
  <si>
    <t>Verastegui, Andrés de</t>
  </si>
  <si>
    <t>Capote, Andrés</t>
  </si>
  <si>
    <t>Vera, Pedro de</t>
  </si>
  <si>
    <t>Salazar, Juan Bautista de</t>
  </si>
  <si>
    <t>Sáenz de Santa Cecilia, Juan</t>
  </si>
  <si>
    <t>Martínez, Manuel</t>
  </si>
  <si>
    <t>Ferrer, Esteban</t>
  </si>
  <si>
    <t>Bécquer, Guillermo</t>
  </si>
  <si>
    <t>Céspedes, Eugenio de</t>
  </si>
  <si>
    <t>Barandica, Matías de</t>
  </si>
  <si>
    <t>Durán Martel, Rodrigo</t>
  </si>
  <si>
    <t>Higuereta, Juan de</t>
  </si>
  <si>
    <t>Aguilar, Joseph de</t>
  </si>
  <si>
    <t>(agujero), Andrés de</t>
  </si>
  <si>
    <t>Gonzáles Cabezas, Juan</t>
  </si>
  <si>
    <t>Gonzáles Carrasco, Francisco</t>
  </si>
  <si>
    <t>Ortiz de Foronda, Pedro</t>
  </si>
  <si>
    <t>Bravo de Rivero, Juan</t>
  </si>
  <si>
    <t>Mirian, Pedro de</t>
  </si>
  <si>
    <t>Algarve, Martín de</t>
  </si>
  <si>
    <t>Aznar, Martín de</t>
  </si>
  <si>
    <t>Gonzáles de la Bárcena, Domingo</t>
  </si>
  <si>
    <t>Castillo, Francisco del</t>
  </si>
  <si>
    <t>Lora, Martín de</t>
  </si>
  <si>
    <t>Rosas, Agustín de</t>
  </si>
  <si>
    <t>Cueto, Pascual Joseph de</t>
  </si>
  <si>
    <t>Santoyo, Joseph de</t>
  </si>
  <si>
    <t>Angulo, Julián de</t>
  </si>
  <si>
    <t>Rosas, Juan Antonio de</t>
  </si>
  <si>
    <t>Narea, Ignacio de</t>
  </si>
  <si>
    <t>Bécquer, Francisco</t>
  </si>
  <si>
    <t>Gómez, Pedro</t>
  </si>
  <si>
    <t>Fernández, Martín</t>
  </si>
  <si>
    <t>Anues, Bernardo Ignacio de</t>
  </si>
  <si>
    <t>Garazatúa, Joseph de</t>
  </si>
  <si>
    <t>Cisneros, Juan Antonio de</t>
  </si>
  <si>
    <t>Balareto, Andrés</t>
  </si>
  <si>
    <t>Correa, Francisco</t>
  </si>
  <si>
    <t>Alvarado, Lorenzo de</t>
  </si>
  <si>
    <t>Gutiérrez, Diego</t>
  </si>
  <si>
    <t>Pérez Izquierdo, Francisco</t>
  </si>
  <si>
    <t>Malo de Molina, Blas</t>
  </si>
  <si>
    <t>(agujero), Juan</t>
  </si>
  <si>
    <t>Fernández, Juan</t>
  </si>
  <si>
    <t>Gómez, Lorenzo</t>
  </si>
  <si>
    <t>Cárdenas, Juan de</t>
  </si>
  <si>
    <t>Solís, Joseph Francisco de</t>
  </si>
  <si>
    <t>Acevedo, Matías de</t>
  </si>
  <si>
    <t>Martínez de Saavedra, Francisco</t>
  </si>
  <si>
    <t>Acosta Dávalos, Joseph de</t>
  </si>
  <si>
    <t>Fernández Marchan, Alonso</t>
  </si>
  <si>
    <t>García Romero, Cristóbal</t>
  </si>
  <si>
    <t>Romero, Julián</t>
  </si>
  <si>
    <t>Barreda, Toribio de</t>
  </si>
  <si>
    <t>Borda, Gabriel de</t>
  </si>
  <si>
    <t>Alzamora, Pedro de</t>
  </si>
  <si>
    <t>Casaus y Padilla, Juan de</t>
  </si>
  <si>
    <t>Fernández Obregón, Gerónimo</t>
  </si>
  <si>
    <t>Fernández Montejo, Gaspar</t>
  </si>
  <si>
    <t>Calderón, Ángel</t>
  </si>
  <si>
    <t>Bustamante, Juan Antonio de</t>
  </si>
  <si>
    <t/>
  </si>
  <si>
    <t>Ugarte, Gabriel de</t>
  </si>
  <si>
    <t>Díaz Jordán, Juan</t>
  </si>
  <si>
    <t>Capetillo, Diego</t>
  </si>
  <si>
    <t>García de la Puerta, Pedro</t>
  </si>
  <si>
    <t>Mendoza, Francisco de</t>
  </si>
  <si>
    <t>Alcega, Juan de</t>
  </si>
  <si>
    <t>Uribe, Juan Antonio de</t>
  </si>
  <si>
    <t>(roto), Juan</t>
  </si>
  <si>
    <t>Martínez, Pedro</t>
  </si>
  <si>
    <t>Santa María, Domingo de</t>
  </si>
  <si>
    <t>Pérez de Rivera, Gabriel</t>
  </si>
  <si>
    <t>Fernández, Joseph</t>
  </si>
  <si>
    <t>Irujo, Joseph de</t>
  </si>
  <si>
    <t>Herrería, Mateo de</t>
  </si>
  <si>
    <t>Gonzáles Catalán, Juan</t>
  </si>
  <si>
    <t>Llanos, Francisco de</t>
  </si>
  <si>
    <t>Bermejo, Gaspar</t>
  </si>
  <si>
    <t>Arias, Pablo</t>
  </si>
  <si>
    <t>Fernández, Lucas</t>
  </si>
  <si>
    <t>García, Joseph</t>
  </si>
  <si>
    <t>Villanueva, Juan de</t>
  </si>
  <si>
    <t>Eguiguren, Miguel de</t>
  </si>
  <si>
    <t>Pérez, Juan</t>
  </si>
  <si>
    <t>Aquerregui, Andrés de</t>
  </si>
  <si>
    <t>Elimendi, Martín de</t>
  </si>
  <si>
    <t>Sosa, Joseph de</t>
  </si>
  <si>
    <t>Muñoz de Sosa, Juan</t>
  </si>
  <si>
    <t>Gómez de los Elgueros, Joseph</t>
  </si>
  <si>
    <t>Pino, Andrés del</t>
  </si>
  <si>
    <t>Ruiz, Gregorio</t>
  </si>
  <si>
    <t>Villalobos de la Cruz</t>
  </si>
  <si>
    <t>Rizo, Francisco</t>
  </si>
  <si>
    <t>Esquerra, Andrés de</t>
  </si>
  <si>
    <t>Olaortua, Pedro de</t>
  </si>
  <si>
    <t>Ventura Tristán, Diego</t>
  </si>
  <si>
    <t>Vásquez de Velasco, Pedro</t>
  </si>
  <si>
    <t>Pérez de Bahamonde, Matías</t>
  </si>
  <si>
    <t>Elizalde, Juan de</t>
  </si>
  <si>
    <t>Frías Dávila, Florián de</t>
  </si>
  <si>
    <t>Linares, Juan Bautista de</t>
  </si>
  <si>
    <t>Luján, Francisco de</t>
  </si>
  <si>
    <t>Castellón, Diego</t>
  </si>
  <si>
    <t>Pérez, Pablo</t>
  </si>
  <si>
    <t>Espinosa, Pedro de</t>
  </si>
  <si>
    <t>Castillo, Pedro del</t>
  </si>
  <si>
    <t>Rodríguez Búcaro, Joseph</t>
  </si>
  <si>
    <t>Velasco, Antonio de</t>
  </si>
  <si>
    <t>Payba, Manuel de</t>
  </si>
  <si>
    <t>Acosta, Leonardo de</t>
  </si>
  <si>
    <t>Valladares, Pedro de</t>
  </si>
  <si>
    <t>Asin, Cristóbal del</t>
  </si>
  <si>
    <t>Oyague, Bernardo de</t>
  </si>
  <si>
    <t>García, Pedro</t>
  </si>
  <si>
    <t>Fernández Pérez, Francisco</t>
  </si>
  <si>
    <t>Ayala, Marcelo de</t>
  </si>
  <si>
    <t>Segura, Juan de</t>
  </si>
  <si>
    <t>Río, Agustín del</t>
  </si>
  <si>
    <t>Balanzategui, Juan Antonio</t>
  </si>
  <si>
    <t>Palacios, Juan Bautista de</t>
  </si>
  <si>
    <t>Delgado, Felipe</t>
  </si>
  <si>
    <t>Domínguez, Pedro</t>
  </si>
  <si>
    <t>Muñoz, Alonso</t>
  </si>
  <si>
    <t>Cuello, Tomás</t>
  </si>
  <si>
    <t>Pita, Jacinto</t>
  </si>
  <si>
    <t>Arcos, Francisco de</t>
  </si>
  <si>
    <t>Uria San Martín, Juan Antonio de</t>
  </si>
  <si>
    <t>Artabe, Bernardo de</t>
  </si>
  <si>
    <t>Ortiz de Herboso, Gabriel</t>
  </si>
  <si>
    <t>Calderón de la Barca, Alonso</t>
  </si>
  <si>
    <t>Sánchez, Gregorio</t>
  </si>
  <si>
    <t>García de la Cueva, Antonio</t>
  </si>
  <si>
    <t>Agustín, Bartolomé de</t>
  </si>
  <si>
    <t>Aramburo, Marcos de</t>
  </si>
  <si>
    <t>Pérez de Zinquienegui, Martín</t>
  </si>
  <si>
    <t>Chauri y Barreda, Juan de</t>
  </si>
  <si>
    <t>Carrillo, Francisco</t>
  </si>
  <si>
    <t>Sobrado, Manuel</t>
  </si>
  <si>
    <t>Baresqueta, Santiago de</t>
  </si>
  <si>
    <t>Gonzáles de Suso, Miguel</t>
  </si>
  <si>
    <t>Larain, Santiago de</t>
  </si>
  <si>
    <t>Jimenez Menacho, Juan</t>
  </si>
  <si>
    <t>Zagardia, Martín de</t>
  </si>
  <si>
    <t>Gutiérrez Mogollon de Tena, Diego</t>
  </si>
  <si>
    <t>Murga, Juan Javier de</t>
  </si>
  <si>
    <t>Tejada, Diego de</t>
  </si>
  <si>
    <t>Verastegui, Juan de</t>
  </si>
  <si>
    <t>Cueto, Pedro de</t>
  </si>
  <si>
    <t>Collao, Juan de</t>
  </si>
  <si>
    <t>Márquez, Antonio</t>
  </si>
  <si>
    <t>Céspedes y Arellano, Juan de</t>
  </si>
  <si>
    <t>Durán, Felipe</t>
  </si>
  <si>
    <t>Martínez, Francisco</t>
  </si>
  <si>
    <t>Palomino, Tomás</t>
  </si>
  <si>
    <t>Navarro, Joseph</t>
  </si>
  <si>
    <t>Iturbe, Francisco de</t>
  </si>
  <si>
    <t>Pacheco, Pedro</t>
  </si>
  <si>
    <t>Urquizu, Juan de</t>
  </si>
  <si>
    <t>Mendieta, Domingo de</t>
  </si>
  <si>
    <t>Ventura Borroso, Juan</t>
  </si>
  <si>
    <t>Díaz de Arcaya, Marcos</t>
  </si>
  <si>
    <t>Berrio, Joseph de</t>
  </si>
  <si>
    <t>Arenaza, Santiago de</t>
  </si>
  <si>
    <t>García, Tomás</t>
  </si>
  <si>
    <t>Mier, Gaspar de</t>
  </si>
  <si>
    <t>Ubilla, Francisco de</t>
  </si>
  <si>
    <t>Barrenechea, Francisco de</t>
  </si>
  <si>
    <t>Fernández, Bartolome</t>
  </si>
  <si>
    <t>Bravo de Meneses, Sebastián</t>
  </si>
  <si>
    <t>Hidalgo, Gregorio</t>
  </si>
  <si>
    <t>Lanudo, Pedro</t>
  </si>
  <si>
    <t>Barrenechea, Andrés de</t>
  </si>
  <si>
    <t>Anuncibay, Juan Antonio de</t>
  </si>
  <si>
    <t>Eraustieta, Lucas de</t>
  </si>
  <si>
    <t>Aranguren, Antonio de</t>
  </si>
  <si>
    <t>Urigoitia, Francisco de</t>
  </si>
  <si>
    <t>Miraval, Nicolás de</t>
  </si>
  <si>
    <t>García Durán, Alonso</t>
  </si>
  <si>
    <t>Gómez de Celis de Lamadrid, Antonio</t>
  </si>
  <si>
    <t>Molleda Rubin, Juan de</t>
  </si>
  <si>
    <t>Rivero, Juan de</t>
  </si>
  <si>
    <t>Illauri, Sebastián de</t>
  </si>
  <si>
    <t>Gonzáles de Sanjines, Mateo</t>
  </si>
  <si>
    <t>Díaz de Castro, Pedro</t>
  </si>
  <si>
    <t>Gregorio, Joseph</t>
  </si>
  <si>
    <t>Castillo, Matías del</t>
  </si>
  <si>
    <t>Carrasco, Alonso</t>
  </si>
  <si>
    <t>Arroyo, Juan Francisco de</t>
  </si>
  <si>
    <t>Araujo, Gregorio de</t>
  </si>
  <si>
    <t>Ollo, Miguel del</t>
  </si>
  <si>
    <t>Segura, Francisco Antonio de</t>
  </si>
  <si>
    <t>Fernández de Maurubai, Francisco</t>
  </si>
  <si>
    <t>Abrego, Pedro de</t>
  </si>
  <si>
    <t>Esquerra, Bernardo de</t>
  </si>
  <si>
    <t>Patron Arnao, Carlos</t>
  </si>
  <si>
    <t>Obarez, Joseph de</t>
  </si>
  <si>
    <t>Mantilla, Baltazar de</t>
  </si>
  <si>
    <t>Cárdenas, Pedro de</t>
  </si>
  <si>
    <t>Bellota, Juan de</t>
  </si>
  <si>
    <t>Ayala, Joseph de</t>
  </si>
  <si>
    <t>Herboso, Francisco de</t>
  </si>
  <si>
    <t>Herrada, Andrés de</t>
  </si>
  <si>
    <t>Meléndez, Juan</t>
  </si>
  <si>
    <t>Pimentel, Luis</t>
  </si>
  <si>
    <t>Fajardo, Melchor</t>
  </si>
  <si>
    <t>Galeano, Joseph</t>
  </si>
  <si>
    <t>López de Ezeiza, Domingo</t>
  </si>
  <si>
    <t>Cueto, Joseph de</t>
  </si>
  <si>
    <t>Palacios, Juan de</t>
  </si>
  <si>
    <t>Aragón, Marcos de</t>
  </si>
  <si>
    <t>Gómez de los Ríos, Jacinto</t>
  </si>
  <si>
    <t>Castro y Obando, Juan de</t>
  </si>
  <si>
    <t>Jáuregui, Diego de</t>
  </si>
  <si>
    <t>Rojas, Juan de</t>
  </si>
  <si>
    <t>Gonzáles de Suso, Diego</t>
  </si>
  <si>
    <t>Grajea, Juan de</t>
  </si>
  <si>
    <t>Fernández de Vargas, Diego</t>
  </si>
  <si>
    <t>Larios, Juan</t>
  </si>
  <si>
    <t>Carrillo, Joseph</t>
  </si>
  <si>
    <t>Aguilar, Antonio de</t>
  </si>
  <si>
    <t>Fernández de los Ríos, Antonio</t>
  </si>
  <si>
    <t>Cárdenas, Nicolás de</t>
  </si>
  <si>
    <t>Gonzáles, Juan</t>
  </si>
  <si>
    <t>Gonzáles de las Heras, Diego</t>
  </si>
  <si>
    <t>Ponce, Francisco</t>
  </si>
  <si>
    <t>Vedia, Ventura de</t>
  </si>
  <si>
    <t>Artila, Juan Antonio de</t>
  </si>
  <si>
    <t>Díaz Romero, Francisco</t>
  </si>
  <si>
    <t>Vergara, Alonso de</t>
  </si>
  <si>
    <t>Ardiles, Juan Antonio de</t>
  </si>
  <si>
    <t>Gondra Villela, Ventura de</t>
  </si>
  <si>
    <t>Barbarena, Manuel de</t>
  </si>
  <si>
    <t>Barrionuevo Ramírez, Juan de</t>
  </si>
  <si>
    <t>Ollo, Pablo Francisco de</t>
  </si>
  <si>
    <t>Guzmán, María de</t>
  </si>
  <si>
    <t>Barandiaran, Miguel de</t>
  </si>
  <si>
    <t>Abello, Felipe de</t>
  </si>
  <si>
    <t>Lezcano, Lucas de</t>
  </si>
  <si>
    <t>Urriola, Gabriel de</t>
  </si>
  <si>
    <t>Carrascal, Agustín de</t>
  </si>
  <si>
    <t>Villar, Juan de</t>
  </si>
  <si>
    <t>Ramos, Tomaza</t>
  </si>
  <si>
    <t>Martínez Bravo, Nicolás</t>
  </si>
  <si>
    <t>Trejo, Joseph de</t>
  </si>
  <si>
    <t>Muñoz, Pedro</t>
  </si>
  <si>
    <t>Díaz Caballero, Juan</t>
  </si>
  <si>
    <t>Arce, Benito de</t>
  </si>
  <si>
    <t>López Morillo, Bartolome</t>
  </si>
  <si>
    <t>Álvarez de Balcazar, Juan</t>
  </si>
  <si>
    <t>Padilla, Juan de</t>
  </si>
  <si>
    <t>Cano, Francisco de</t>
  </si>
  <si>
    <t>Gómez, Tomás</t>
  </si>
  <si>
    <t>Alarcón, Alonso de</t>
  </si>
  <si>
    <t>Ponce, Melchor</t>
  </si>
  <si>
    <t>Naviera, Juan Antonio de</t>
  </si>
  <si>
    <t>Pérez Presbitero, Manuel</t>
  </si>
  <si>
    <t>Villaverde, Domingo de</t>
  </si>
  <si>
    <t>Soto, Gaspar de</t>
  </si>
  <si>
    <t>Roa y criales, Alejandro de</t>
  </si>
  <si>
    <t>Cordoba, Gerónimo de</t>
  </si>
  <si>
    <t>Uzaborraza, Bernardo de</t>
  </si>
  <si>
    <t>Gonzáles Salado, Domingo</t>
  </si>
  <si>
    <t>Masa, Francisco</t>
  </si>
  <si>
    <t>Tesillas, Francisco de</t>
  </si>
  <si>
    <t>López, Gerónimo</t>
  </si>
  <si>
    <t>García Ciudad, Alonso</t>
  </si>
  <si>
    <t>Gonzáles Carrasquero, Juan</t>
  </si>
  <si>
    <t>Mena Caballero, Joseph de</t>
  </si>
  <si>
    <t>Francisco Joseph</t>
  </si>
  <si>
    <t>Aguirre, Manuel Antonio de</t>
  </si>
  <si>
    <t>Valladares, Juan de</t>
  </si>
  <si>
    <t>Jáuregui, Domingo de</t>
  </si>
  <si>
    <t>García, Diego</t>
  </si>
  <si>
    <t>Rotalde, Miguel de</t>
  </si>
  <si>
    <t>Aguirre, Antonio de</t>
  </si>
  <si>
    <t>Gómez, Joseph</t>
  </si>
  <si>
    <t>Olosaya, Juan de</t>
  </si>
  <si>
    <t>Iturras, Pedro de</t>
  </si>
  <si>
    <t>Ruiz de Ocaña, Juan</t>
  </si>
  <si>
    <t>Ureta, Diego de</t>
  </si>
  <si>
    <t>Ariste, Tomás de</t>
  </si>
  <si>
    <t>Enríquez, Juan</t>
  </si>
  <si>
    <t>Gonzáles de Castro, Manuel</t>
  </si>
  <si>
    <t>Fernández Pando, Juan Antonio</t>
  </si>
  <si>
    <t>García Cabello, Joseph</t>
  </si>
  <si>
    <t>Pérez, Sebastián</t>
  </si>
  <si>
    <t>Ozaeta, Pedro de</t>
  </si>
  <si>
    <t>Guerrero, Andrés</t>
  </si>
  <si>
    <t>Orozco Mogollón, Juan de</t>
  </si>
  <si>
    <t>Cobo, Francisco</t>
  </si>
  <si>
    <t>Carrasco, Diego</t>
  </si>
  <si>
    <t>Martínez Roldán, Juan</t>
  </si>
  <si>
    <t>Romero, Eugenio</t>
  </si>
  <si>
    <t>Amezquita, Francisco de</t>
  </si>
  <si>
    <t>Ambolodi, Miguel de</t>
  </si>
  <si>
    <t>Badiola, Juan Antonio de</t>
  </si>
  <si>
    <t>Carbajal y Gutiérrez, Diego de</t>
  </si>
  <si>
    <t>Enríquez, Francisco Joseph</t>
  </si>
  <si>
    <t>ID</t>
  </si>
  <si>
    <t>Lártiga y de la Torre, Francisco de</t>
  </si>
  <si>
    <t>Vela Patiño, Diego</t>
  </si>
  <si>
    <t>Fano y Arteaga, Martín de</t>
  </si>
  <si>
    <t>Cid y Salazar, Agustín del</t>
  </si>
  <si>
    <t>Colón, Esteban Ángel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</si>
</sst>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 _€_-;\-* #,##0.00\ _€_-;_-* &quot;-&quot;??\ _€_-;_-@_-"/>
  </numFmts>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rgb="FFFF0000"/>
      <name val="Calibri"/>
      <family val="2"/>
      <scheme val="minor"/>
    </font>
    <font>
      <sz val="9"/>
      <color indexed="81"/>
      <name val="Tahoma"/>
      <family val="2"/>
    </font>
    <font>
      <b/>
      <sz val="9"/>
      <color indexed="81"/>
      <name val="Tahoma"/>
      <family val="2"/>
    </font>
  </fonts>
  <fills count="7">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
      <patternFill patternType="solid">
        <fgColor rgb="FF92D050"/>
        <bgColor indexed="64"/>
      </patternFill>
    </fill>
    <fill>
      <patternFill patternType="solid">
        <fgColor theme="0"/>
        <bgColor indexed="64"/>
      </patternFill>
    </fill>
    <fill>
      <patternFill patternType="solid">
        <fgColor theme="9" tint="0.79998168889431442"/>
        <bgColor indexed="64"/>
      </patternFill>
    </fill>
  </fills>
  <borders count="40">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theme="8"/>
      </right>
      <top style="thin">
        <color theme="8"/>
      </top>
      <bottom/>
      <diagonal/>
    </border>
    <border>
      <left/>
      <right style="thin">
        <color theme="8"/>
      </right>
      <top style="thin">
        <color theme="8"/>
      </top>
      <bottom style="thin">
        <color theme="8"/>
      </bottom>
      <diagonal/>
    </border>
    <border>
      <left/>
      <right/>
      <top style="thin">
        <color indexed="64"/>
      </top>
      <bottom/>
      <diagonal/>
    </border>
    <border>
      <left style="thin">
        <color indexed="64"/>
      </left>
      <right/>
      <top style="medium">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medium">
        <color indexed="64"/>
      </top>
      <bottom style="thin">
        <color indexed="64"/>
      </bottom>
      <diagonal/>
    </border>
    <border>
      <left/>
      <right/>
      <top style="thin">
        <color theme="1"/>
      </top>
      <bottom/>
      <diagonal/>
    </border>
  </borders>
  <cellStyleXfs count="2">
    <xf numFmtId="0" fontId="0" fillId="0" borderId="0"/>
    <xf numFmtId="164" fontId="2" fillId="0" borderId="0" applyFont="0" applyFill="0" applyBorder="0" applyAlignment="0" applyProtection="0"/>
  </cellStyleXfs>
  <cellXfs count="147">
    <xf numFmtId="0" fontId="0" fillId="0" borderId="0" xfId="0"/>
    <xf numFmtId="0" fontId="0" fillId="0" borderId="0" xfId="0" applyAlignment="1">
      <alignment horizontal="center"/>
    </xf>
    <xf numFmtId="0" fontId="0" fillId="0" borderId="2" xfId="0" applyBorder="1" applyAlignment="1">
      <alignment vertical="center"/>
    </xf>
    <xf numFmtId="0" fontId="0" fillId="0" borderId="4" xfId="0" applyBorder="1" applyAlignment="1">
      <alignment vertical="center"/>
    </xf>
    <xf numFmtId="0" fontId="0" fillId="0" borderId="5" xfId="0" applyBorder="1" applyAlignment="1">
      <alignment vertical="center"/>
    </xf>
    <xf numFmtId="0" fontId="0" fillId="3" borderId="2" xfId="0" applyFill="1" applyBorder="1" applyAlignment="1">
      <alignment horizontal="center"/>
    </xf>
    <xf numFmtId="0" fontId="0" fillId="0" borderId="2" xfId="0" applyBorder="1" applyAlignment="1">
      <alignment horizontal="left" vertical="center"/>
    </xf>
    <xf numFmtId="0" fontId="0" fillId="0" borderId="6" xfId="0" applyBorder="1" applyAlignment="1">
      <alignment vertical="center"/>
    </xf>
    <xf numFmtId="0" fontId="0" fillId="0" borderId="2" xfId="0" applyBorder="1" applyAlignment="1">
      <alignment vertical="center" wrapText="1"/>
    </xf>
    <xf numFmtId="0" fontId="0" fillId="0" borderId="7" xfId="0" applyBorder="1" applyAlignment="1">
      <alignment horizontal="center"/>
    </xf>
    <xf numFmtId="0" fontId="0" fillId="0" borderId="3" xfId="0" applyBorder="1" applyAlignment="1">
      <alignment horizontal="center"/>
    </xf>
    <xf numFmtId="0" fontId="0" fillId="0" borderId="0" xfId="0" applyAlignment="1">
      <alignment vertical="center"/>
    </xf>
    <xf numFmtId="0" fontId="0" fillId="0" borderId="0" xfId="0" applyAlignment="1">
      <alignment horizontal="center" vertical="center"/>
    </xf>
    <xf numFmtId="12" fontId="0" fillId="0" borderId="2" xfId="0" applyNumberFormat="1" applyBorder="1" applyAlignment="1">
      <alignment horizontal="center" vertical="center"/>
    </xf>
    <xf numFmtId="0" fontId="1" fillId="2" borderId="4" xfId="0" applyFont="1" applyFill="1" applyBorder="1" applyAlignment="1">
      <alignment horizontal="center" vertical="center" wrapText="1"/>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xf>
    <xf numFmtId="0" fontId="0" fillId="0" borderId="12" xfId="0" applyBorder="1"/>
    <xf numFmtId="0" fontId="0" fillId="0" borderId="14" xfId="0" applyBorder="1"/>
    <xf numFmtId="0" fontId="0" fillId="0" borderId="14" xfId="0" applyBorder="1" applyAlignment="1">
      <alignment wrapText="1"/>
    </xf>
    <xf numFmtId="0" fontId="0" fillId="0" borderId="14" xfId="0" applyBorder="1" applyAlignment="1">
      <alignment horizontal="center"/>
    </xf>
    <xf numFmtId="0" fontId="0" fillId="0" borderId="14" xfId="0" applyBorder="1" applyAlignment="1">
      <alignment vertical="center"/>
    </xf>
    <xf numFmtId="0" fontId="0" fillId="0" borderId="14" xfId="0" applyBorder="1" applyAlignment="1">
      <alignment vertical="center" wrapText="1"/>
    </xf>
    <xf numFmtId="0" fontId="0" fillId="3" borderId="13" xfId="0" applyFill="1" applyBorder="1" applyAlignment="1">
      <alignment horizontal="center" vertical="center"/>
    </xf>
    <xf numFmtId="0" fontId="0" fillId="0" borderId="14" xfId="0" applyBorder="1" applyAlignment="1">
      <alignment horizontal="center" vertical="center"/>
    </xf>
    <xf numFmtId="0" fontId="0" fillId="0" borderId="14" xfId="0" applyBorder="1" applyAlignment="1">
      <alignment horizontal="left" vertical="center" wrapText="1"/>
    </xf>
    <xf numFmtId="0" fontId="0" fillId="0" borderId="14" xfId="0" applyBorder="1" applyAlignment="1">
      <alignment horizontal="left" vertical="center"/>
    </xf>
    <xf numFmtId="0" fontId="0" fillId="0" borderId="14" xfId="0" applyBorder="1" applyAlignment="1">
      <alignment horizontal="left"/>
    </xf>
    <xf numFmtId="0" fontId="0" fillId="0" borderId="20" xfId="0" applyBorder="1"/>
    <xf numFmtId="0" fontId="0" fillId="0" borderId="18" xfId="0" applyBorder="1"/>
    <xf numFmtId="0" fontId="0" fillId="5" borderId="13" xfId="0" applyFill="1" applyBorder="1" applyAlignment="1">
      <alignment horizontal="center" vertical="center"/>
    </xf>
    <xf numFmtId="0" fontId="0" fillId="0" borderId="22" xfId="0" applyBorder="1" applyAlignment="1">
      <alignment horizontal="center" vertical="center"/>
    </xf>
    <xf numFmtId="0" fontId="0" fillId="0" borderId="24" xfId="0" applyBorder="1" applyAlignment="1">
      <alignment horizontal="center" vertical="center"/>
    </xf>
    <xf numFmtId="0" fontId="0" fillId="0" borderId="21" xfId="0" applyBorder="1" applyAlignment="1">
      <alignment horizontal="center"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3" borderId="6" xfId="0" applyFill="1" applyBorder="1" applyAlignment="1">
      <alignment vertical="center"/>
    </xf>
    <xf numFmtId="0" fontId="0" fillId="3" borderId="4" xfId="0" applyFill="1" applyBorder="1" applyAlignment="1">
      <alignment horizontal="center"/>
    </xf>
    <xf numFmtId="2" fontId="0" fillId="0" borderId="2" xfId="0" applyNumberFormat="1" applyBorder="1" applyAlignment="1">
      <alignment horizontal="center" vertical="center"/>
    </xf>
    <xf numFmtId="2" fontId="0" fillId="3" borderId="2" xfId="0" applyNumberFormat="1" applyFill="1" applyBorder="1" applyAlignment="1">
      <alignment horizontal="center" vertical="center"/>
    </xf>
    <xf numFmtId="1" fontId="1" fillId="2" borderId="4" xfId="0" applyNumberFormat="1" applyFont="1" applyFill="1" applyBorder="1" applyAlignment="1">
      <alignment horizontal="center" vertical="center" wrapText="1"/>
    </xf>
    <xf numFmtId="1" fontId="0" fillId="3" borderId="2" xfId="0" applyNumberFormat="1" applyFill="1" applyBorder="1" applyAlignment="1">
      <alignment horizontal="center" vertical="center"/>
    </xf>
    <xf numFmtId="1" fontId="0" fillId="0" borderId="4" xfId="0" applyNumberFormat="1" applyBorder="1" applyAlignment="1">
      <alignment vertical="center"/>
    </xf>
    <xf numFmtId="1" fontId="0" fillId="0" borderId="6" xfId="0" applyNumberFormat="1" applyBorder="1" applyAlignment="1">
      <alignment vertical="center"/>
    </xf>
    <xf numFmtId="1" fontId="0" fillId="0" borderId="0" xfId="0" applyNumberFormat="1" applyAlignment="1">
      <alignment horizontal="center" vertical="center"/>
    </xf>
    <xf numFmtId="1" fontId="0" fillId="0" borderId="2" xfId="0" applyNumberFormat="1" applyBorder="1" applyAlignment="1">
      <alignment horizontal="center"/>
    </xf>
    <xf numFmtId="1" fontId="0" fillId="0" borderId="4" xfId="0" applyNumberFormat="1" applyBorder="1" applyAlignment="1">
      <alignment horizontal="center"/>
    </xf>
    <xf numFmtId="49" fontId="0" fillId="0" borderId="0" xfId="0" applyNumberFormat="1" applyAlignment="1">
      <alignment horizontal="center" vertical="center"/>
    </xf>
    <xf numFmtId="49" fontId="0" fillId="0" borderId="0" xfId="0" applyNumberFormat="1" applyAlignment="1">
      <alignment horizontal="center"/>
    </xf>
    <xf numFmtId="1" fontId="0" fillId="6" borderId="2" xfId="0" applyNumberForma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1" fontId="0" fillId="0" borderId="4" xfId="0" applyNumberFormat="1" applyBorder="1" applyAlignment="1">
      <alignment horizontal="center"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2" xfId="0" applyBorder="1" applyAlignment="1">
      <alignment horizontal="center"/>
    </xf>
    <xf numFmtId="0" fontId="0" fillId="0" borderId="15" xfId="0" applyBorder="1" applyAlignment="1">
      <alignment horizontal="center" vertical="center"/>
    </xf>
    <xf numFmtId="0" fontId="0" fillId="0" borderId="17" xfId="0" applyBorder="1" applyAlignment="1">
      <alignment horizontal="center" vertical="center"/>
    </xf>
    <xf numFmtId="0" fontId="0" fillId="0" borderId="16" xfId="0" applyBorder="1" applyAlignment="1">
      <alignment horizontal="center" vertical="center"/>
    </xf>
    <xf numFmtId="0" fontId="0" fillId="0" borderId="13" xfId="0" applyBorder="1" applyAlignment="1">
      <alignment horizontal="center" vertical="center"/>
    </xf>
    <xf numFmtId="0" fontId="0" fillId="0" borderId="4" xfId="0" applyBorder="1" applyAlignment="1">
      <alignment horizontal="center"/>
    </xf>
    <xf numFmtId="1" fontId="0" fillId="0" borderId="2" xfId="0" applyNumberFormat="1" applyBorder="1" applyAlignment="1">
      <alignment horizontal="center" vertical="center"/>
    </xf>
    <xf numFmtId="0" fontId="0" fillId="3" borderId="2" xfId="0" applyFill="1" applyBorder="1" applyAlignment="1">
      <alignment horizontal="center" vertical="center"/>
    </xf>
    <xf numFmtId="1" fontId="0" fillId="0" borderId="5" xfId="0" applyNumberFormat="1" applyBorder="1" applyAlignment="1">
      <alignment vertical="center"/>
    </xf>
    <xf numFmtId="0" fontId="0" fillId="0" borderId="15" xfId="0" applyBorder="1" applyAlignment="1">
      <alignment vertical="center"/>
    </xf>
    <xf numFmtId="0" fontId="0" fillId="0" borderId="17" xfId="0" applyBorder="1" applyAlignment="1">
      <alignment vertical="center"/>
    </xf>
    <xf numFmtId="0" fontId="0" fillId="0" borderId="16" xfId="0" applyBorder="1" applyAlignment="1">
      <alignment vertical="center"/>
    </xf>
    <xf numFmtId="0" fontId="0" fillId="0" borderId="2" xfId="0" applyBorder="1"/>
    <xf numFmtId="0" fontId="0" fillId="0" borderId="13" xfId="0" applyBorder="1" applyAlignment="1">
      <alignment vertical="center"/>
    </xf>
    <xf numFmtId="0" fontId="0" fillId="0" borderId="4" xfId="0" applyBorder="1"/>
    <xf numFmtId="0" fontId="0" fillId="0" borderId="5" xfId="0" applyBorder="1"/>
    <xf numFmtId="0" fontId="0" fillId="0" borderId="6" xfId="0" applyBorder="1"/>
    <xf numFmtId="0" fontId="0" fillId="0" borderId="4" xfId="0" applyBorder="1" applyAlignment="1">
      <alignment vertical="center" wrapText="1"/>
    </xf>
    <xf numFmtId="0" fontId="0" fillId="0" borderId="6" xfId="0" applyBorder="1" applyAlignment="1">
      <alignment vertical="center" wrapText="1"/>
    </xf>
    <xf numFmtId="0" fontId="0" fillId="0" borderId="5" xfId="0" applyBorder="1" applyAlignment="1">
      <alignment vertical="center" wrapText="1"/>
    </xf>
    <xf numFmtId="0" fontId="0" fillId="0" borderId="4" xfId="0" applyBorder="1" applyAlignment="1">
      <alignment wrapText="1"/>
    </xf>
    <xf numFmtId="0" fontId="0" fillId="0" borderId="5" xfId="0" applyBorder="1" applyAlignment="1">
      <alignment wrapText="1"/>
    </xf>
    <xf numFmtId="0" fontId="0" fillId="0" borderId="18" xfId="0" applyBorder="1" applyAlignment="1">
      <alignment vertical="center"/>
    </xf>
    <xf numFmtId="0" fontId="0" fillId="0" borderId="19" xfId="0" applyBorder="1" applyAlignment="1">
      <alignment vertical="center"/>
    </xf>
    <xf numFmtId="164" fontId="0" fillId="0" borderId="4" xfId="1" applyFont="1" applyBorder="1" applyAlignment="1">
      <alignment vertical="center" wrapText="1"/>
    </xf>
    <xf numFmtId="164" fontId="0" fillId="0" borderId="5" xfId="1" applyFont="1" applyBorder="1" applyAlignment="1">
      <alignment vertical="center" wrapText="1"/>
    </xf>
    <xf numFmtId="1" fontId="0" fillId="0" borderId="2" xfId="0" applyNumberFormat="1" applyBorder="1" applyAlignment="1">
      <alignment vertical="center"/>
    </xf>
    <xf numFmtId="0" fontId="0" fillId="3" borderId="2" xfId="0" applyFill="1" applyBorder="1" applyAlignment="1">
      <alignment vertical="center"/>
    </xf>
    <xf numFmtId="0" fontId="0" fillId="4" borderId="4" xfId="0" applyFill="1" applyBorder="1" applyAlignment="1">
      <alignment vertical="center"/>
    </xf>
    <xf numFmtId="0" fontId="0" fillId="4" borderId="6" xfId="0" applyFill="1" applyBorder="1" applyAlignment="1">
      <alignment vertical="center"/>
    </xf>
    <xf numFmtId="0" fontId="0" fillId="4" borderId="5" xfId="0" applyFill="1" applyBorder="1" applyAlignment="1">
      <alignment vertical="center"/>
    </xf>
    <xf numFmtId="0" fontId="0" fillId="0" borderId="7" xfId="0" applyBorder="1" applyAlignment="1">
      <alignment vertical="center"/>
    </xf>
    <xf numFmtId="0" fontId="1" fillId="0" borderId="31" xfId="0" applyFont="1" applyBorder="1" applyAlignment="1">
      <alignment vertical="center"/>
    </xf>
    <xf numFmtId="0" fontId="1" fillId="0" borderId="29" xfId="0" applyFont="1" applyBorder="1" applyAlignment="1">
      <alignment vertical="center"/>
    </xf>
    <xf numFmtId="0" fontId="0" fillId="0" borderId="26" xfId="0" applyBorder="1" applyAlignment="1">
      <alignment vertical="center"/>
    </xf>
    <xf numFmtId="0" fontId="0" fillId="0" borderId="28" xfId="0" applyBorder="1" applyAlignment="1">
      <alignment vertical="center"/>
    </xf>
    <xf numFmtId="0" fontId="0" fillId="0" borderId="27" xfId="0" applyBorder="1" applyAlignment="1">
      <alignment vertical="center"/>
    </xf>
    <xf numFmtId="0" fontId="0" fillId="0" borderId="9" xfId="0" applyBorder="1" applyAlignment="1">
      <alignment vertical="center" wrapText="1"/>
    </xf>
    <xf numFmtId="0" fontId="0" fillId="0" borderId="0" xfId="0" applyAlignment="1">
      <alignment vertical="center" wrapText="1"/>
    </xf>
    <xf numFmtId="0" fontId="0" fillId="3" borderId="14" xfId="0" applyFill="1" applyBorder="1" applyAlignment="1">
      <alignment vertical="center" wrapText="1"/>
    </xf>
    <xf numFmtId="1" fontId="3" fillId="0" borderId="2" xfId="0" applyNumberFormat="1" applyFont="1" applyBorder="1" applyAlignment="1">
      <alignment horizontal="center" vertical="center"/>
    </xf>
    <xf numFmtId="0" fontId="3" fillId="0" borderId="2" xfId="0" applyFont="1" applyBorder="1" applyAlignment="1">
      <alignment horizontal="center" vertical="center"/>
    </xf>
    <xf numFmtId="0" fontId="3" fillId="0" borderId="2" xfId="0" applyFont="1" applyBorder="1" applyAlignment="1">
      <alignment horizontal="center"/>
    </xf>
    <xf numFmtId="0" fontId="0" fillId="3" borderId="14" xfId="0" applyFill="1" applyBorder="1"/>
    <xf numFmtId="0" fontId="0" fillId="3" borderId="0" xfId="0" applyFill="1"/>
    <xf numFmtId="0" fontId="0" fillId="0" borderId="32" xfId="0" applyBorder="1"/>
    <xf numFmtId="0" fontId="0" fillId="0" borderId="32" xfId="0" applyBorder="1" applyAlignment="1">
      <alignment horizontal="center"/>
    </xf>
    <xf numFmtId="0" fontId="0" fillId="0" borderId="33" xfId="0" applyBorder="1"/>
    <xf numFmtId="0" fontId="1" fillId="2" borderId="0" xfId="0" applyFont="1" applyFill="1" applyAlignment="1">
      <alignment horizontal="center" vertical="center" wrapText="1"/>
    </xf>
    <xf numFmtId="1" fontId="1" fillId="0" borderId="30" xfId="0" applyNumberFormat="1" applyFont="1" applyBorder="1" applyAlignment="1">
      <alignment vertical="center"/>
    </xf>
    <xf numFmtId="0" fontId="1" fillId="2" borderId="34" xfId="0" applyFont="1" applyFill="1" applyBorder="1" applyAlignment="1">
      <alignment horizontal="center" vertical="center" wrapText="1"/>
    </xf>
    <xf numFmtId="0" fontId="0" fillId="0" borderId="35" xfId="0" applyBorder="1" applyAlignment="1">
      <alignment horizontal="center" vertical="center"/>
    </xf>
    <xf numFmtId="0" fontId="0" fillId="0" borderId="7" xfId="0" applyBorder="1" applyAlignment="1">
      <alignment horizontal="center" vertical="center"/>
    </xf>
    <xf numFmtId="0" fontId="0" fillId="3" borderId="7" xfId="0" applyFill="1" applyBorder="1" applyAlignment="1">
      <alignment horizontal="center" vertical="center"/>
    </xf>
    <xf numFmtId="0" fontId="0" fillId="0" borderId="36" xfId="0" applyBorder="1" applyAlignment="1">
      <alignment vertical="center"/>
    </xf>
    <xf numFmtId="0" fontId="0" fillId="0" borderId="9" xfId="0" applyBorder="1" applyAlignment="1">
      <alignment vertical="center"/>
    </xf>
    <xf numFmtId="0" fontId="0" fillId="0" borderId="37" xfId="0" applyBorder="1" applyAlignment="1">
      <alignment vertical="center"/>
    </xf>
    <xf numFmtId="0" fontId="0" fillId="0" borderId="36" xfId="0" applyBorder="1" applyAlignment="1">
      <alignment vertical="center" wrapText="1"/>
    </xf>
    <xf numFmtId="0" fontId="0" fillId="0" borderId="7" xfId="0" applyBorder="1" applyAlignment="1">
      <alignment horizontal="center" vertical="center" wrapText="1"/>
    </xf>
    <xf numFmtId="0" fontId="0" fillId="0" borderId="36" xfId="0" applyBorder="1" applyAlignment="1">
      <alignment horizontal="center" vertical="center"/>
    </xf>
    <xf numFmtId="0" fontId="0" fillId="0" borderId="37" xfId="0" applyBorder="1" applyAlignment="1">
      <alignment vertical="center" wrapText="1"/>
    </xf>
    <xf numFmtId="0" fontId="0" fillId="0" borderId="7" xfId="0" applyBorder="1" applyAlignment="1">
      <alignment vertical="center" wrapText="1"/>
    </xf>
    <xf numFmtId="0" fontId="0" fillId="0" borderId="37" xfId="0" applyBorder="1" applyAlignment="1">
      <alignment horizontal="center" vertical="center"/>
    </xf>
    <xf numFmtId="49" fontId="1" fillId="2" borderId="8" xfId="0" applyNumberFormat="1" applyFont="1" applyFill="1" applyBorder="1" applyAlignment="1">
      <alignment horizontal="center" vertical="center" wrapText="1"/>
    </xf>
    <xf numFmtId="0" fontId="0" fillId="0" borderId="38"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vertical="center"/>
    </xf>
    <xf numFmtId="0" fontId="0" fillId="0" borderId="3" xfId="0" applyBorder="1"/>
    <xf numFmtId="0" fontId="0" fillId="3" borderId="3" xfId="0" applyFill="1" applyBorder="1" applyAlignment="1">
      <alignment horizontal="center" vertical="center"/>
    </xf>
    <xf numFmtId="0" fontId="0" fillId="0" borderId="8" xfId="0" applyBorder="1" applyAlignment="1">
      <alignment vertical="center"/>
    </xf>
    <xf numFmtId="0" fontId="3" fillId="0" borderId="8" xfId="0" applyFont="1" applyBorder="1" applyAlignment="1">
      <alignment vertical="center"/>
    </xf>
    <xf numFmtId="0" fontId="0" fillId="3" borderId="3" xfId="0" applyFill="1" applyBorder="1" applyAlignment="1">
      <alignment horizontal="center"/>
    </xf>
    <xf numFmtId="0" fontId="0" fillId="0" borderId="8" xfId="0" applyBorder="1" applyAlignment="1">
      <alignment vertical="center" wrapText="1"/>
    </xf>
    <xf numFmtId="0" fontId="0" fillId="3" borderId="8" xfId="0" applyFill="1" applyBorder="1" applyAlignment="1">
      <alignment vertical="center"/>
    </xf>
    <xf numFmtId="0" fontId="0" fillId="3" borderId="1" xfId="0" applyFill="1" applyBorder="1" applyAlignment="1">
      <alignment vertical="center"/>
    </xf>
    <xf numFmtId="0" fontId="0" fillId="0" borderId="1" xfId="0" applyBorder="1" applyAlignment="1">
      <alignment vertical="center"/>
    </xf>
    <xf numFmtId="49" fontId="0" fillId="0" borderId="23" xfId="0" applyNumberFormat="1" applyBorder="1" applyAlignment="1">
      <alignment vertical="center"/>
    </xf>
    <xf numFmtId="49" fontId="0" fillId="0" borderId="20" xfId="0" applyNumberFormat="1" applyBorder="1" applyAlignment="1">
      <alignment vertical="center"/>
    </xf>
    <xf numFmtId="49" fontId="0" fillId="0" borderId="25" xfId="0" applyNumberFormat="1" applyBorder="1" applyAlignment="1">
      <alignment vertical="center"/>
    </xf>
    <xf numFmtId="0" fontId="0" fillId="0" borderId="39" xfId="0" applyBorder="1"/>
    <xf numFmtId="0" fontId="0" fillId="0" borderId="18" xfId="0" applyBorder="1" applyAlignment="1">
      <alignment horizontal="center" vertical="center"/>
    </xf>
    <xf numFmtId="0" fontId="0" fillId="0" borderId="19" xfId="0" applyBorder="1" applyAlignment="1">
      <alignment horizontal="center" vertical="center"/>
    </xf>
    <xf numFmtId="0" fontId="0" fillId="0" borderId="23" xfId="0" applyBorder="1" applyAlignment="1">
      <alignment horizontal="center" vertical="center"/>
    </xf>
    <xf numFmtId="0" fontId="0" fillId="0" borderId="20" xfId="0" applyBorder="1" applyAlignment="1">
      <alignment horizontal="center" vertical="center"/>
    </xf>
    <xf numFmtId="0" fontId="0" fillId="0" borderId="25"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1" fillId="0" borderId="29" xfId="0" applyFont="1" applyBorder="1" applyAlignment="1">
      <alignment horizontal="left" vertical="center"/>
    </xf>
    <xf numFmtId="0" fontId="1" fillId="0" borderId="30" xfId="0" applyFont="1" applyBorder="1" applyAlignment="1">
      <alignment horizontal="left" vertical="center"/>
    </xf>
    <xf numFmtId="0" fontId="0" fillId="0" borderId="0" xfId="0" applyAlignment="1">
      <alignment horizontal="center" wrapText="1"/>
    </xf>
  </cellXfs>
  <cellStyles count="2">
    <cellStyle name="Millares" xfId="1" builtinId="3"/>
    <cellStyle name="Normal" xfId="0" builtinId="0"/>
  </cellStyles>
  <dxfs count="1">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11" Type="http://schemas.openxmlformats.org/officeDocument/2006/relationships/customXml" Target="../customXml/item1.xml"/><Relationship Id="rId5" Type="http://schemas.openxmlformats.org/officeDocument/2006/relationships/theme" Target="theme/theme1.xml"/><Relationship Id="rId10" Type="http://schemas.openxmlformats.org/officeDocument/2006/relationships/calcChain" Target="calcChain.xml"/><Relationship Id="rId4" Type="http://schemas.openxmlformats.org/officeDocument/2006/relationships/externalLink" Target="externalLinks/externalLink1.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409575</xdr:colOff>
      <xdr:row>10</xdr:row>
      <xdr:rowOff>161925</xdr:rowOff>
    </xdr:from>
    <xdr:to>
      <xdr:col>5</xdr:col>
      <xdr:colOff>114300</xdr:colOff>
      <xdr:row>22</xdr:row>
      <xdr:rowOff>65389</xdr:rowOff>
    </xdr:to>
    <xdr:pic>
      <xdr:nvPicPr>
        <xdr:cNvPr id="3" name="Imagen 2">
          <a:extLst>
            <a:ext uri="{FF2B5EF4-FFF2-40B4-BE49-F238E27FC236}">
              <a16:creationId xmlns:a16="http://schemas.microsoft.com/office/drawing/2014/main" id="{83B6FD84-6413-4D4C-B04D-87C8BE11DC60}"/>
            </a:ext>
          </a:extLst>
        </xdr:cNvPr>
        <xdr:cNvPicPr>
          <a:picLocks noChangeAspect="1"/>
        </xdr:cNvPicPr>
      </xdr:nvPicPr>
      <xdr:blipFill rotWithShape="1">
        <a:blip xmlns:r="http://schemas.openxmlformats.org/officeDocument/2006/relationships" r:embed="rId1"/>
        <a:srcRect l="47922" t="38429" r="29575" b="40284"/>
        <a:stretch/>
      </xdr:blipFill>
      <xdr:spPr>
        <a:xfrm>
          <a:off x="409575" y="2124075"/>
          <a:ext cx="4114800" cy="218946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coems\Desktop\Diplomado\Base%20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D"/>
      <sheetName val="Productos"/>
      <sheetName val="1662"/>
      <sheetName val="1670"/>
      <sheetName val="1672"/>
      <sheetName val="1675"/>
      <sheetName val="1678"/>
      <sheetName val="1681"/>
      <sheetName val="1686"/>
      <sheetName val="1691"/>
      <sheetName val="1696"/>
      <sheetName val="1708"/>
      <sheetName val="1726"/>
      <sheetName val="Totales"/>
      <sheetName val="Base 2"/>
      <sheetName val="1730"/>
      <sheetName val="1739"/>
      <sheetName val="Totales, s.XVII-XVIII"/>
      <sheetName val="Siglo XVII"/>
      <sheetName val="Siglo XVIII"/>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refreshError="1"/>
      <sheetData sheetId="15"/>
      <sheetData sheetId="16"/>
      <sheetData sheetId="17"/>
      <sheetData sheetId="18"/>
      <sheetData sheetId="19"/>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1" displayName="Tabla1" ref="G1:I507" totalsRowShown="0">
  <autoFilter ref="G1:I507" xr:uid="{00000000-0009-0000-0100-000001000000}"/>
  <tableColumns count="3">
    <tableColumn id="1" xr3:uid="{00000000-0010-0000-0000-000001000000}" name="Fila" dataDxfId="0"/>
    <tableColumn id="2" xr3:uid="{00000000-0010-0000-0000-000002000000}" name="Mayores exportadores">
      <calculatedColumnFormula>INDEX($A$2:$A$508,MATCH(G2,$D$2:$D$508,0))</calculatedColumnFormula>
    </tableColumn>
    <tableColumn id="3" xr3:uid="{00000000-0010-0000-0000-000003000000}" name="Monto">
      <calculatedColumnFormula>INDEX($B$2:$B$508,MATCH(G2,$D$2:$D$508,0))</calculatedColumnFormula>
    </tableColumn>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72"/>
  <sheetViews>
    <sheetView tabSelected="1" topLeftCell="A1208" zoomScale="80" zoomScaleNormal="80" workbookViewId="0">
      <selection activeCell="D1235" sqref="D1235"/>
    </sheetView>
  </sheetViews>
  <sheetFormatPr baseColWidth="10" defaultRowHeight="15" x14ac:dyDescent="0.25"/>
  <cols>
    <col min="1" max="1" width="12.5703125" style="12" bestFit="1" customWidth="1"/>
    <col min="2" max="2" width="19.85546875" style="12" customWidth="1"/>
    <col min="3" max="3" width="8" style="12" customWidth="1"/>
    <col min="4" max="4" width="34" style="49" bestFit="1" customWidth="1"/>
    <col min="5" max="5" width="23.140625" style="1" customWidth="1"/>
    <col min="6" max="6" width="27.7109375" style="1" customWidth="1"/>
    <col min="7" max="7" width="16.85546875" style="1" customWidth="1"/>
    <col min="8" max="8" width="24.5703125" style="1" bestFit="1" customWidth="1"/>
    <col min="9" max="9" width="14.28515625" style="1" bestFit="1" customWidth="1"/>
    <col min="10" max="10" width="12.28515625" style="45" customWidth="1"/>
    <col min="11" max="11" width="11.42578125" style="1" customWidth="1"/>
    <col min="12" max="12" width="6.7109375" style="1" customWidth="1"/>
    <col min="13" max="13" width="117.85546875" customWidth="1"/>
  </cols>
  <sheetData>
    <row r="1" spans="1:13" ht="90.75" thickBot="1" x14ac:dyDescent="0.3">
      <c r="A1" s="14" t="s">
        <v>0</v>
      </c>
      <c r="B1" s="106" t="s">
        <v>1</v>
      </c>
      <c r="C1" s="104" t="s">
        <v>1890</v>
      </c>
      <c r="D1" s="119" t="s">
        <v>2</v>
      </c>
      <c r="E1" s="14" t="s">
        <v>3</v>
      </c>
      <c r="F1" s="14" t="s">
        <v>4</v>
      </c>
      <c r="G1" s="14" t="s">
        <v>5</v>
      </c>
      <c r="H1" s="14" t="s">
        <v>6</v>
      </c>
      <c r="I1" s="14" t="s">
        <v>7</v>
      </c>
      <c r="J1" s="41" t="s">
        <v>8</v>
      </c>
      <c r="K1" s="14" t="s">
        <v>9</v>
      </c>
      <c r="L1" s="14" t="s">
        <v>10</v>
      </c>
      <c r="M1" s="14" t="s">
        <v>11</v>
      </c>
    </row>
    <row r="2" spans="1:13" x14ac:dyDescent="0.25">
      <c r="A2" s="15" t="s">
        <v>12</v>
      </c>
      <c r="B2" s="107" t="s">
        <v>13</v>
      </c>
      <c r="C2" s="12">
        <f>MATCH(D2,[1]!Tabla1[Consignatario],0)</f>
        <v>1847</v>
      </c>
      <c r="D2" s="120" t="s">
        <v>1536</v>
      </c>
      <c r="E2" s="16" t="s">
        <v>14</v>
      </c>
      <c r="F2" s="16" t="s">
        <v>15</v>
      </c>
      <c r="G2" s="17" t="s">
        <v>1312</v>
      </c>
      <c r="H2" s="17" t="s">
        <v>16</v>
      </c>
      <c r="I2" s="16">
        <v>4000</v>
      </c>
      <c r="J2" s="16">
        <v>4000</v>
      </c>
      <c r="K2" s="16">
        <v>280</v>
      </c>
      <c r="L2" s="16"/>
      <c r="M2" s="18"/>
    </row>
    <row r="3" spans="1:13" x14ac:dyDescent="0.25">
      <c r="A3" s="60" t="s">
        <v>12</v>
      </c>
      <c r="B3" s="108" t="s">
        <v>1368</v>
      </c>
      <c r="C3" s="12">
        <f>MATCH(D3,[1]!Tabla1[Consignatario],0)</f>
        <v>1436</v>
      </c>
      <c r="D3" s="121" t="s">
        <v>1537</v>
      </c>
      <c r="E3" s="54" t="s">
        <v>17</v>
      </c>
      <c r="F3" s="54" t="s">
        <v>18</v>
      </c>
      <c r="G3" s="56" t="s">
        <v>19</v>
      </c>
      <c r="H3" s="56" t="s">
        <v>20</v>
      </c>
      <c r="I3" s="54">
        <v>7200</v>
      </c>
      <c r="J3" s="54">
        <v>7200</v>
      </c>
      <c r="K3" s="54">
        <v>504</v>
      </c>
      <c r="L3" s="54"/>
      <c r="M3" s="19"/>
    </row>
    <row r="4" spans="1:13" x14ac:dyDescent="0.25">
      <c r="A4" s="60" t="s">
        <v>21</v>
      </c>
      <c r="B4" s="108" t="s">
        <v>1368</v>
      </c>
      <c r="C4" s="12">
        <f>MATCH(D4,[1]!Tabla1[Consignatario],0)</f>
        <v>1436</v>
      </c>
      <c r="D4" s="121" t="s">
        <v>1537</v>
      </c>
      <c r="E4" s="54" t="s">
        <v>22</v>
      </c>
      <c r="F4" s="54"/>
      <c r="G4" s="56" t="s">
        <v>1310</v>
      </c>
      <c r="H4" s="56" t="s">
        <v>23</v>
      </c>
      <c r="I4" s="54">
        <v>66288</v>
      </c>
      <c r="J4" s="54">
        <v>66288</v>
      </c>
      <c r="K4" s="54">
        <v>331</v>
      </c>
      <c r="L4" s="54">
        <v>3</v>
      </c>
      <c r="M4" s="19"/>
    </row>
    <row r="5" spans="1:13" ht="15.75" thickBot="1" x14ac:dyDescent="0.3">
      <c r="A5" s="60" t="s">
        <v>21</v>
      </c>
      <c r="B5" s="108" t="s">
        <v>24</v>
      </c>
      <c r="C5" s="12">
        <f>MATCH(D5,[1]!Tabla1[Consignatario],0)</f>
        <v>617</v>
      </c>
      <c r="D5" s="121" t="s">
        <v>1538</v>
      </c>
      <c r="E5" s="54" t="s">
        <v>17</v>
      </c>
      <c r="F5" s="54"/>
      <c r="G5" s="56" t="s">
        <v>1310</v>
      </c>
      <c r="H5" s="56" t="s">
        <v>25</v>
      </c>
      <c r="I5" s="54">
        <v>5000</v>
      </c>
      <c r="J5" s="54">
        <v>5000</v>
      </c>
      <c r="K5" s="54">
        <v>25</v>
      </c>
      <c r="L5" s="54"/>
      <c r="M5" s="19"/>
    </row>
    <row r="6" spans="1:13" ht="15.75" thickBot="1" x14ac:dyDescent="0.3">
      <c r="A6" s="60" t="s">
        <v>21</v>
      </c>
      <c r="B6" s="108" t="s">
        <v>1368</v>
      </c>
      <c r="C6" s="12">
        <f>MATCH(D6,[1]!Tabla1[Consignatario],0)</f>
        <v>417</v>
      </c>
      <c r="D6" s="121" t="s">
        <v>1539</v>
      </c>
      <c r="E6" s="54" t="s">
        <v>17</v>
      </c>
      <c r="F6" s="54" t="s">
        <v>18</v>
      </c>
      <c r="G6" s="17" t="s">
        <v>1312</v>
      </c>
      <c r="H6" s="56" t="s">
        <v>26</v>
      </c>
      <c r="I6" s="54">
        <v>500</v>
      </c>
      <c r="J6" s="54">
        <v>500</v>
      </c>
      <c r="K6" s="54">
        <v>35</v>
      </c>
      <c r="L6" s="54"/>
      <c r="M6" s="19"/>
    </row>
    <row r="7" spans="1:13" x14ac:dyDescent="0.25">
      <c r="A7" s="60" t="s">
        <v>21</v>
      </c>
      <c r="B7" s="108" t="s">
        <v>1368</v>
      </c>
      <c r="C7" s="12">
        <f>MATCH(D7,[1]!Tabla1[Consignatario],0)</f>
        <v>417</v>
      </c>
      <c r="D7" s="121" t="s">
        <v>1539</v>
      </c>
      <c r="E7" s="54" t="s">
        <v>17</v>
      </c>
      <c r="F7" s="54" t="s">
        <v>18</v>
      </c>
      <c r="G7" s="17" t="s">
        <v>1312</v>
      </c>
      <c r="H7" s="56" t="s">
        <v>27</v>
      </c>
      <c r="I7" s="54">
        <v>200</v>
      </c>
      <c r="J7" s="54">
        <v>200</v>
      </c>
      <c r="K7" s="54">
        <v>14</v>
      </c>
      <c r="L7" s="54"/>
      <c r="M7" s="19"/>
    </row>
    <row r="8" spans="1:13" x14ac:dyDescent="0.25">
      <c r="A8" s="60" t="s">
        <v>28</v>
      </c>
      <c r="B8" s="108" t="s">
        <v>1368</v>
      </c>
      <c r="C8" s="12">
        <f>MATCH(D8,[1]!Tabla1[Consignatario],0)</f>
        <v>419</v>
      </c>
      <c r="D8" s="121" t="s">
        <v>1540</v>
      </c>
      <c r="E8" s="54" t="s">
        <v>17</v>
      </c>
      <c r="F8" s="54"/>
      <c r="G8" s="56" t="s">
        <v>1310</v>
      </c>
      <c r="H8" s="56" t="s">
        <v>29</v>
      </c>
      <c r="I8" s="54">
        <v>3635</v>
      </c>
      <c r="J8" s="54">
        <v>3635</v>
      </c>
      <c r="K8" s="54">
        <v>18</v>
      </c>
      <c r="L8" s="54">
        <v>1</v>
      </c>
      <c r="M8" s="19"/>
    </row>
    <row r="9" spans="1:13" x14ac:dyDescent="0.25">
      <c r="A9" s="60" t="s">
        <v>28</v>
      </c>
      <c r="B9" s="108" t="s">
        <v>1368</v>
      </c>
      <c r="C9" s="12">
        <f>MATCH(D9,[1]!Tabla1[Consignatario],0)</f>
        <v>485</v>
      </c>
      <c r="D9" s="121" t="s">
        <v>1541</v>
      </c>
      <c r="E9" s="54" t="s">
        <v>30</v>
      </c>
      <c r="F9" s="54"/>
      <c r="G9" s="56" t="s">
        <v>19</v>
      </c>
      <c r="H9" s="56" t="s">
        <v>31</v>
      </c>
      <c r="I9" s="54">
        <v>728</v>
      </c>
      <c r="J9" s="54">
        <v>728</v>
      </c>
      <c r="K9" s="54">
        <v>51</v>
      </c>
      <c r="L9" s="54"/>
      <c r="M9" s="19"/>
    </row>
    <row r="10" spans="1:13" x14ac:dyDescent="0.25">
      <c r="A10" s="60" t="s">
        <v>28</v>
      </c>
      <c r="B10" s="108"/>
      <c r="C10" s="12">
        <f>MATCH(D10,[1]!Tabla1[Consignatario],0)</f>
        <v>1341</v>
      </c>
      <c r="D10" s="121" t="s">
        <v>1362</v>
      </c>
      <c r="E10" s="54" t="s">
        <v>32</v>
      </c>
      <c r="F10" s="2"/>
      <c r="G10" s="68" t="s">
        <v>1312</v>
      </c>
      <c r="H10" s="68" t="s">
        <v>33</v>
      </c>
      <c r="I10" s="2">
        <v>400</v>
      </c>
      <c r="J10" s="3">
        <v>400</v>
      </c>
      <c r="K10" s="2">
        <v>28</v>
      </c>
      <c r="L10" s="54"/>
      <c r="M10" s="19"/>
    </row>
    <row r="11" spans="1:13" x14ac:dyDescent="0.25">
      <c r="A11" s="60" t="s">
        <v>28</v>
      </c>
      <c r="B11" s="108"/>
      <c r="C11" s="12">
        <f>MATCH(D11,[1]!Tabla1[Consignatario],0)</f>
        <v>2037</v>
      </c>
      <c r="D11" s="121" t="s">
        <v>1542</v>
      </c>
      <c r="E11" s="2" t="s">
        <v>32</v>
      </c>
      <c r="F11" s="2"/>
      <c r="G11" s="68"/>
      <c r="H11" s="68"/>
      <c r="I11" s="2"/>
      <c r="J11" s="4"/>
      <c r="K11" s="2"/>
      <c r="L11" s="54"/>
      <c r="M11" s="19"/>
    </row>
    <row r="12" spans="1:13" x14ac:dyDescent="0.25">
      <c r="A12" s="60" t="s">
        <v>28</v>
      </c>
      <c r="B12" s="108"/>
      <c r="C12" s="12">
        <f>MATCH(D12,[1]!Tabla1[Consignatario],0)</f>
        <v>1142</v>
      </c>
      <c r="D12" s="121" t="s">
        <v>1510</v>
      </c>
      <c r="E12" s="54" t="s">
        <v>32</v>
      </c>
      <c r="F12" s="54"/>
      <c r="G12" s="56" t="s">
        <v>19</v>
      </c>
      <c r="H12" s="56" t="s">
        <v>34</v>
      </c>
      <c r="I12" s="54">
        <v>96</v>
      </c>
      <c r="J12" s="54">
        <v>96</v>
      </c>
      <c r="K12" s="54">
        <v>6</v>
      </c>
      <c r="L12" s="54">
        <v>3</v>
      </c>
      <c r="M12" s="19"/>
    </row>
    <row r="13" spans="1:13" x14ac:dyDescent="0.25">
      <c r="A13" s="60" t="s">
        <v>35</v>
      </c>
      <c r="B13" s="108" t="s">
        <v>1368</v>
      </c>
      <c r="C13" s="12">
        <f>MATCH(D13,[1]!Tabla1[Consignatario],0)</f>
        <v>1415</v>
      </c>
      <c r="D13" s="121" t="s">
        <v>1543</v>
      </c>
      <c r="E13" s="54" t="s">
        <v>32</v>
      </c>
      <c r="F13" s="54"/>
      <c r="G13" s="56" t="s">
        <v>1312</v>
      </c>
      <c r="H13" s="56" t="s">
        <v>36</v>
      </c>
      <c r="I13" s="54">
        <v>2300</v>
      </c>
      <c r="J13" s="54">
        <v>2300</v>
      </c>
      <c r="K13" s="54">
        <v>161</v>
      </c>
      <c r="L13" s="54"/>
      <c r="M13" s="19"/>
    </row>
    <row r="14" spans="1:13" x14ac:dyDescent="0.25">
      <c r="A14" s="60" t="s">
        <v>35</v>
      </c>
      <c r="B14" s="108" t="s">
        <v>1368</v>
      </c>
      <c r="C14" s="12">
        <f>MATCH(D14,[1]!Tabla1[Consignatario],0)</f>
        <v>374</v>
      </c>
      <c r="D14" s="121" t="s">
        <v>1544</v>
      </c>
      <c r="E14" s="54" t="s">
        <v>37</v>
      </c>
      <c r="F14" s="54" t="s">
        <v>38</v>
      </c>
      <c r="G14" s="56" t="s">
        <v>19</v>
      </c>
      <c r="H14" s="56" t="s">
        <v>39</v>
      </c>
      <c r="I14" s="54">
        <v>344</v>
      </c>
      <c r="J14" s="54">
        <v>344</v>
      </c>
      <c r="K14" s="54">
        <v>24</v>
      </c>
      <c r="L14" s="54"/>
      <c r="M14" s="19"/>
    </row>
    <row r="15" spans="1:13" x14ac:dyDescent="0.25">
      <c r="A15" s="60" t="s">
        <v>35</v>
      </c>
      <c r="B15" s="108"/>
      <c r="C15" s="12">
        <f>MATCH(D15,[1]!Tabla1[Consignatario],0)</f>
        <v>281</v>
      </c>
      <c r="D15" s="121" t="s">
        <v>1545</v>
      </c>
      <c r="E15" s="54" t="s">
        <v>40</v>
      </c>
      <c r="F15" s="54"/>
      <c r="G15" s="56" t="s">
        <v>1312</v>
      </c>
      <c r="H15" s="56" t="s">
        <v>27</v>
      </c>
      <c r="I15" s="54">
        <v>200</v>
      </c>
      <c r="J15" s="54">
        <v>200</v>
      </c>
      <c r="K15" s="54">
        <v>14</v>
      </c>
      <c r="L15" s="54"/>
      <c r="M15" s="19"/>
    </row>
    <row r="16" spans="1:13" x14ac:dyDescent="0.25">
      <c r="A16" s="60"/>
      <c r="B16" s="108" t="s">
        <v>1368</v>
      </c>
      <c r="C16" s="12">
        <f>MATCH(D16,[1]!Tabla1[Consignatario],0)</f>
        <v>2668</v>
      </c>
      <c r="D16" s="121" t="s">
        <v>1546</v>
      </c>
      <c r="E16" s="54" t="s">
        <v>41</v>
      </c>
      <c r="F16" s="54"/>
      <c r="G16" s="56" t="s">
        <v>1312</v>
      </c>
      <c r="H16" s="56" t="s">
        <v>26</v>
      </c>
      <c r="I16" s="54">
        <v>500</v>
      </c>
      <c r="J16" s="54">
        <v>500</v>
      </c>
      <c r="K16" s="54">
        <v>50</v>
      </c>
      <c r="L16" s="54"/>
      <c r="M16" s="19"/>
    </row>
    <row r="17" spans="1:13" x14ac:dyDescent="0.25">
      <c r="A17" s="60" t="s">
        <v>42</v>
      </c>
      <c r="B17" s="108" t="s">
        <v>1368</v>
      </c>
      <c r="C17" s="12">
        <f>MATCH(D17,[1]!Tabla1[Consignatario],0)</f>
        <v>1213</v>
      </c>
      <c r="D17" s="121" t="s">
        <v>1547</v>
      </c>
      <c r="E17" s="54" t="s">
        <v>41</v>
      </c>
      <c r="F17" s="54"/>
      <c r="G17" s="56" t="s">
        <v>1312</v>
      </c>
      <c r="H17" s="56" t="s">
        <v>27</v>
      </c>
      <c r="I17" s="54">
        <v>200</v>
      </c>
      <c r="J17" s="54">
        <v>200</v>
      </c>
      <c r="K17" s="54">
        <v>14</v>
      </c>
      <c r="L17" s="54"/>
      <c r="M17" s="19"/>
    </row>
    <row r="18" spans="1:13" x14ac:dyDescent="0.25">
      <c r="A18" s="60" t="s">
        <v>42</v>
      </c>
      <c r="B18" s="108" t="s">
        <v>1368</v>
      </c>
      <c r="C18" s="12">
        <f>MATCH(D18,[1]!Tabla1[Consignatario],0)</f>
        <v>1996</v>
      </c>
      <c r="D18" s="121" t="s">
        <v>1548</v>
      </c>
      <c r="E18" s="54" t="s">
        <v>43</v>
      </c>
      <c r="F18" s="54" t="s">
        <v>1369</v>
      </c>
      <c r="G18" s="56" t="s">
        <v>1312</v>
      </c>
      <c r="H18" s="56" t="s">
        <v>44</v>
      </c>
      <c r="I18" s="54">
        <v>8000</v>
      </c>
      <c r="J18" s="54">
        <v>8000</v>
      </c>
      <c r="K18" s="54">
        <v>560</v>
      </c>
      <c r="L18" s="54"/>
      <c r="M18" s="19" t="s">
        <v>1370</v>
      </c>
    </row>
    <row r="19" spans="1:13" x14ac:dyDescent="0.25">
      <c r="A19" s="60" t="s">
        <v>42</v>
      </c>
      <c r="B19" s="108" t="s">
        <v>1371</v>
      </c>
      <c r="C19" s="12">
        <f>MATCH(D19,[1]!Tabla1[Consignatario],0)</f>
        <v>359</v>
      </c>
      <c r="D19" s="121" t="s">
        <v>1549</v>
      </c>
      <c r="E19" s="54" t="s">
        <v>43</v>
      </c>
      <c r="F19" s="54" t="s">
        <v>1369</v>
      </c>
      <c r="G19" s="56" t="s">
        <v>1312</v>
      </c>
      <c r="H19" s="56" t="s">
        <v>16</v>
      </c>
      <c r="I19" s="54">
        <v>4400</v>
      </c>
      <c r="J19" s="54">
        <v>4400</v>
      </c>
      <c r="K19" s="54">
        <v>308</v>
      </c>
      <c r="L19" s="54"/>
      <c r="M19" s="19"/>
    </row>
    <row r="20" spans="1:13" x14ac:dyDescent="0.25">
      <c r="A20" s="60" t="s">
        <v>42</v>
      </c>
      <c r="B20" s="108"/>
      <c r="C20" s="12">
        <f>MATCH(D20,[1]!Tabla1[Consignatario],0)</f>
        <v>622</v>
      </c>
      <c r="D20" s="121" t="s">
        <v>1550</v>
      </c>
      <c r="E20" s="54" t="s">
        <v>45</v>
      </c>
      <c r="F20" s="54" t="s">
        <v>1372</v>
      </c>
      <c r="G20" s="56" t="s">
        <v>1310</v>
      </c>
      <c r="H20" s="56" t="s">
        <v>46</v>
      </c>
      <c r="I20" s="54">
        <v>4215</v>
      </c>
      <c r="J20" s="54">
        <v>4215</v>
      </c>
      <c r="K20" s="54">
        <v>21</v>
      </c>
      <c r="L20" s="54">
        <v>1</v>
      </c>
      <c r="M20" s="19"/>
    </row>
    <row r="21" spans="1:13" ht="15" customHeight="1" x14ac:dyDescent="0.25">
      <c r="A21" s="69" t="s">
        <v>48</v>
      </c>
      <c r="B21" s="87" t="s">
        <v>1368</v>
      </c>
      <c r="C21" s="12">
        <f>MATCH(D21,[1]!Tabla1[Consignatario],0)</f>
        <v>177</v>
      </c>
      <c r="D21" s="101" t="s">
        <v>1440</v>
      </c>
      <c r="E21" s="2" t="s">
        <v>45</v>
      </c>
      <c r="F21" s="2" t="s">
        <v>1372</v>
      </c>
      <c r="G21" s="56" t="s">
        <v>1312</v>
      </c>
      <c r="H21" s="56" t="s">
        <v>16</v>
      </c>
      <c r="I21" s="54">
        <v>4000</v>
      </c>
      <c r="J21" s="3">
        <v>4000</v>
      </c>
      <c r="K21" s="2">
        <v>350</v>
      </c>
      <c r="L21" s="2"/>
      <c r="M21" s="19"/>
    </row>
    <row r="22" spans="1:13" x14ac:dyDescent="0.25">
      <c r="A22" s="69"/>
      <c r="B22" s="87"/>
      <c r="C22" s="12">
        <f>MATCH(D22,[1]!Tabla1[Consignatario],0)</f>
        <v>177</v>
      </c>
      <c r="D22" s="101" t="s">
        <v>1440</v>
      </c>
      <c r="E22" s="2"/>
      <c r="F22" s="2"/>
      <c r="G22" s="56" t="s">
        <v>1312</v>
      </c>
      <c r="H22" s="56" t="s">
        <v>49</v>
      </c>
      <c r="I22" s="54">
        <v>656</v>
      </c>
      <c r="J22" s="7">
        <v>656</v>
      </c>
      <c r="K22" s="2"/>
      <c r="L22" s="2"/>
      <c r="M22" s="19"/>
    </row>
    <row r="23" spans="1:13" x14ac:dyDescent="0.25">
      <c r="A23" s="69"/>
      <c r="B23" s="87"/>
      <c r="C23" s="12">
        <f>MATCH(D23,[1]!Tabla1[Consignatario],0)</f>
        <v>177</v>
      </c>
      <c r="D23" s="101" t="s">
        <v>1440</v>
      </c>
      <c r="E23" s="2"/>
      <c r="F23" s="2"/>
      <c r="G23" s="56" t="s">
        <v>19</v>
      </c>
      <c r="H23" s="56" t="s">
        <v>50</v>
      </c>
      <c r="I23" s="54">
        <v>344</v>
      </c>
      <c r="J23" s="4">
        <v>344</v>
      </c>
      <c r="K23" s="2"/>
      <c r="L23" s="2"/>
      <c r="M23" s="19"/>
    </row>
    <row r="24" spans="1:13" x14ac:dyDescent="0.25">
      <c r="A24" s="60" t="s">
        <v>51</v>
      </c>
      <c r="B24" s="108" t="s">
        <v>1368</v>
      </c>
      <c r="C24" s="12">
        <f>MATCH(D24,[1]!Tabla1[Consignatario],0)</f>
        <v>1724</v>
      </c>
      <c r="D24" s="121" t="s">
        <v>1551</v>
      </c>
      <c r="E24" s="54" t="s">
        <v>45</v>
      </c>
      <c r="F24" s="54" t="s">
        <v>1373</v>
      </c>
      <c r="G24" s="56" t="s">
        <v>1312</v>
      </c>
      <c r="H24" s="56" t="s">
        <v>16</v>
      </c>
      <c r="I24" s="54">
        <v>4400</v>
      </c>
      <c r="J24" s="62">
        <v>4400</v>
      </c>
      <c r="K24" s="54">
        <v>308</v>
      </c>
      <c r="L24" s="54"/>
      <c r="M24" s="19"/>
    </row>
    <row r="25" spans="1:13" x14ac:dyDescent="0.25">
      <c r="A25" s="69" t="s">
        <v>51</v>
      </c>
      <c r="B25" s="87" t="s">
        <v>1368</v>
      </c>
      <c r="C25" s="12">
        <f>MATCH(D25,[1]!Tabla1[Consignatario],0)</f>
        <v>902</v>
      </c>
      <c r="D25" s="122" t="s">
        <v>1552</v>
      </c>
      <c r="E25" s="2" t="s">
        <v>52</v>
      </c>
      <c r="F25" s="2" t="s">
        <v>1374</v>
      </c>
      <c r="G25" s="56" t="s">
        <v>1312</v>
      </c>
      <c r="H25" s="56" t="s">
        <v>53</v>
      </c>
      <c r="I25" s="54">
        <v>26000</v>
      </c>
      <c r="J25" s="62">
        <v>26000</v>
      </c>
      <c r="K25" s="2">
        <v>1848</v>
      </c>
      <c r="L25" s="54"/>
      <c r="M25" s="19"/>
    </row>
    <row r="26" spans="1:13" x14ac:dyDescent="0.25">
      <c r="A26" s="69"/>
      <c r="B26" s="87"/>
      <c r="C26" s="12">
        <f>MATCH(D26,[1]!Tabla1[Consignatario],0)</f>
        <v>902</v>
      </c>
      <c r="D26" s="122" t="s">
        <v>1552</v>
      </c>
      <c r="E26" s="2"/>
      <c r="F26" s="2"/>
      <c r="G26" s="56" t="s">
        <v>19</v>
      </c>
      <c r="H26" s="56" t="s">
        <v>54</v>
      </c>
      <c r="I26" s="54">
        <v>400</v>
      </c>
      <c r="J26" s="62">
        <v>400</v>
      </c>
      <c r="K26" s="2"/>
      <c r="L26" s="54"/>
      <c r="M26" s="19"/>
    </row>
    <row r="27" spans="1:13" x14ac:dyDescent="0.25">
      <c r="A27" s="60" t="s">
        <v>55</v>
      </c>
      <c r="B27" s="108" t="s">
        <v>1368</v>
      </c>
      <c r="C27" s="12">
        <f>MATCH(D27,[1]!Tabla1[Consignatario],0)</f>
        <v>902</v>
      </c>
      <c r="D27" s="121" t="s">
        <v>1552</v>
      </c>
      <c r="E27" s="54" t="s">
        <v>52</v>
      </c>
      <c r="F27" s="54"/>
      <c r="G27" s="56" t="s">
        <v>1310</v>
      </c>
      <c r="H27" s="56" t="s">
        <v>56</v>
      </c>
      <c r="I27" s="97">
        <v>243</v>
      </c>
      <c r="J27" s="97">
        <v>243</v>
      </c>
      <c r="K27" s="54">
        <v>1</v>
      </c>
      <c r="L27" s="54">
        <v>2</v>
      </c>
      <c r="M27" s="19"/>
    </row>
    <row r="28" spans="1:13" x14ac:dyDescent="0.25">
      <c r="A28" s="69" t="s">
        <v>55</v>
      </c>
      <c r="B28" s="87" t="s">
        <v>1368</v>
      </c>
      <c r="C28" s="12">
        <f>MATCH(D28,[1]!Tabla1[Consignatario],0)</f>
        <v>92</v>
      </c>
      <c r="D28" s="122" t="s">
        <v>1553</v>
      </c>
      <c r="E28" s="2" t="s">
        <v>52</v>
      </c>
      <c r="F28" s="2" t="s">
        <v>1374</v>
      </c>
      <c r="G28" s="56" t="s">
        <v>19</v>
      </c>
      <c r="H28" s="56" t="s">
        <v>57</v>
      </c>
      <c r="I28" s="54">
        <v>280</v>
      </c>
      <c r="J28" s="62">
        <v>280</v>
      </c>
      <c r="K28" s="54"/>
      <c r="L28" s="54"/>
      <c r="M28" s="19"/>
    </row>
    <row r="29" spans="1:13" x14ac:dyDescent="0.25">
      <c r="A29" s="69"/>
      <c r="B29" s="87"/>
      <c r="C29" s="12">
        <f>MATCH(D29,[1]!Tabla1[Consignatario],0)</f>
        <v>92</v>
      </c>
      <c r="D29" s="122" t="s">
        <v>1553</v>
      </c>
      <c r="E29" s="2"/>
      <c r="F29" s="2"/>
      <c r="G29" s="56" t="s">
        <v>1312</v>
      </c>
      <c r="H29" s="56" t="s">
        <v>58</v>
      </c>
      <c r="I29" s="97">
        <v>468</v>
      </c>
      <c r="J29" s="97">
        <v>468</v>
      </c>
      <c r="K29" s="54">
        <v>52</v>
      </c>
      <c r="L29" s="54">
        <v>2</v>
      </c>
      <c r="M29" s="19"/>
    </row>
    <row r="30" spans="1:13" x14ac:dyDescent="0.25">
      <c r="A30" s="69" t="s">
        <v>55</v>
      </c>
      <c r="B30" s="87" t="s">
        <v>1368</v>
      </c>
      <c r="C30" s="12">
        <f>MATCH(D30,[1]!Tabla1[Consignatario],0)</f>
        <v>2102</v>
      </c>
      <c r="D30" s="122" t="s">
        <v>1554</v>
      </c>
      <c r="E30" s="2" t="s">
        <v>52</v>
      </c>
      <c r="F30" s="2"/>
      <c r="G30" s="56" t="s">
        <v>1312</v>
      </c>
      <c r="H30" s="56" t="s">
        <v>1375</v>
      </c>
      <c r="I30" s="54">
        <v>2000</v>
      </c>
      <c r="J30" s="62">
        <v>2000</v>
      </c>
      <c r="K30" s="2">
        <v>247</v>
      </c>
      <c r="L30" s="2">
        <v>6</v>
      </c>
      <c r="M30" s="19"/>
    </row>
    <row r="31" spans="1:13" x14ac:dyDescent="0.25">
      <c r="A31" s="69"/>
      <c r="B31" s="87"/>
      <c r="C31" s="12">
        <f>MATCH(D31,[1]!Tabla1[Consignatario],0)</f>
        <v>2102</v>
      </c>
      <c r="D31" s="122" t="s">
        <v>1554</v>
      </c>
      <c r="E31" s="2"/>
      <c r="F31" s="2"/>
      <c r="G31" s="56" t="s">
        <v>19</v>
      </c>
      <c r="H31" s="56" t="s">
        <v>60</v>
      </c>
      <c r="I31" s="54">
        <v>740</v>
      </c>
      <c r="J31" s="62">
        <v>740</v>
      </c>
      <c r="K31" s="2"/>
      <c r="L31" s="2"/>
      <c r="M31" s="19"/>
    </row>
    <row r="32" spans="1:13" x14ac:dyDescent="0.25">
      <c r="A32" s="69"/>
      <c r="B32" s="87"/>
      <c r="C32" s="12">
        <f>MATCH(D32,[1]!Tabla1[Consignatario],0)</f>
        <v>2102</v>
      </c>
      <c r="D32" s="122" t="s">
        <v>1554</v>
      </c>
      <c r="E32" s="2"/>
      <c r="F32" s="2"/>
      <c r="G32" s="56" t="s">
        <v>1312</v>
      </c>
      <c r="H32" s="56" t="s">
        <v>61</v>
      </c>
      <c r="I32" s="54">
        <v>800</v>
      </c>
      <c r="J32" s="62">
        <v>800</v>
      </c>
      <c r="K32" s="2"/>
      <c r="L32" s="2"/>
      <c r="M32" s="19"/>
    </row>
    <row r="33" spans="1:13" x14ac:dyDescent="0.25">
      <c r="A33" s="60" t="s">
        <v>62</v>
      </c>
      <c r="B33" s="108" t="s">
        <v>1368</v>
      </c>
      <c r="C33" s="12">
        <f>MATCH(D33,[1]!Tabla1[Consignatario],0)</f>
        <v>273</v>
      </c>
      <c r="D33" s="121" t="s">
        <v>1329</v>
      </c>
      <c r="E33" s="54" t="s">
        <v>63</v>
      </c>
      <c r="F33" s="54"/>
      <c r="G33" s="56" t="s">
        <v>1312</v>
      </c>
      <c r="H33" s="56" t="s">
        <v>64</v>
      </c>
      <c r="I33" s="54">
        <v>450</v>
      </c>
      <c r="J33" s="62">
        <v>450</v>
      </c>
      <c r="K33" s="54">
        <v>31</v>
      </c>
      <c r="L33" s="54"/>
      <c r="M33" s="19"/>
    </row>
    <row r="34" spans="1:13" x14ac:dyDescent="0.25">
      <c r="A34" s="69" t="s">
        <v>62</v>
      </c>
      <c r="B34" s="87" t="s">
        <v>1368</v>
      </c>
      <c r="C34" s="12">
        <f>MATCH(D34,[1]!Tabla1[Consignatario],0)</f>
        <v>1826</v>
      </c>
      <c r="D34" s="122" t="s">
        <v>1555</v>
      </c>
      <c r="E34" s="2" t="s">
        <v>63</v>
      </c>
      <c r="F34" s="2"/>
      <c r="G34" s="56" t="s">
        <v>19</v>
      </c>
      <c r="H34" s="56" t="s">
        <v>65</v>
      </c>
      <c r="I34" s="54">
        <v>784</v>
      </c>
      <c r="J34" s="62">
        <v>784</v>
      </c>
      <c r="K34" s="2">
        <v>96</v>
      </c>
      <c r="L34" s="2">
        <v>7</v>
      </c>
      <c r="M34" s="19"/>
    </row>
    <row r="35" spans="1:13" x14ac:dyDescent="0.25">
      <c r="A35" s="69"/>
      <c r="B35" s="87"/>
      <c r="C35" s="12">
        <f>MATCH(D35,[1]!Tabla1[Consignatario],0)</f>
        <v>1826</v>
      </c>
      <c r="D35" s="122" t="s">
        <v>1555</v>
      </c>
      <c r="E35" s="2"/>
      <c r="F35" s="2"/>
      <c r="G35" s="56" t="s">
        <v>1312</v>
      </c>
      <c r="H35" s="56" t="s">
        <v>66</v>
      </c>
      <c r="I35" s="54">
        <v>600</v>
      </c>
      <c r="J35" s="62">
        <v>600</v>
      </c>
      <c r="K35" s="2"/>
      <c r="L35" s="2"/>
      <c r="M35" s="19"/>
    </row>
    <row r="36" spans="1:13" x14ac:dyDescent="0.25">
      <c r="A36" s="60" t="s">
        <v>62</v>
      </c>
      <c r="B36" s="108"/>
      <c r="C36" s="12">
        <f>MATCH(D36,[1]!Tabla1[Consignatario],0)</f>
        <v>277</v>
      </c>
      <c r="D36" s="121" t="s">
        <v>1556</v>
      </c>
      <c r="E36" s="54" t="s">
        <v>63</v>
      </c>
      <c r="F36" s="54"/>
      <c r="G36" s="56" t="s">
        <v>1312</v>
      </c>
      <c r="H36" s="56" t="s">
        <v>1375</v>
      </c>
      <c r="I36" s="54">
        <v>2000</v>
      </c>
      <c r="J36" s="62">
        <v>2000</v>
      </c>
      <c r="K36" s="54">
        <v>140</v>
      </c>
      <c r="L36" s="54"/>
      <c r="M36" s="19"/>
    </row>
    <row r="37" spans="1:13" x14ac:dyDescent="0.25">
      <c r="A37" s="60" t="s">
        <v>62</v>
      </c>
      <c r="B37" s="108" t="s">
        <v>1368</v>
      </c>
      <c r="C37" s="12">
        <f>MATCH(D37,[1]!Tabla1[Consignatario],0)</f>
        <v>2757</v>
      </c>
      <c r="D37" s="121" t="s">
        <v>1557</v>
      </c>
      <c r="E37" s="54" t="s">
        <v>63</v>
      </c>
      <c r="F37" s="54"/>
      <c r="G37" s="56" t="s">
        <v>19</v>
      </c>
      <c r="H37" s="56" t="s">
        <v>67</v>
      </c>
      <c r="I37" s="54">
        <v>752</v>
      </c>
      <c r="J37" s="62">
        <v>752</v>
      </c>
      <c r="K37" s="54">
        <v>52</v>
      </c>
      <c r="L37" s="54">
        <v>5</v>
      </c>
      <c r="M37" s="19"/>
    </row>
    <row r="38" spans="1:13" x14ac:dyDescent="0.25">
      <c r="A38" s="60" t="s">
        <v>68</v>
      </c>
      <c r="B38" s="108" t="s">
        <v>1368</v>
      </c>
      <c r="C38" s="12">
        <f>MATCH(D38,[1]!Tabla1[Consignatario],0)</f>
        <v>161</v>
      </c>
      <c r="D38" s="121" t="s">
        <v>1558</v>
      </c>
      <c r="E38" s="54" t="s">
        <v>69</v>
      </c>
      <c r="F38" s="54" t="s">
        <v>1376</v>
      </c>
      <c r="G38" s="56" t="s">
        <v>1310</v>
      </c>
      <c r="H38" s="56" t="s">
        <v>72</v>
      </c>
      <c r="I38" s="54">
        <v>23580</v>
      </c>
      <c r="J38" s="62">
        <v>23580</v>
      </c>
      <c r="K38" s="54">
        <v>117</v>
      </c>
      <c r="L38" s="54">
        <v>7</v>
      </c>
      <c r="M38" s="19"/>
    </row>
    <row r="39" spans="1:13" x14ac:dyDescent="0.25">
      <c r="A39" s="69" t="s">
        <v>68</v>
      </c>
      <c r="B39" s="87" t="s">
        <v>1368</v>
      </c>
      <c r="C39" s="12">
        <f>MATCH(D39,[1]!Tabla1[Consignatario],0)</f>
        <v>159</v>
      </c>
      <c r="D39" s="123" t="s">
        <v>1559</v>
      </c>
      <c r="E39" s="68" t="s">
        <v>73</v>
      </c>
      <c r="F39" s="68" t="s">
        <v>1377</v>
      </c>
      <c r="G39" s="56" t="s">
        <v>1312</v>
      </c>
      <c r="H39" s="56" t="s">
        <v>74</v>
      </c>
      <c r="I39" s="54">
        <v>22000</v>
      </c>
      <c r="J39" s="62">
        <v>22000</v>
      </c>
      <c r="K39" s="2">
        <v>1755</v>
      </c>
      <c r="L39" s="2">
        <v>3</v>
      </c>
      <c r="M39" s="19"/>
    </row>
    <row r="40" spans="1:13" x14ac:dyDescent="0.25">
      <c r="A40" s="69"/>
      <c r="B40" s="87"/>
      <c r="C40" s="12">
        <f>MATCH(D40,[1]!Tabla1[Consignatario],0)</f>
        <v>159</v>
      </c>
      <c r="D40" s="123" t="s">
        <v>1559</v>
      </c>
      <c r="E40" s="68"/>
      <c r="F40" s="68"/>
      <c r="G40" s="56" t="s">
        <v>19</v>
      </c>
      <c r="H40" s="56" t="s">
        <v>75</v>
      </c>
      <c r="I40" s="54">
        <v>520</v>
      </c>
      <c r="J40" s="62">
        <v>520</v>
      </c>
      <c r="K40" s="2"/>
      <c r="L40" s="2"/>
      <c r="M40" s="19"/>
    </row>
    <row r="41" spans="1:13" x14ac:dyDescent="0.25">
      <c r="A41" s="69"/>
      <c r="B41" s="87"/>
      <c r="C41" s="12">
        <f>MATCH(D41,[1]!Tabla1[Consignatario],0)</f>
        <v>159</v>
      </c>
      <c r="D41" s="123" t="s">
        <v>1559</v>
      </c>
      <c r="E41" s="68"/>
      <c r="F41" s="68"/>
      <c r="G41" s="56" t="s">
        <v>1310</v>
      </c>
      <c r="H41" s="56" t="s">
        <v>76</v>
      </c>
      <c r="I41" s="97">
        <v>3308</v>
      </c>
      <c r="J41" s="97">
        <v>3308</v>
      </c>
      <c r="K41" s="2"/>
      <c r="L41" s="2"/>
      <c r="M41" s="19"/>
    </row>
    <row r="42" spans="1:13" ht="36.75" customHeight="1" x14ac:dyDescent="0.25">
      <c r="A42" s="60" t="s">
        <v>68</v>
      </c>
      <c r="B42" s="108" t="s">
        <v>1368</v>
      </c>
      <c r="C42" s="12">
        <f>MATCH(D42,[1]!Tabla1[Consignatario],0)</f>
        <v>1994</v>
      </c>
      <c r="D42" s="10" t="s">
        <v>1560</v>
      </c>
      <c r="E42" s="56" t="s">
        <v>73</v>
      </c>
      <c r="F42" s="56" t="s">
        <v>1377</v>
      </c>
      <c r="G42" s="56" t="s">
        <v>1312</v>
      </c>
      <c r="H42" s="56" t="s">
        <v>77</v>
      </c>
      <c r="I42" s="54">
        <v>14000</v>
      </c>
      <c r="J42" s="62">
        <v>14000</v>
      </c>
      <c r="K42" s="54">
        <v>915</v>
      </c>
      <c r="L42" s="54">
        <v>6</v>
      </c>
      <c r="M42" s="20" t="s">
        <v>1378</v>
      </c>
    </row>
    <row r="43" spans="1:13" x14ac:dyDescent="0.25">
      <c r="A43" s="60" t="s">
        <v>78</v>
      </c>
      <c r="B43" s="108" t="s">
        <v>1368</v>
      </c>
      <c r="C43" s="12">
        <f>MATCH(D43,[1]!Tabla1[Consignatario],0)</f>
        <v>1235</v>
      </c>
      <c r="D43" s="10" t="s">
        <v>1561</v>
      </c>
      <c r="E43" s="56" t="s">
        <v>73</v>
      </c>
      <c r="F43" s="56" t="s">
        <v>1377</v>
      </c>
      <c r="G43" s="56" t="s">
        <v>1312</v>
      </c>
      <c r="H43" s="56" t="s">
        <v>79</v>
      </c>
      <c r="I43" s="54">
        <v>32000</v>
      </c>
      <c r="J43" s="62">
        <v>32000</v>
      </c>
      <c r="K43" s="54">
        <v>2240</v>
      </c>
      <c r="L43" s="54"/>
      <c r="M43" s="19"/>
    </row>
    <row r="44" spans="1:13" x14ac:dyDescent="0.25">
      <c r="A44" s="69" t="s">
        <v>78</v>
      </c>
      <c r="B44" s="87" t="s">
        <v>1368</v>
      </c>
      <c r="C44" s="12">
        <f>MATCH(D44,[1]!Tabla1[Consignatario],0)</f>
        <v>1563</v>
      </c>
      <c r="D44" s="101" t="s">
        <v>1562</v>
      </c>
      <c r="E44" s="2" t="s">
        <v>73</v>
      </c>
      <c r="F44" s="2" t="s">
        <v>1377</v>
      </c>
      <c r="G44" s="56" t="s">
        <v>1312</v>
      </c>
      <c r="H44" s="56" t="s">
        <v>80</v>
      </c>
      <c r="I44" s="54">
        <v>10000</v>
      </c>
      <c r="J44" s="62">
        <v>10000</v>
      </c>
      <c r="K44" s="2">
        <v>768</v>
      </c>
      <c r="L44" s="2">
        <v>2</v>
      </c>
      <c r="M44" s="19"/>
    </row>
    <row r="45" spans="1:13" x14ac:dyDescent="0.25">
      <c r="A45" s="69"/>
      <c r="B45" s="87"/>
      <c r="C45" s="12">
        <f>MATCH(D45,[1]!Tabla1[Consignatario],0)</f>
        <v>1563</v>
      </c>
      <c r="D45" s="101" t="s">
        <v>1562</v>
      </c>
      <c r="E45" s="2"/>
      <c r="F45" s="2"/>
      <c r="G45" s="56" t="s">
        <v>19</v>
      </c>
      <c r="H45" s="56" t="s">
        <v>81</v>
      </c>
      <c r="I45" s="54">
        <v>976</v>
      </c>
      <c r="J45" s="62">
        <v>976</v>
      </c>
      <c r="K45" s="2"/>
      <c r="L45" s="2"/>
      <c r="M45" s="19"/>
    </row>
    <row r="46" spans="1:13" x14ac:dyDescent="0.25">
      <c r="A46" s="69"/>
      <c r="B46" s="87"/>
      <c r="C46" s="12">
        <f>MATCH(D46,[1]!Tabla1[Consignatario],0)</f>
        <v>1563</v>
      </c>
      <c r="D46" s="101" t="s">
        <v>1562</v>
      </c>
      <c r="E46" s="2"/>
      <c r="F46" s="2"/>
      <c r="G46" s="56" t="s">
        <v>1310</v>
      </c>
      <c r="H46" s="56" t="s">
        <v>82</v>
      </c>
      <c r="I46" s="54">
        <v>9250</v>
      </c>
      <c r="J46" s="62">
        <v>9250</v>
      </c>
      <c r="K46" s="54">
        <v>46</v>
      </c>
      <c r="L46" s="54">
        <v>2</v>
      </c>
      <c r="M46" s="19"/>
    </row>
    <row r="47" spans="1:13" x14ac:dyDescent="0.25">
      <c r="A47" s="69" t="s">
        <v>78</v>
      </c>
      <c r="B47" s="87" t="s">
        <v>1368</v>
      </c>
      <c r="C47" s="12">
        <f>MATCH(D47,[1]!Tabla1[Consignatario],0)</f>
        <v>1469</v>
      </c>
      <c r="D47" s="122" t="s">
        <v>1563</v>
      </c>
      <c r="E47" s="2" t="s">
        <v>73</v>
      </c>
      <c r="F47" s="2" t="s">
        <v>1377</v>
      </c>
      <c r="G47" s="56" t="s">
        <v>1312</v>
      </c>
      <c r="H47" s="56" t="s">
        <v>53</v>
      </c>
      <c r="I47" s="54">
        <v>26000</v>
      </c>
      <c r="J47" s="62">
        <v>26000</v>
      </c>
      <c r="K47" s="2">
        <v>1846</v>
      </c>
      <c r="L47" s="2">
        <v>7</v>
      </c>
      <c r="M47" s="19"/>
    </row>
    <row r="48" spans="1:13" x14ac:dyDescent="0.25">
      <c r="A48" s="69"/>
      <c r="B48" s="87"/>
      <c r="C48" s="12">
        <f>MATCH(D48,[1]!Tabla1[Consignatario],0)</f>
        <v>1469</v>
      </c>
      <c r="D48" s="122" t="s">
        <v>1563</v>
      </c>
      <c r="E48" s="2"/>
      <c r="F48" s="2"/>
      <c r="G48" s="56" t="s">
        <v>19</v>
      </c>
      <c r="H48" s="56" t="s">
        <v>83</v>
      </c>
      <c r="I48" s="54">
        <v>381</v>
      </c>
      <c r="J48" s="62">
        <v>381</v>
      </c>
      <c r="K48" s="2"/>
      <c r="L48" s="2"/>
      <c r="M48" s="19"/>
    </row>
    <row r="49" spans="1:13" x14ac:dyDescent="0.25">
      <c r="A49" s="60" t="s">
        <v>84</v>
      </c>
      <c r="B49" s="108" t="s">
        <v>1368</v>
      </c>
      <c r="C49" s="12">
        <f>MATCH(D49,[1]!Tabla1[Consignatario],0)</f>
        <v>2008</v>
      </c>
      <c r="D49" s="101" t="s">
        <v>1503</v>
      </c>
      <c r="E49" s="54" t="s">
        <v>85</v>
      </c>
      <c r="F49" s="54" t="s">
        <v>1376</v>
      </c>
      <c r="G49" s="56" t="s">
        <v>1310</v>
      </c>
      <c r="H49" s="56" t="s">
        <v>86</v>
      </c>
      <c r="I49" s="54">
        <v>10000</v>
      </c>
      <c r="J49" s="62">
        <v>10000</v>
      </c>
      <c r="K49" s="54">
        <v>500</v>
      </c>
      <c r="L49" s="54"/>
      <c r="M49" s="19"/>
    </row>
    <row r="50" spans="1:13" x14ac:dyDescent="0.25">
      <c r="A50" s="60" t="s">
        <v>84</v>
      </c>
      <c r="B50" s="108"/>
      <c r="C50" s="12">
        <f>MATCH(D50,[1]!Tabla1[Consignatario],0)</f>
        <v>1460</v>
      </c>
      <c r="D50" s="101" t="s">
        <v>1475</v>
      </c>
      <c r="E50" s="54" t="s">
        <v>87</v>
      </c>
      <c r="F50" s="54" t="s">
        <v>88</v>
      </c>
      <c r="G50" s="54" t="s">
        <v>1312</v>
      </c>
      <c r="H50" s="56" t="s">
        <v>89</v>
      </c>
      <c r="I50" s="54">
        <v>2810</v>
      </c>
      <c r="J50" s="62">
        <v>810</v>
      </c>
      <c r="K50" s="54">
        <v>196</v>
      </c>
      <c r="L50" s="54">
        <v>6</v>
      </c>
      <c r="M50" s="19"/>
    </row>
    <row r="51" spans="1:13" x14ac:dyDescent="0.25">
      <c r="A51" s="60" t="s">
        <v>84</v>
      </c>
      <c r="B51" s="108"/>
      <c r="C51" s="12">
        <f>MATCH(D51,[1]!Tabla1[Consignatario],0)</f>
        <v>715</v>
      </c>
      <c r="D51" s="121" t="s">
        <v>1564</v>
      </c>
      <c r="E51" s="54" t="s">
        <v>87</v>
      </c>
      <c r="F51" s="54" t="s">
        <v>88</v>
      </c>
      <c r="G51" s="54" t="s">
        <v>1312</v>
      </c>
      <c r="H51" s="56" t="s">
        <v>90</v>
      </c>
      <c r="I51" s="54">
        <v>3320</v>
      </c>
      <c r="J51" s="62">
        <v>3320</v>
      </c>
      <c r="K51" s="54">
        <v>232</v>
      </c>
      <c r="L51" s="54">
        <v>3</v>
      </c>
      <c r="M51" s="19"/>
    </row>
    <row r="52" spans="1:13" x14ac:dyDescent="0.25">
      <c r="A52" s="60" t="s">
        <v>91</v>
      </c>
      <c r="B52" s="108"/>
      <c r="C52" s="12">
        <f>MATCH(D52,[1]!Tabla1[Consignatario],0)</f>
        <v>715</v>
      </c>
      <c r="D52" s="121" t="s">
        <v>1564</v>
      </c>
      <c r="E52" s="54" t="s">
        <v>87</v>
      </c>
      <c r="F52" s="54" t="s">
        <v>88</v>
      </c>
      <c r="G52" s="54" t="s">
        <v>1312</v>
      </c>
      <c r="H52" s="56" t="s">
        <v>92</v>
      </c>
      <c r="I52" s="54">
        <v>113</v>
      </c>
      <c r="J52" s="62">
        <v>113</v>
      </c>
      <c r="K52" s="54">
        <v>7</v>
      </c>
      <c r="L52" s="54">
        <v>7</v>
      </c>
      <c r="M52" s="19"/>
    </row>
    <row r="53" spans="1:13" x14ac:dyDescent="0.25">
      <c r="A53" s="60" t="s">
        <v>93</v>
      </c>
      <c r="B53" s="108"/>
      <c r="C53" s="12">
        <f>MATCH(D53,[1]!Tabla1[Consignatario],0)</f>
        <v>1582</v>
      </c>
      <c r="D53" s="121" t="s">
        <v>1565</v>
      </c>
      <c r="E53" s="54" t="s">
        <v>87</v>
      </c>
      <c r="F53" s="54" t="s">
        <v>88</v>
      </c>
      <c r="G53" s="54" t="s">
        <v>1312</v>
      </c>
      <c r="H53" s="56" t="s">
        <v>94</v>
      </c>
      <c r="I53" s="54">
        <v>40</v>
      </c>
      <c r="J53" s="62">
        <v>40</v>
      </c>
      <c r="K53" s="54">
        <v>2</v>
      </c>
      <c r="L53" s="54">
        <v>6</v>
      </c>
      <c r="M53" s="19"/>
    </row>
    <row r="54" spans="1:13" x14ac:dyDescent="0.25">
      <c r="A54" s="69" t="s">
        <v>93</v>
      </c>
      <c r="B54" s="87" t="s">
        <v>1368</v>
      </c>
      <c r="C54" s="12">
        <f>MATCH(D54,[1]!Tabla1[Consignatario],0)</f>
        <v>1425</v>
      </c>
      <c r="D54" s="122" t="s">
        <v>1363</v>
      </c>
      <c r="E54" s="2" t="s">
        <v>95</v>
      </c>
      <c r="F54" s="8" t="s">
        <v>18</v>
      </c>
      <c r="G54" s="2" t="s">
        <v>1312</v>
      </c>
      <c r="H54" s="56" t="s">
        <v>96</v>
      </c>
      <c r="I54" s="54">
        <v>160000</v>
      </c>
      <c r="J54" s="62">
        <v>160000</v>
      </c>
      <c r="K54" s="2">
        <v>11422</v>
      </c>
      <c r="L54" s="2">
        <v>7</v>
      </c>
      <c r="M54" s="19"/>
    </row>
    <row r="55" spans="1:13" x14ac:dyDescent="0.25">
      <c r="A55" s="69"/>
      <c r="B55" s="87"/>
      <c r="C55" s="12">
        <f>MATCH(D55,[1]!Tabla1[Consignatario],0)</f>
        <v>1425</v>
      </c>
      <c r="D55" s="122" t="s">
        <v>1363</v>
      </c>
      <c r="E55" s="2"/>
      <c r="F55" s="8"/>
      <c r="G55" s="2" t="s">
        <v>19</v>
      </c>
      <c r="H55" s="56" t="s">
        <v>97</v>
      </c>
      <c r="I55" s="54">
        <v>1584</v>
      </c>
      <c r="J55" s="62">
        <v>1584</v>
      </c>
      <c r="K55" s="2"/>
      <c r="L55" s="2"/>
      <c r="M55" s="19"/>
    </row>
    <row r="56" spans="1:13" x14ac:dyDescent="0.25">
      <c r="A56" s="69"/>
      <c r="B56" s="87"/>
      <c r="C56" s="12">
        <f>MATCH(D56,[1]!Tabla1[Consignatario],0)</f>
        <v>1425</v>
      </c>
      <c r="D56" s="122" t="s">
        <v>1363</v>
      </c>
      <c r="E56" s="2"/>
      <c r="F56" s="8"/>
      <c r="G56" s="2" t="s">
        <v>1312</v>
      </c>
      <c r="H56" s="56" t="s">
        <v>98</v>
      </c>
      <c r="I56" s="54">
        <v>1600</v>
      </c>
      <c r="J56" s="62">
        <v>1600</v>
      </c>
      <c r="K56" s="2"/>
      <c r="L56" s="2"/>
      <c r="M56" s="19"/>
    </row>
    <row r="57" spans="1:13" x14ac:dyDescent="0.25">
      <c r="A57" s="60" t="s">
        <v>93</v>
      </c>
      <c r="B57" s="108" t="s">
        <v>1368</v>
      </c>
      <c r="C57" s="12">
        <f>MATCH(D57,[1]!Tabla1[Consignatario],0)</f>
        <v>2560</v>
      </c>
      <c r="D57" s="10" t="s">
        <v>1566</v>
      </c>
      <c r="E57" s="56" t="s">
        <v>95</v>
      </c>
      <c r="F57" s="56" t="s">
        <v>18</v>
      </c>
      <c r="G57" s="56" t="s">
        <v>1310</v>
      </c>
      <c r="H57" s="56" t="s">
        <v>99</v>
      </c>
      <c r="I57" s="54">
        <v>8000</v>
      </c>
      <c r="J57" s="62">
        <v>8000</v>
      </c>
      <c r="K57" s="54">
        <v>40</v>
      </c>
      <c r="L57" s="54"/>
      <c r="M57" s="19"/>
    </row>
    <row r="58" spans="1:13" x14ac:dyDescent="0.25">
      <c r="A58" s="60" t="s">
        <v>100</v>
      </c>
      <c r="B58" s="108" t="s">
        <v>1368</v>
      </c>
      <c r="C58" s="12">
        <f>MATCH(D58,[1]!Tabla1[Consignatario],0)</f>
        <v>2560</v>
      </c>
      <c r="D58" s="10" t="s">
        <v>1566</v>
      </c>
      <c r="E58" s="56" t="s">
        <v>95</v>
      </c>
      <c r="F58" s="56" t="s">
        <v>18</v>
      </c>
      <c r="G58" s="56" t="s">
        <v>19</v>
      </c>
      <c r="H58" s="56" t="s">
        <v>101</v>
      </c>
      <c r="I58" s="54">
        <v>288</v>
      </c>
      <c r="J58" s="62">
        <v>288</v>
      </c>
      <c r="K58" s="54">
        <v>20</v>
      </c>
      <c r="L58" s="54">
        <v>1</v>
      </c>
      <c r="M58" s="19"/>
    </row>
    <row r="59" spans="1:13" x14ac:dyDescent="0.25">
      <c r="A59" s="69" t="s">
        <v>102</v>
      </c>
      <c r="B59" s="87" t="s">
        <v>1368</v>
      </c>
      <c r="C59" s="12">
        <f>MATCH(D59,[1]!Tabla1[Consignatario],0)</f>
        <v>96</v>
      </c>
      <c r="D59" s="122" t="s">
        <v>1567</v>
      </c>
      <c r="E59" s="2" t="s">
        <v>110</v>
      </c>
      <c r="F59" s="2" t="s">
        <v>103</v>
      </c>
      <c r="G59" s="56" t="s">
        <v>1312</v>
      </c>
      <c r="H59" s="56" t="s">
        <v>104</v>
      </c>
      <c r="I59" s="54">
        <v>195300</v>
      </c>
      <c r="J59" s="62">
        <v>195300</v>
      </c>
      <c r="K59" s="2">
        <v>15179</v>
      </c>
      <c r="L59" s="2"/>
      <c r="M59" s="19"/>
    </row>
    <row r="60" spans="1:13" x14ac:dyDescent="0.25">
      <c r="A60" s="69"/>
      <c r="B60" s="87"/>
      <c r="C60" s="12">
        <f>MATCH(D60,[1]!Tabla1[Consignatario],0)</f>
        <v>96</v>
      </c>
      <c r="D60" s="122" t="s">
        <v>1567</v>
      </c>
      <c r="E60" s="2"/>
      <c r="F60" s="2"/>
      <c r="G60" s="56" t="s">
        <v>19</v>
      </c>
      <c r="H60" s="56" t="s">
        <v>105</v>
      </c>
      <c r="I60" s="54">
        <v>8000</v>
      </c>
      <c r="J60" s="62">
        <v>8000</v>
      </c>
      <c r="K60" s="2"/>
      <c r="L60" s="2"/>
      <c r="M60" s="19"/>
    </row>
    <row r="61" spans="1:13" x14ac:dyDescent="0.25">
      <c r="A61" s="69"/>
      <c r="B61" s="87"/>
      <c r="C61" s="12">
        <f>MATCH(D61,[1]!Tabla1[Consignatario],0)</f>
        <v>96</v>
      </c>
      <c r="D61" s="122" t="s">
        <v>1567</v>
      </c>
      <c r="E61" s="2"/>
      <c r="F61" s="2"/>
      <c r="G61" s="56" t="s">
        <v>19</v>
      </c>
      <c r="H61" s="56" t="s">
        <v>106</v>
      </c>
      <c r="I61" s="54">
        <v>4000</v>
      </c>
      <c r="J61" s="62">
        <v>4000</v>
      </c>
      <c r="K61" s="2"/>
      <c r="L61" s="2"/>
      <c r="M61" s="19"/>
    </row>
    <row r="62" spans="1:13" x14ac:dyDescent="0.25">
      <c r="A62" s="69"/>
      <c r="B62" s="87"/>
      <c r="C62" s="12">
        <f>MATCH(D62,[1]!Tabla1[Consignatario],0)</f>
        <v>96</v>
      </c>
      <c r="D62" s="122" t="s">
        <v>1567</v>
      </c>
      <c r="E62" s="2"/>
      <c r="F62" s="2"/>
      <c r="G62" s="56" t="s">
        <v>108</v>
      </c>
      <c r="H62" s="56" t="s">
        <v>107</v>
      </c>
      <c r="I62" s="54">
        <v>9543</v>
      </c>
      <c r="J62" s="62">
        <v>9543</v>
      </c>
      <c r="K62" s="2"/>
      <c r="L62" s="2"/>
      <c r="M62" s="19"/>
    </row>
    <row r="63" spans="1:13" x14ac:dyDescent="0.25">
      <c r="A63" s="60" t="s">
        <v>109</v>
      </c>
      <c r="B63" s="108"/>
      <c r="C63" s="12">
        <f>MATCH(D63,[1]!Tabla1[Consignatario],0)</f>
        <v>96</v>
      </c>
      <c r="D63" s="121" t="s">
        <v>1567</v>
      </c>
      <c r="E63" s="54" t="s">
        <v>110</v>
      </c>
      <c r="F63" s="54" t="s">
        <v>103</v>
      </c>
      <c r="G63" s="56" t="s">
        <v>1312</v>
      </c>
      <c r="H63" s="56" t="s">
        <v>111</v>
      </c>
      <c r="I63" s="54">
        <v>700</v>
      </c>
      <c r="J63" s="62">
        <v>700</v>
      </c>
      <c r="K63" s="54">
        <v>49</v>
      </c>
      <c r="L63" s="54"/>
      <c r="M63" s="19"/>
    </row>
    <row r="64" spans="1:13" x14ac:dyDescent="0.25">
      <c r="A64" s="69" t="s">
        <v>109</v>
      </c>
      <c r="B64" s="87" t="s">
        <v>1368</v>
      </c>
      <c r="C64" s="12">
        <f>MATCH(D64,[1]!Tabla1[Consignatario],0)</f>
        <v>2460</v>
      </c>
      <c r="D64" s="122" t="s">
        <v>1568</v>
      </c>
      <c r="E64" s="2" t="s">
        <v>110</v>
      </c>
      <c r="F64" s="2" t="s">
        <v>103</v>
      </c>
      <c r="G64" s="56" t="s">
        <v>1312</v>
      </c>
      <c r="H64" s="56" t="s">
        <v>112</v>
      </c>
      <c r="I64" s="54">
        <v>18000</v>
      </c>
      <c r="J64" s="62">
        <v>18000</v>
      </c>
      <c r="K64" s="2">
        <v>1498</v>
      </c>
      <c r="L64" s="2"/>
      <c r="M64" s="19"/>
    </row>
    <row r="65" spans="1:13" x14ac:dyDescent="0.25">
      <c r="A65" s="69"/>
      <c r="B65" s="87"/>
      <c r="C65" s="12">
        <f>MATCH(D65,[1]!Tabla1[Consignatario],0)</f>
        <v>2460</v>
      </c>
      <c r="D65" s="122" t="s">
        <v>1568</v>
      </c>
      <c r="E65" s="2"/>
      <c r="F65" s="2"/>
      <c r="G65" s="56" t="s">
        <v>19</v>
      </c>
      <c r="H65" s="56" t="s">
        <v>113</v>
      </c>
      <c r="I65" s="54">
        <v>2400</v>
      </c>
      <c r="J65" s="62">
        <v>2400</v>
      </c>
      <c r="K65" s="2"/>
      <c r="L65" s="2"/>
      <c r="M65" s="19"/>
    </row>
    <row r="66" spans="1:13" x14ac:dyDescent="0.25">
      <c r="A66" s="69" t="s">
        <v>109</v>
      </c>
      <c r="B66" s="87" t="s">
        <v>1368</v>
      </c>
      <c r="C66" s="12">
        <f>MATCH(D66,[1]!Tabla1[Consignatario],0)</f>
        <v>2061</v>
      </c>
      <c r="D66" s="101" t="s">
        <v>1505</v>
      </c>
      <c r="E66" s="2" t="s">
        <v>110</v>
      </c>
      <c r="F66" s="2" t="s">
        <v>103</v>
      </c>
      <c r="G66" s="56" t="s">
        <v>19</v>
      </c>
      <c r="H66" s="56" t="s">
        <v>114</v>
      </c>
      <c r="I66" s="54">
        <v>1040</v>
      </c>
      <c r="J66" s="62">
        <v>1040</v>
      </c>
      <c r="K66" s="2">
        <v>212</v>
      </c>
      <c r="L66" s="2">
        <v>6</v>
      </c>
      <c r="M66" s="19"/>
    </row>
    <row r="67" spans="1:13" x14ac:dyDescent="0.25">
      <c r="A67" s="69"/>
      <c r="B67" s="87"/>
      <c r="C67" s="12">
        <f>MATCH(D67,[1]!Tabla1[Consignatario],0)</f>
        <v>2061</v>
      </c>
      <c r="D67" s="101" t="s">
        <v>1505</v>
      </c>
      <c r="E67" s="2"/>
      <c r="F67" s="2"/>
      <c r="G67" s="56" t="s">
        <v>1312</v>
      </c>
      <c r="H67" s="56" t="s">
        <v>1375</v>
      </c>
      <c r="I67" s="54">
        <v>2000</v>
      </c>
      <c r="J67" s="62">
        <v>2000</v>
      </c>
      <c r="K67" s="2"/>
      <c r="L67" s="2"/>
      <c r="M67" s="19"/>
    </row>
    <row r="68" spans="1:13" x14ac:dyDescent="0.25">
      <c r="A68" s="69" t="s">
        <v>115</v>
      </c>
      <c r="B68" s="87"/>
      <c r="C68" s="12">
        <f>MATCH(D68,[1]!Tabla1[Consignatario],0)</f>
        <v>2159</v>
      </c>
      <c r="D68" s="122" t="s">
        <v>1569</v>
      </c>
      <c r="E68" s="2" t="s">
        <v>110</v>
      </c>
      <c r="F68" s="2" t="s">
        <v>103</v>
      </c>
      <c r="G68" s="56" t="s">
        <v>1312</v>
      </c>
      <c r="H68" s="56" t="s">
        <v>1375</v>
      </c>
      <c r="I68" s="54">
        <v>2000</v>
      </c>
      <c r="J68" s="62">
        <v>2000</v>
      </c>
      <c r="K68" s="2">
        <v>254</v>
      </c>
      <c r="L68" s="2">
        <v>7</v>
      </c>
      <c r="M68" s="19"/>
    </row>
    <row r="69" spans="1:13" x14ac:dyDescent="0.25">
      <c r="A69" s="69"/>
      <c r="B69" s="87"/>
      <c r="C69" s="12">
        <f>MATCH(D69,[1]!Tabla1[Consignatario],0)</f>
        <v>2159</v>
      </c>
      <c r="D69" s="122" t="s">
        <v>1569</v>
      </c>
      <c r="E69" s="2"/>
      <c r="F69" s="2"/>
      <c r="G69" s="56" t="s">
        <v>1312</v>
      </c>
      <c r="H69" s="56" t="s">
        <v>116</v>
      </c>
      <c r="I69" s="54">
        <v>1225</v>
      </c>
      <c r="J69" s="62">
        <v>1225</v>
      </c>
      <c r="K69" s="2"/>
      <c r="L69" s="2"/>
      <c r="M69" s="19"/>
    </row>
    <row r="70" spans="1:13" x14ac:dyDescent="0.25">
      <c r="A70" s="69"/>
      <c r="B70" s="87"/>
      <c r="C70" s="12">
        <f>MATCH(D70,[1]!Tabla1[Consignatario],0)</f>
        <v>2159</v>
      </c>
      <c r="D70" s="122" t="s">
        <v>1569</v>
      </c>
      <c r="E70" s="2"/>
      <c r="F70" s="2"/>
      <c r="G70" s="56" t="s">
        <v>19</v>
      </c>
      <c r="H70" s="56" t="s">
        <v>117</v>
      </c>
      <c r="I70" s="54">
        <v>416</v>
      </c>
      <c r="J70" s="62">
        <v>416</v>
      </c>
      <c r="K70" s="2"/>
      <c r="L70" s="2"/>
      <c r="M70" s="19"/>
    </row>
    <row r="71" spans="1:13" x14ac:dyDescent="0.25">
      <c r="A71" s="69" t="s">
        <v>115</v>
      </c>
      <c r="B71" s="87" t="s">
        <v>1368</v>
      </c>
      <c r="C71" s="12">
        <f>MATCH(D71,[1]!Tabla1[Consignatario],0)</f>
        <v>924</v>
      </c>
      <c r="D71" s="121" t="s">
        <v>1570</v>
      </c>
      <c r="E71" s="2" t="s">
        <v>110</v>
      </c>
      <c r="F71" s="2" t="s">
        <v>103</v>
      </c>
      <c r="G71" s="56" t="s">
        <v>19</v>
      </c>
      <c r="H71" s="56" t="s">
        <v>118</v>
      </c>
      <c r="I71" s="54">
        <v>2688</v>
      </c>
      <c r="J71" s="62">
        <v>2688</v>
      </c>
      <c r="K71" s="2">
        <v>203</v>
      </c>
      <c r="L71" s="2">
        <v>5</v>
      </c>
      <c r="M71" s="19"/>
    </row>
    <row r="72" spans="1:13" x14ac:dyDescent="0.25">
      <c r="A72" s="69"/>
      <c r="B72" s="87"/>
      <c r="C72" s="12">
        <f>MATCH(D72,[1]!Tabla1[Consignatario],0)</f>
        <v>924</v>
      </c>
      <c r="D72" s="121" t="s">
        <v>1570</v>
      </c>
      <c r="E72" s="2"/>
      <c r="F72" s="2"/>
      <c r="G72" s="56" t="s">
        <v>1312</v>
      </c>
      <c r="H72" s="56" t="s">
        <v>119</v>
      </c>
      <c r="I72" s="54">
        <v>220</v>
      </c>
      <c r="J72" s="62">
        <v>220</v>
      </c>
      <c r="K72" s="2"/>
      <c r="L72" s="2"/>
      <c r="M72" s="19"/>
    </row>
    <row r="73" spans="1:13" x14ac:dyDescent="0.25">
      <c r="A73" s="69" t="s">
        <v>122</v>
      </c>
      <c r="B73" s="87" t="s">
        <v>1368</v>
      </c>
      <c r="C73" s="12">
        <f>MATCH(D73,[1]!Tabla1[Consignatario],0)</f>
        <v>2368</v>
      </c>
      <c r="D73" s="123" t="s">
        <v>1571</v>
      </c>
      <c r="E73" s="68" t="s">
        <v>110</v>
      </c>
      <c r="F73" s="68" t="s">
        <v>103</v>
      </c>
      <c r="G73" s="56" t="s">
        <v>19</v>
      </c>
      <c r="H73" s="56" t="s">
        <v>120</v>
      </c>
      <c r="I73" s="54">
        <v>1496</v>
      </c>
      <c r="J73" s="62">
        <v>1496</v>
      </c>
      <c r="K73" s="2">
        <v>211</v>
      </c>
      <c r="L73" s="2">
        <v>5</v>
      </c>
      <c r="M73" s="19"/>
    </row>
    <row r="74" spans="1:13" x14ac:dyDescent="0.25">
      <c r="A74" s="69"/>
      <c r="B74" s="87"/>
      <c r="C74" s="12">
        <f>MATCH(D74,[1]!Tabla1[Consignatario],0)</f>
        <v>2368</v>
      </c>
      <c r="D74" s="123" t="s">
        <v>1571</v>
      </c>
      <c r="E74" s="68"/>
      <c r="F74" s="68"/>
      <c r="G74" s="56" t="s">
        <v>19</v>
      </c>
      <c r="H74" s="56" t="s">
        <v>121</v>
      </c>
      <c r="I74" s="54">
        <v>1528</v>
      </c>
      <c r="J74" s="62">
        <v>1528</v>
      </c>
      <c r="K74" s="2"/>
      <c r="L74" s="2"/>
      <c r="M74" s="19"/>
    </row>
    <row r="75" spans="1:13" x14ac:dyDescent="0.25">
      <c r="A75" s="60" t="s">
        <v>123</v>
      </c>
      <c r="B75" s="108" t="s">
        <v>1368</v>
      </c>
      <c r="C75" s="12">
        <f>MATCH(D75,[1]!Tabla1[Consignatario],0)</f>
        <v>2061</v>
      </c>
      <c r="D75" s="101" t="s">
        <v>1505</v>
      </c>
      <c r="E75" s="56" t="s">
        <v>110</v>
      </c>
      <c r="F75" s="56" t="s">
        <v>103</v>
      </c>
      <c r="G75" s="56" t="s">
        <v>1312</v>
      </c>
      <c r="H75" s="56" t="s">
        <v>124</v>
      </c>
      <c r="I75" s="54">
        <v>12000</v>
      </c>
      <c r="J75" s="62">
        <v>12000</v>
      </c>
      <c r="K75" s="54">
        <v>840</v>
      </c>
      <c r="L75" s="54"/>
      <c r="M75" s="19"/>
    </row>
    <row r="76" spans="1:13" x14ac:dyDescent="0.25">
      <c r="A76" s="60" t="s">
        <v>123</v>
      </c>
      <c r="B76" s="108"/>
      <c r="C76" s="12">
        <f>MATCH(D76,[1]!Tabla1[Consignatario],0)</f>
        <v>2447</v>
      </c>
      <c r="D76" s="10" t="s">
        <v>1572</v>
      </c>
      <c r="E76" s="56" t="s">
        <v>110</v>
      </c>
      <c r="F76" s="56" t="s">
        <v>103</v>
      </c>
      <c r="G76" s="56" t="s">
        <v>1312</v>
      </c>
      <c r="H76" s="56" t="s">
        <v>44</v>
      </c>
      <c r="I76" s="54">
        <v>8000</v>
      </c>
      <c r="J76" s="62">
        <v>8000</v>
      </c>
      <c r="K76" s="54">
        <v>560</v>
      </c>
      <c r="L76" s="54"/>
      <c r="M76" s="19"/>
    </row>
    <row r="77" spans="1:13" x14ac:dyDescent="0.25">
      <c r="A77" s="69" t="s">
        <v>123</v>
      </c>
      <c r="B77" s="87" t="s">
        <v>1368</v>
      </c>
      <c r="C77" s="12">
        <f>MATCH(D77,[1]!Tabla1[Consignatario],0)</f>
        <v>443</v>
      </c>
      <c r="D77" s="122" t="s">
        <v>1573</v>
      </c>
      <c r="E77" s="2" t="s">
        <v>110</v>
      </c>
      <c r="F77" s="2" t="s">
        <v>1379</v>
      </c>
      <c r="G77" s="56" t="s">
        <v>1312</v>
      </c>
      <c r="H77" s="56" t="s">
        <v>77</v>
      </c>
      <c r="I77" s="54">
        <v>10500</v>
      </c>
      <c r="J77" s="54">
        <v>10500</v>
      </c>
      <c r="K77" s="2">
        <v>917</v>
      </c>
      <c r="L77" s="2">
        <v>2</v>
      </c>
      <c r="M77" s="19"/>
    </row>
    <row r="78" spans="1:13" x14ac:dyDescent="0.25">
      <c r="A78" s="69"/>
      <c r="B78" s="87"/>
      <c r="C78" s="12">
        <f>MATCH(D78,[1]!Tabla1[Consignatario],0)</f>
        <v>443</v>
      </c>
      <c r="D78" s="122" t="s">
        <v>1573</v>
      </c>
      <c r="E78" s="2"/>
      <c r="F78" s="2"/>
      <c r="G78" s="56" t="s">
        <v>1312</v>
      </c>
      <c r="H78" s="56" t="s">
        <v>125</v>
      </c>
      <c r="I78" s="54">
        <v>1800</v>
      </c>
      <c r="J78" s="54">
        <v>1800</v>
      </c>
      <c r="K78" s="2"/>
      <c r="L78" s="2"/>
      <c r="M78" s="19"/>
    </row>
    <row r="79" spans="1:13" x14ac:dyDescent="0.25">
      <c r="A79" s="69"/>
      <c r="B79" s="87"/>
      <c r="C79" s="12">
        <f>MATCH(D79,[1]!Tabla1[Consignatario],0)</f>
        <v>443</v>
      </c>
      <c r="D79" s="122" t="s">
        <v>1573</v>
      </c>
      <c r="E79" s="2"/>
      <c r="F79" s="2"/>
      <c r="G79" s="56" t="s">
        <v>1312</v>
      </c>
      <c r="H79" s="56" t="s">
        <v>111</v>
      </c>
      <c r="I79" s="54">
        <v>700</v>
      </c>
      <c r="J79" s="54">
        <v>700</v>
      </c>
      <c r="K79" s="2"/>
      <c r="L79" s="2"/>
      <c r="M79" s="19"/>
    </row>
    <row r="80" spans="1:13" x14ac:dyDescent="0.25">
      <c r="A80" s="69"/>
      <c r="B80" s="87"/>
      <c r="C80" s="12">
        <f>MATCH(D80,[1]!Tabla1[Consignatario],0)</f>
        <v>443</v>
      </c>
      <c r="D80" s="122" t="s">
        <v>1573</v>
      </c>
      <c r="E80" s="2"/>
      <c r="F80" s="2"/>
      <c r="G80" s="56" t="s">
        <v>19</v>
      </c>
      <c r="H80" s="56" t="s">
        <v>50</v>
      </c>
      <c r="I80" s="54">
        <v>104</v>
      </c>
      <c r="J80" s="54">
        <v>104</v>
      </c>
      <c r="K80" s="2"/>
      <c r="L80" s="2"/>
      <c r="M80" s="19"/>
    </row>
    <row r="81" spans="1:13" x14ac:dyDescent="0.25">
      <c r="A81" s="60" t="s">
        <v>126</v>
      </c>
      <c r="B81" s="108" t="s">
        <v>1368</v>
      </c>
      <c r="C81" s="12">
        <f>MATCH(D81,[1]!Tabla1[Consignatario],0)</f>
        <v>1886</v>
      </c>
      <c r="D81" s="121" t="s">
        <v>1574</v>
      </c>
      <c r="E81" s="54" t="s">
        <v>110</v>
      </c>
      <c r="F81" s="54" t="s">
        <v>1379</v>
      </c>
      <c r="G81" s="56" t="s">
        <v>1312</v>
      </c>
      <c r="H81" s="56" t="s">
        <v>44</v>
      </c>
      <c r="I81" s="54">
        <v>8000</v>
      </c>
      <c r="J81" s="62">
        <v>8000</v>
      </c>
      <c r="K81" s="54">
        <v>560</v>
      </c>
      <c r="L81" s="54"/>
      <c r="M81" s="19"/>
    </row>
    <row r="82" spans="1:13" x14ac:dyDescent="0.25">
      <c r="A82" s="60" t="s">
        <v>127</v>
      </c>
      <c r="B82" s="108" t="s">
        <v>1368</v>
      </c>
      <c r="C82" s="12">
        <f>MATCH(D82,[1]!Tabla1[Consignatario],0)</f>
        <v>2303</v>
      </c>
      <c r="D82" s="101" t="s">
        <v>1514</v>
      </c>
      <c r="E82" s="54" t="s">
        <v>110</v>
      </c>
      <c r="F82" s="54" t="s">
        <v>1379</v>
      </c>
      <c r="G82" s="56" t="s">
        <v>1312</v>
      </c>
      <c r="H82" s="56" t="s">
        <v>128</v>
      </c>
      <c r="I82" s="54">
        <v>24000</v>
      </c>
      <c r="J82" s="62">
        <v>24000</v>
      </c>
      <c r="K82" s="54">
        <v>1680</v>
      </c>
      <c r="L82" s="54"/>
      <c r="M82" s="19"/>
    </row>
    <row r="83" spans="1:13" x14ac:dyDescent="0.25">
      <c r="A83" s="69" t="s">
        <v>127</v>
      </c>
      <c r="B83" s="87" t="s">
        <v>1368</v>
      </c>
      <c r="C83" s="12">
        <f>MATCH(D83,[1]!Tabla1[Consignatario],0)</f>
        <v>2304</v>
      </c>
      <c r="D83" s="123" t="s">
        <v>1575</v>
      </c>
      <c r="E83" s="68" t="s">
        <v>110</v>
      </c>
      <c r="F83" s="68" t="s">
        <v>1379</v>
      </c>
      <c r="G83" s="56" t="s">
        <v>1312</v>
      </c>
      <c r="H83" s="56" t="s">
        <v>80</v>
      </c>
      <c r="I83" s="54">
        <v>10000</v>
      </c>
      <c r="J83" s="62">
        <v>10000</v>
      </c>
      <c r="K83" s="2">
        <v>803</v>
      </c>
      <c r="L83" s="2">
        <v>5</v>
      </c>
      <c r="M83" s="19"/>
    </row>
    <row r="84" spans="1:13" x14ac:dyDescent="0.25">
      <c r="A84" s="69"/>
      <c r="B84" s="87"/>
      <c r="C84" s="12">
        <f>MATCH(D84,[1]!Tabla1[Consignatario],0)</f>
        <v>2304</v>
      </c>
      <c r="D84" s="123" t="s">
        <v>1575</v>
      </c>
      <c r="E84" s="68"/>
      <c r="F84" s="68"/>
      <c r="G84" s="56" t="s">
        <v>19</v>
      </c>
      <c r="H84" s="56" t="s">
        <v>129</v>
      </c>
      <c r="I84" s="54">
        <v>1480</v>
      </c>
      <c r="J84" s="62">
        <v>1480</v>
      </c>
      <c r="K84" s="2"/>
      <c r="L84" s="2"/>
      <c r="M84" s="19"/>
    </row>
    <row r="85" spans="1:13" x14ac:dyDescent="0.25">
      <c r="A85" s="60" t="s">
        <v>127</v>
      </c>
      <c r="B85" s="108" t="s">
        <v>1368</v>
      </c>
      <c r="C85" s="12">
        <f>MATCH(D85,[1]!Tabla1[Consignatario],0)</f>
        <v>144</v>
      </c>
      <c r="D85" s="10" t="s">
        <v>1576</v>
      </c>
      <c r="E85" s="56" t="s">
        <v>110</v>
      </c>
      <c r="F85" s="56" t="s">
        <v>1379</v>
      </c>
      <c r="G85" s="56" t="s">
        <v>1312</v>
      </c>
      <c r="H85" s="56" t="s">
        <v>74</v>
      </c>
      <c r="I85" s="54">
        <v>22200</v>
      </c>
      <c r="J85" s="62">
        <v>22200</v>
      </c>
      <c r="K85" s="54">
        <v>1554</v>
      </c>
      <c r="L85" s="54"/>
      <c r="M85" s="19"/>
    </row>
    <row r="86" spans="1:13" x14ac:dyDescent="0.25">
      <c r="A86" s="69" t="s">
        <v>130</v>
      </c>
      <c r="B86" s="87" t="s">
        <v>1368</v>
      </c>
      <c r="C86" s="12">
        <f>MATCH(D86,[1]!Tabla1[Consignatario],0)</f>
        <v>1938</v>
      </c>
      <c r="D86" s="101" t="s">
        <v>1500</v>
      </c>
      <c r="E86" s="2" t="s">
        <v>110</v>
      </c>
      <c r="F86" s="2" t="s">
        <v>1379</v>
      </c>
      <c r="G86" s="56" t="s">
        <v>1312</v>
      </c>
      <c r="H86" s="56" t="s">
        <v>131</v>
      </c>
      <c r="I86" s="54">
        <v>20000</v>
      </c>
      <c r="J86" s="62">
        <v>20000</v>
      </c>
      <c r="K86" s="2">
        <v>1610</v>
      </c>
      <c r="L86" s="2"/>
      <c r="M86" s="19"/>
    </row>
    <row r="87" spans="1:13" x14ac:dyDescent="0.25">
      <c r="A87" s="69"/>
      <c r="B87" s="87"/>
      <c r="C87" s="12">
        <f>MATCH(D87,[1]!Tabla1[Consignatario],0)</f>
        <v>1938</v>
      </c>
      <c r="D87" s="101" t="s">
        <v>1500</v>
      </c>
      <c r="E87" s="2"/>
      <c r="F87" s="2"/>
      <c r="G87" s="56" t="s">
        <v>19</v>
      </c>
      <c r="H87" s="56" t="s">
        <v>132</v>
      </c>
      <c r="I87" s="54">
        <v>2000</v>
      </c>
      <c r="J87" s="62">
        <v>2000</v>
      </c>
      <c r="K87" s="2"/>
      <c r="L87" s="2"/>
      <c r="M87" s="19"/>
    </row>
    <row r="88" spans="1:13" x14ac:dyDescent="0.25">
      <c r="A88" s="69"/>
      <c r="B88" s="87"/>
      <c r="C88" s="12">
        <f>MATCH(D88,[1]!Tabla1[Consignatario],0)</f>
        <v>1938</v>
      </c>
      <c r="D88" s="101" t="s">
        <v>1500</v>
      </c>
      <c r="E88" s="2"/>
      <c r="F88" s="2"/>
      <c r="G88" s="56" t="s">
        <v>1312</v>
      </c>
      <c r="H88" s="56" t="s">
        <v>133</v>
      </c>
      <c r="I88" s="54">
        <v>1000</v>
      </c>
      <c r="J88" s="62">
        <v>1000</v>
      </c>
      <c r="K88" s="2"/>
      <c r="L88" s="2"/>
      <c r="M88" s="19"/>
    </row>
    <row r="89" spans="1:13" x14ac:dyDescent="0.25">
      <c r="A89" s="69" t="s">
        <v>130</v>
      </c>
      <c r="B89" s="87" t="s">
        <v>1368</v>
      </c>
      <c r="C89" s="12">
        <f>MATCH(D89,[1]!Tabla1[Consignatario],0)</f>
        <v>1708</v>
      </c>
      <c r="D89" s="122" t="s">
        <v>1577</v>
      </c>
      <c r="E89" s="2" t="s">
        <v>110</v>
      </c>
      <c r="F89" s="2" t="s">
        <v>1379</v>
      </c>
      <c r="G89" s="56" t="s">
        <v>1312</v>
      </c>
      <c r="H89" s="56" t="s">
        <v>131</v>
      </c>
      <c r="I89" s="54">
        <v>20000</v>
      </c>
      <c r="J89" s="62">
        <v>20000</v>
      </c>
      <c r="K89" s="2">
        <v>1515</v>
      </c>
      <c r="L89" s="2">
        <v>3</v>
      </c>
      <c r="M89" s="19"/>
    </row>
    <row r="90" spans="1:13" x14ac:dyDescent="0.25">
      <c r="A90" s="69"/>
      <c r="B90" s="87"/>
      <c r="C90" s="12">
        <f>MATCH(D90,[1]!Tabla1[Consignatario],0)</f>
        <v>1708</v>
      </c>
      <c r="D90" s="122" t="s">
        <v>1577</v>
      </c>
      <c r="E90" s="2"/>
      <c r="F90" s="2"/>
      <c r="G90" s="56" t="s">
        <v>19</v>
      </c>
      <c r="H90" s="56" t="s">
        <v>134</v>
      </c>
      <c r="I90" s="54">
        <v>1016</v>
      </c>
      <c r="J90" s="62">
        <v>1016</v>
      </c>
      <c r="K90" s="2"/>
      <c r="L90" s="2"/>
      <c r="M90" s="19"/>
    </row>
    <row r="91" spans="1:13" x14ac:dyDescent="0.25">
      <c r="A91" s="69"/>
      <c r="B91" s="87"/>
      <c r="C91" s="12">
        <f>MATCH(D91,[1]!Tabla1[Consignatario],0)</f>
        <v>1708</v>
      </c>
      <c r="D91" s="122" t="s">
        <v>1577</v>
      </c>
      <c r="E91" s="2"/>
      <c r="F91" s="2"/>
      <c r="G91" s="56" t="s">
        <v>19</v>
      </c>
      <c r="H91" s="56" t="s">
        <v>135</v>
      </c>
      <c r="I91" s="54">
        <v>632</v>
      </c>
      <c r="J91" s="62">
        <v>632</v>
      </c>
      <c r="K91" s="2"/>
      <c r="L91" s="2"/>
      <c r="M91" s="19"/>
    </row>
    <row r="92" spans="1:13" x14ac:dyDescent="0.25">
      <c r="A92" s="69" t="s">
        <v>136</v>
      </c>
      <c r="B92" s="87"/>
      <c r="C92" s="12">
        <f>MATCH(D92,[1]!Tabla1[Consignatario],0)</f>
        <v>2260</v>
      </c>
      <c r="D92" s="122" t="s">
        <v>1578</v>
      </c>
      <c r="E92" s="2" t="s">
        <v>110</v>
      </c>
      <c r="F92" s="2" t="s">
        <v>103</v>
      </c>
      <c r="G92" s="56" t="s">
        <v>1312</v>
      </c>
      <c r="H92" s="56" t="s">
        <v>137</v>
      </c>
      <c r="I92" s="54">
        <v>60000</v>
      </c>
      <c r="J92" s="62">
        <v>60000</v>
      </c>
      <c r="K92" s="2">
        <v>5204</v>
      </c>
      <c r="L92" s="2">
        <v>3</v>
      </c>
      <c r="M92" s="19"/>
    </row>
    <row r="93" spans="1:13" x14ac:dyDescent="0.25">
      <c r="A93" s="69"/>
      <c r="B93" s="87"/>
      <c r="C93" s="12">
        <f>MATCH(D93,[1]!Tabla1[Consignatario],0)</f>
        <v>2260</v>
      </c>
      <c r="D93" s="122" t="s">
        <v>1578</v>
      </c>
      <c r="E93" s="2"/>
      <c r="F93" s="2"/>
      <c r="G93" s="56" t="s">
        <v>1312</v>
      </c>
      <c r="H93" s="56" t="s">
        <v>133</v>
      </c>
      <c r="I93" s="54">
        <v>1000</v>
      </c>
      <c r="J93" s="62">
        <v>1000</v>
      </c>
      <c r="K93" s="2"/>
      <c r="L93" s="2"/>
      <c r="M93" s="19"/>
    </row>
    <row r="94" spans="1:13" x14ac:dyDescent="0.25">
      <c r="A94" s="69"/>
      <c r="B94" s="87"/>
      <c r="C94" s="12">
        <f>MATCH(D94,[1]!Tabla1[Consignatario],0)</f>
        <v>2260</v>
      </c>
      <c r="D94" s="122" t="s">
        <v>1578</v>
      </c>
      <c r="E94" s="2"/>
      <c r="F94" s="2"/>
      <c r="G94" s="56" t="s">
        <v>19</v>
      </c>
      <c r="H94" s="56" t="s">
        <v>138</v>
      </c>
      <c r="I94" s="54">
        <v>11788</v>
      </c>
      <c r="J94" s="62">
        <v>11788</v>
      </c>
      <c r="K94" s="2"/>
      <c r="L94" s="2"/>
      <c r="M94" s="19"/>
    </row>
    <row r="95" spans="1:13" x14ac:dyDescent="0.25">
      <c r="A95" s="69"/>
      <c r="B95" s="87"/>
      <c r="C95" s="12">
        <f>MATCH(D95,[1]!Tabla1[Consignatario],0)</f>
        <v>2260</v>
      </c>
      <c r="D95" s="122" t="s">
        <v>1578</v>
      </c>
      <c r="E95" s="2"/>
      <c r="F95" s="2"/>
      <c r="G95" s="56" t="s">
        <v>19</v>
      </c>
      <c r="H95" s="56" t="s">
        <v>139</v>
      </c>
      <c r="I95" s="54">
        <v>1560</v>
      </c>
      <c r="J95" s="62">
        <v>1560</v>
      </c>
      <c r="K95" s="2"/>
      <c r="L95" s="2"/>
      <c r="M95" s="19"/>
    </row>
    <row r="96" spans="1:13" x14ac:dyDescent="0.25">
      <c r="A96" s="69"/>
      <c r="B96" s="87"/>
      <c r="C96" s="12">
        <f>MATCH(D96,[1]!Tabla1[Consignatario],0)</f>
        <v>2260</v>
      </c>
      <c r="D96" s="122" t="s">
        <v>1578</v>
      </c>
      <c r="E96" s="2"/>
      <c r="F96" s="2"/>
      <c r="G96" s="56" t="s">
        <v>1310</v>
      </c>
      <c r="H96" s="56" t="s">
        <v>141</v>
      </c>
      <c r="I96" s="54">
        <v>6530</v>
      </c>
      <c r="J96" s="62">
        <v>6530</v>
      </c>
      <c r="K96" s="54">
        <v>32</v>
      </c>
      <c r="L96" s="54">
        <v>5</v>
      </c>
      <c r="M96" s="19"/>
    </row>
    <row r="97" spans="1:13" x14ac:dyDescent="0.25">
      <c r="A97" s="69" t="s">
        <v>140</v>
      </c>
      <c r="B97" s="87"/>
      <c r="C97" s="12">
        <f>MATCH(D97,[1]!Tabla1[Consignatario],0)</f>
        <v>1326</v>
      </c>
      <c r="D97" s="122" t="s">
        <v>1579</v>
      </c>
      <c r="E97" s="2" t="s">
        <v>110</v>
      </c>
      <c r="F97" s="2" t="s">
        <v>1379</v>
      </c>
      <c r="G97" s="56" t="s">
        <v>1312</v>
      </c>
      <c r="H97" s="56" t="s">
        <v>77</v>
      </c>
      <c r="I97" s="54">
        <v>14000</v>
      </c>
      <c r="J97" s="62">
        <v>14000</v>
      </c>
      <c r="K97" s="54"/>
      <c r="L97" s="54"/>
      <c r="M97" s="19"/>
    </row>
    <row r="98" spans="1:13" x14ac:dyDescent="0.25">
      <c r="A98" s="69"/>
      <c r="B98" s="87"/>
      <c r="C98" s="12">
        <f>MATCH(D98,[1]!Tabla1[Consignatario],0)</f>
        <v>1326</v>
      </c>
      <c r="D98" s="122" t="s">
        <v>1579</v>
      </c>
      <c r="E98" s="2"/>
      <c r="F98" s="2"/>
      <c r="G98" s="56" t="s">
        <v>19</v>
      </c>
      <c r="H98" s="56" t="s">
        <v>34</v>
      </c>
      <c r="I98" s="54">
        <v>96</v>
      </c>
      <c r="J98" s="62">
        <v>96</v>
      </c>
      <c r="K98" s="54"/>
      <c r="L98" s="54"/>
      <c r="M98" s="19"/>
    </row>
    <row r="99" spans="1:13" x14ac:dyDescent="0.25">
      <c r="A99" s="69"/>
      <c r="B99" s="87"/>
      <c r="C99" s="12">
        <f>MATCH(D99,[1]!Tabla1[Consignatario],0)</f>
        <v>1326</v>
      </c>
      <c r="D99" s="122" t="s">
        <v>1579</v>
      </c>
      <c r="E99" s="2"/>
      <c r="F99" s="2"/>
      <c r="G99" s="56" t="s">
        <v>1312</v>
      </c>
      <c r="H99" s="56" t="s">
        <v>142</v>
      </c>
      <c r="I99" s="97">
        <v>672</v>
      </c>
      <c r="J99" s="97">
        <v>672</v>
      </c>
      <c r="K99" s="54">
        <v>1033</v>
      </c>
      <c r="L99" s="54">
        <v>6</v>
      </c>
      <c r="M99" s="21" t="s">
        <v>1380</v>
      </c>
    </row>
    <row r="100" spans="1:13" x14ac:dyDescent="0.25">
      <c r="A100" s="60" t="s">
        <v>143</v>
      </c>
      <c r="B100" s="108"/>
      <c r="C100" s="12">
        <f>MATCH(D100,[1]!Tabla1[Consignatario],0)</f>
        <v>1085</v>
      </c>
      <c r="D100" s="10" t="s">
        <v>1580</v>
      </c>
      <c r="E100" s="56" t="s">
        <v>144</v>
      </c>
      <c r="F100" s="56" t="s">
        <v>145</v>
      </c>
      <c r="G100" s="56" t="s">
        <v>1312</v>
      </c>
      <c r="H100" s="56" t="s">
        <v>44</v>
      </c>
      <c r="I100" s="54">
        <v>8000</v>
      </c>
      <c r="J100" s="62">
        <v>8000</v>
      </c>
      <c r="K100" s="54">
        <v>560</v>
      </c>
      <c r="L100" s="54"/>
      <c r="M100" s="19"/>
    </row>
    <row r="101" spans="1:13" x14ac:dyDescent="0.25">
      <c r="A101" s="60" t="s">
        <v>146</v>
      </c>
      <c r="B101" s="108"/>
      <c r="C101" s="12">
        <f>MATCH(D101,[1]!Tabla1[Consignatario],0)</f>
        <v>2556</v>
      </c>
      <c r="D101" s="101" t="s">
        <v>1522</v>
      </c>
      <c r="E101" s="56" t="s">
        <v>144</v>
      </c>
      <c r="F101" s="56" t="s">
        <v>145</v>
      </c>
      <c r="G101" s="56" t="s">
        <v>1312</v>
      </c>
      <c r="H101" s="56" t="s">
        <v>128</v>
      </c>
      <c r="I101" s="54">
        <v>26000</v>
      </c>
      <c r="J101" s="62">
        <v>26000</v>
      </c>
      <c r="K101" s="54">
        <v>1680</v>
      </c>
      <c r="L101" s="54"/>
      <c r="M101" s="19"/>
    </row>
    <row r="102" spans="1:13" x14ac:dyDescent="0.25">
      <c r="A102" s="60" t="s">
        <v>146</v>
      </c>
      <c r="B102" s="108"/>
      <c r="C102" s="12">
        <f>MATCH(D102,[1]!Tabla1[Consignatario],0)</f>
        <v>523</v>
      </c>
      <c r="D102" s="121" t="s">
        <v>1581</v>
      </c>
      <c r="E102" s="54" t="s">
        <v>144</v>
      </c>
      <c r="F102" s="54" t="s">
        <v>145</v>
      </c>
      <c r="G102" s="56" t="s">
        <v>1312</v>
      </c>
      <c r="H102" s="56" t="s">
        <v>131</v>
      </c>
      <c r="I102" s="54">
        <v>20000</v>
      </c>
      <c r="J102" s="62">
        <v>20000</v>
      </c>
      <c r="K102" s="54">
        <v>1400</v>
      </c>
      <c r="L102" s="54"/>
      <c r="M102" s="19"/>
    </row>
    <row r="103" spans="1:13" x14ac:dyDescent="0.25">
      <c r="A103" s="69" t="s">
        <v>146</v>
      </c>
      <c r="B103" s="87"/>
      <c r="C103" s="12">
        <f>MATCH(D103,[1]!Tabla1[Consignatario],0)</f>
        <v>1547</v>
      </c>
      <c r="D103" s="101" t="s">
        <v>1477</v>
      </c>
      <c r="E103" s="2" t="s">
        <v>144</v>
      </c>
      <c r="F103" s="2"/>
      <c r="G103" s="56" t="s">
        <v>1312</v>
      </c>
      <c r="H103" s="56" t="s">
        <v>147</v>
      </c>
      <c r="I103" s="54">
        <v>40000</v>
      </c>
      <c r="J103" s="62">
        <v>40000</v>
      </c>
      <c r="K103" s="2">
        <v>3160</v>
      </c>
      <c r="L103" s="2">
        <v>5</v>
      </c>
      <c r="M103" s="19"/>
    </row>
    <row r="104" spans="1:13" x14ac:dyDescent="0.25">
      <c r="A104" s="69"/>
      <c r="B104" s="87"/>
      <c r="C104" s="12">
        <f>MATCH(D104,[1]!Tabla1[Consignatario],0)</f>
        <v>1547</v>
      </c>
      <c r="D104" s="101" t="s">
        <v>1477</v>
      </c>
      <c r="E104" s="2"/>
      <c r="F104" s="2"/>
      <c r="G104" s="56" t="s">
        <v>19</v>
      </c>
      <c r="H104" s="56" t="s">
        <v>148</v>
      </c>
      <c r="I104" s="54">
        <v>5152</v>
      </c>
      <c r="J104" s="62">
        <v>5152</v>
      </c>
      <c r="K104" s="2"/>
      <c r="L104" s="2"/>
      <c r="M104" s="19"/>
    </row>
    <row r="105" spans="1:13" x14ac:dyDescent="0.25">
      <c r="A105" s="60" t="s">
        <v>149</v>
      </c>
      <c r="B105" s="108"/>
      <c r="C105" s="12">
        <f>MATCH(D105,[1]!Tabla1[Consignatario],0)</f>
        <v>1993</v>
      </c>
      <c r="D105" s="10" t="s">
        <v>1322</v>
      </c>
      <c r="E105" s="56" t="s">
        <v>144</v>
      </c>
      <c r="F105" s="56" t="s">
        <v>145</v>
      </c>
      <c r="G105" s="56" t="s">
        <v>1312</v>
      </c>
      <c r="H105" s="56" t="s">
        <v>131</v>
      </c>
      <c r="I105" s="54">
        <v>20000</v>
      </c>
      <c r="J105" s="62">
        <v>20000</v>
      </c>
      <c r="K105" s="54">
        <v>1400</v>
      </c>
      <c r="L105" s="54"/>
      <c r="M105" s="19"/>
    </row>
    <row r="106" spans="1:13" x14ac:dyDescent="0.25">
      <c r="A106" s="60" t="s">
        <v>149</v>
      </c>
      <c r="B106" s="108"/>
      <c r="C106" s="12">
        <f>MATCH(D106,[1]!Tabla1[Consignatario],0)</f>
        <v>2497</v>
      </c>
      <c r="D106" s="101" t="s">
        <v>1520</v>
      </c>
      <c r="E106" s="54" t="s">
        <v>144</v>
      </c>
      <c r="F106" s="54" t="s">
        <v>145</v>
      </c>
      <c r="G106" s="56" t="s">
        <v>1312</v>
      </c>
      <c r="H106" s="56" t="s">
        <v>131</v>
      </c>
      <c r="I106" s="54">
        <v>20000</v>
      </c>
      <c r="J106" s="62">
        <v>20000</v>
      </c>
      <c r="K106" s="54">
        <v>111400</v>
      </c>
      <c r="L106" s="54"/>
      <c r="M106" s="19" t="s">
        <v>1381</v>
      </c>
    </row>
    <row r="107" spans="1:13" x14ac:dyDescent="0.25">
      <c r="A107" s="60" t="s">
        <v>149</v>
      </c>
      <c r="B107" s="108" t="s">
        <v>1368</v>
      </c>
      <c r="C107" s="12">
        <f>MATCH(D107,[1]!Tabla1[Consignatario],0)</f>
        <v>2411</v>
      </c>
      <c r="D107" s="101" t="s">
        <v>1517</v>
      </c>
      <c r="E107" s="54" t="s">
        <v>144</v>
      </c>
      <c r="F107" s="54" t="s">
        <v>145</v>
      </c>
      <c r="G107" s="56" t="s">
        <v>1312</v>
      </c>
      <c r="H107" s="56" t="s">
        <v>80</v>
      </c>
      <c r="I107" s="54">
        <v>10000</v>
      </c>
      <c r="J107" s="62">
        <v>10000</v>
      </c>
      <c r="K107" s="54">
        <v>700</v>
      </c>
      <c r="L107" s="54"/>
      <c r="M107" s="19" t="s">
        <v>1382</v>
      </c>
    </row>
    <row r="108" spans="1:13" x14ac:dyDescent="0.25">
      <c r="A108" s="69" t="s">
        <v>150</v>
      </c>
      <c r="B108" s="87" t="s">
        <v>1368</v>
      </c>
      <c r="C108" s="12">
        <f>MATCH(D108,[1]!Tabla1[Consignatario],0)</f>
        <v>61</v>
      </c>
      <c r="D108" s="122" t="s">
        <v>1582</v>
      </c>
      <c r="E108" s="2" t="s">
        <v>144</v>
      </c>
      <c r="F108" s="2" t="s">
        <v>145</v>
      </c>
      <c r="G108" s="56" t="s">
        <v>1312</v>
      </c>
      <c r="H108" s="56" t="s">
        <v>112</v>
      </c>
      <c r="I108" s="54">
        <v>18000</v>
      </c>
      <c r="J108" s="62">
        <v>18000</v>
      </c>
      <c r="K108" s="2">
        <v>1386</v>
      </c>
      <c r="L108" s="2"/>
      <c r="M108" s="19"/>
    </row>
    <row r="109" spans="1:13" x14ac:dyDescent="0.25">
      <c r="A109" s="69"/>
      <c r="B109" s="87"/>
      <c r="C109" s="12">
        <f>MATCH(D109,[1]!Tabla1[Consignatario],0)</f>
        <v>61</v>
      </c>
      <c r="D109" s="122" t="s">
        <v>1582</v>
      </c>
      <c r="E109" s="2"/>
      <c r="F109" s="2"/>
      <c r="G109" s="56" t="s">
        <v>19</v>
      </c>
      <c r="H109" s="56" t="s">
        <v>151</v>
      </c>
      <c r="I109" s="54">
        <v>1800</v>
      </c>
      <c r="J109" s="62">
        <v>1800</v>
      </c>
      <c r="K109" s="2"/>
      <c r="L109" s="2"/>
      <c r="M109" s="19"/>
    </row>
    <row r="110" spans="1:13" x14ac:dyDescent="0.25">
      <c r="A110" s="60" t="s">
        <v>150</v>
      </c>
      <c r="B110" s="108"/>
      <c r="C110" s="12">
        <f>MATCH(D110,[1]!Tabla1[Consignatario],0)</f>
        <v>2549</v>
      </c>
      <c r="D110" s="121" t="s">
        <v>1583</v>
      </c>
      <c r="E110" s="54" t="s">
        <v>144</v>
      </c>
      <c r="F110" s="54" t="s">
        <v>145</v>
      </c>
      <c r="G110" s="56" t="s">
        <v>19</v>
      </c>
      <c r="H110" s="56" t="s">
        <v>152</v>
      </c>
      <c r="I110" s="54">
        <v>1640</v>
      </c>
      <c r="J110" s="62">
        <v>1640</v>
      </c>
      <c r="K110" s="54">
        <v>112</v>
      </c>
      <c r="L110" s="54"/>
      <c r="M110" s="19"/>
    </row>
    <row r="111" spans="1:13" x14ac:dyDescent="0.25">
      <c r="A111" s="60" t="s">
        <v>150</v>
      </c>
      <c r="B111" s="108" t="s">
        <v>1368</v>
      </c>
      <c r="C111" s="12">
        <f>MATCH(D111,[1]!Tabla1[Consignatario],0)</f>
        <v>1547</v>
      </c>
      <c r="D111" s="101" t="s">
        <v>1477</v>
      </c>
      <c r="E111" s="54" t="s">
        <v>144</v>
      </c>
      <c r="F111" s="54" t="s">
        <v>145</v>
      </c>
      <c r="G111" s="56"/>
      <c r="H111" s="56"/>
      <c r="I111" s="54"/>
      <c r="J111" s="62"/>
      <c r="K111" s="54"/>
      <c r="L111" s="54"/>
      <c r="M111" s="19" t="s">
        <v>153</v>
      </c>
    </row>
    <row r="112" spans="1:13" x14ac:dyDescent="0.25">
      <c r="A112" s="60" t="s">
        <v>150</v>
      </c>
      <c r="B112" s="108"/>
      <c r="C112" s="12">
        <f>MATCH(D112,[1]!Tabla1[Consignatario],0)</f>
        <v>853</v>
      </c>
      <c r="D112" s="121" t="s">
        <v>1584</v>
      </c>
      <c r="E112" s="54" t="s">
        <v>144</v>
      </c>
      <c r="F112" s="54" t="s">
        <v>154</v>
      </c>
      <c r="G112" s="56" t="s">
        <v>19</v>
      </c>
      <c r="H112" s="56" t="s">
        <v>16</v>
      </c>
      <c r="I112" s="54">
        <v>4100</v>
      </c>
      <c r="J112" s="62">
        <v>4100</v>
      </c>
      <c r="K112" s="54">
        <v>287</v>
      </c>
      <c r="L112" s="54"/>
      <c r="M112" s="19"/>
    </row>
    <row r="113" spans="1:13" x14ac:dyDescent="0.25">
      <c r="A113" s="69" t="s">
        <v>157</v>
      </c>
      <c r="B113" s="87"/>
      <c r="C113" s="12">
        <f>MATCH(D113,[1]!Tabla1[Consignatario],0)</f>
        <v>2604</v>
      </c>
      <c r="D113" s="101" t="s">
        <v>1524</v>
      </c>
      <c r="E113" s="2" t="s">
        <v>144</v>
      </c>
      <c r="F113" s="2" t="s">
        <v>154</v>
      </c>
      <c r="G113" s="56" t="s">
        <v>19</v>
      </c>
      <c r="H113" s="56" t="s">
        <v>112</v>
      </c>
      <c r="I113" s="54">
        <v>18000</v>
      </c>
      <c r="J113" s="62">
        <v>18000</v>
      </c>
      <c r="K113" s="54"/>
      <c r="L113" s="54"/>
      <c r="M113" s="19"/>
    </row>
    <row r="114" spans="1:13" x14ac:dyDescent="0.25">
      <c r="A114" s="69"/>
      <c r="B114" s="87"/>
      <c r="C114" s="12">
        <f>MATCH(D114,[1]!Tabla1[Consignatario],0)</f>
        <v>2604</v>
      </c>
      <c r="D114" s="101" t="s">
        <v>1524</v>
      </c>
      <c r="E114" s="2"/>
      <c r="F114" s="2"/>
      <c r="G114" s="56" t="s">
        <v>19</v>
      </c>
      <c r="H114" s="56" t="s">
        <v>155</v>
      </c>
      <c r="I114" s="54">
        <v>2240</v>
      </c>
      <c r="J114" s="62">
        <v>2240</v>
      </c>
      <c r="K114" s="54"/>
      <c r="L114" s="54"/>
      <c r="M114" s="19"/>
    </row>
    <row r="115" spans="1:13" x14ac:dyDescent="0.25">
      <c r="A115" s="69"/>
      <c r="B115" s="87"/>
      <c r="C115" s="12">
        <f>MATCH(D115,[1]!Tabla1[Consignatario],0)</f>
        <v>2604</v>
      </c>
      <c r="D115" s="101" t="s">
        <v>1524</v>
      </c>
      <c r="E115" s="2"/>
      <c r="F115" s="2"/>
      <c r="G115" s="56" t="s">
        <v>1312</v>
      </c>
      <c r="H115" s="56" t="s">
        <v>133</v>
      </c>
      <c r="I115" s="54">
        <v>1000</v>
      </c>
      <c r="J115" s="62">
        <v>1000</v>
      </c>
      <c r="K115" s="54">
        <v>1486</v>
      </c>
      <c r="L115" s="54">
        <v>6</v>
      </c>
      <c r="M115" s="19"/>
    </row>
    <row r="116" spans="1:13" x14ac:dyDescent="0.25">
      <c r="A116" s="69" t="s">
        <v>156</v>
      </c>
      <c r="B116" s="87" t="s">
        <v>1368</v>
      </c>
      <c r="C116" s="12">
        <f>MATCH(D116,[1]!Tabla1[Consignatario],0)</f>
        <v>282</v>
      </c>
      <c r="D116" s="122" t="s">
        <v>1585</v>
      </c>
      <c r="E116" s="2" t="s">
        <v>144</v>
      </c>
      <c r="F116" s="2" t="s">
        <v>145</v>
      </c>
      <c r="G116" s="56" t="s">
        <v>1312</v>
      </c>
      <c r="H116" s="56" t="s">
        <v>158</v>
      </c>
      <c r="I116" s="54">
        <v>6000</v>
      </c>
      <c r="J116" s="62">
        <v>6000</v>
      </c>
      <c r="K116" s="2">
        <v>619</v>
      </c>
      <c r="L116" s="2">
        <v>4</v>
      </c>
      <c r="M116" s="19"/>
    </row>
    <row r="117" spans="1:13" x14ac:dyDescent="0.25">
      <c r="A117" s="69"/>
      <c r="B117" s="87"/>
      <c r="C117" s="12">
        <f>MATCH(D117,[1]!Tabla1[Consignatario],0)</f>
        <v>282</v>
      </c>
      <c r="D117" s="122" t="s">
        <v>1585</v>
      </c>
      <c r="E117" s="2"/>
      <c r="F117" s="2"/>
      <c r="G117" s="56" t="s">
        <v>1312</v>
      </c>
      <c r="H117" s="56" t="s">
        <v>159</v>
      </c>
      <c r="I117" s="54">
        <v>1200</v>
      </c>
      <c r="J117" s="62">
        <v>1200</v>
      </c>
      <c r="K117" s="2"/>
      <c r="L117" s="2"/>
      <c r="M117" s="19"/>
    </row>
    <row r="118" spans="1:13" x14ac:dyDescent="0.25">
      <c r="A118" s="69"/>
      <c r="B118" s="87"/>
      <c r="C118" s="12">
        <f>MATCH(D118,[1]!Tabla1[Consignatario],0)</f>
        <v>282</v>
      </c>
      <c r="D118" s="122" t="s">
        <v>1585</v>
      </c>
      <c r="E118" s="2"/>
      <c r="F118" s="2"/>
      <c r="G118" s="56" t="s">
        <v>1312</v>
      </c>
      <c r="H118" s="56" t="s">
        <v>160</v>
      </c>
      <c r="I118" s="54">
        <v>1506</v>
      </c>
      <c r="J118" s="62">
        <v>1506</v>
      </c>
      <c r="K118" s="2"/>
      <c r="L118" s="2"/>
      <c r="M118" s="19"/>
    </row>
    <row r="119" spans="1:13" x14ac:dyDescent="0.25">
      <c r="A119" s="69"/>
      <c r="B119" s="87"/>
      <c r="C119" s="12">
        <f>MATCH(D119,[1]!Tabla1[Consignatario],0)</f>
        <v>282</v>
      </c>
      <c r="D119" s="122" t="s">
        <v>1585</v>
      </c>
      <c r="E119" s="2"/>
      <c r="F119" s="2"/>
      <c r="G119" s="56" t="s">
        <v>19</v>
      </c>
      <c r="H119" s="56" t="s">
        <v>65</v>
      </c>
      <c r="I119" s="54">
        <v>144</v>
      </c>
      <c r="J119" s="62">
        <v>144</v>
      </c>
      <c r="K119" s="2"/>
      <c r="L119" s="2"/>
      <c r="M119" s="19"/>
    </row>
    <row r="120" spans="1:13" x14ac:dyDescent="0.25">
      <c r="A120" s="60" t="s">
        <v>156</v>
      </c>
      <c r="B120" s="108" t="s">
        <v>1371</v>
      </c>
      <c r="C120" s="12">
        <f>MATCH(D120,[1]!Tabla1[Consignatario],0)</f>
        <v>296</v>
      </c>
      <c r="D120" s="10" t="s">
        <v>1383</v>
      </c>
      <c r="E120" s="56" t="s">
        <v>144</v>
      </c>
      <c r="F120" s="56" t="s">
        <v>161</v>
      </c>
      <c r="G120" s="56" t="s">
        <v>1312</v>
      </c>
      <c r="H120" s="56" t="s">
        <v>74</v>
      </c>
      <c r="I120" s="54">
        <v>22000</v>
      </c>
      <c r="J120" s="62">
        <v>22000</v>
      </c>
      <c r="K120" s="54">
        <v>1540</v>
      </c>
      <c r="L120" s="54"/>
      <c r="M120" s="19"/>
    </row>
    <row r="121" spans="1:13" x14ac:dyDescent="0.25">
      <c r="A121" s="69" t="s">
        <v>169</v>
      </c>
      <c r="B121" s="87"/>
      <c r="C121" s="12">
        <f>MATCH(D121,[1]!Tabla1[Consignatario],0)</f>
        <v>1409</v>
      </c>
      <c r="D121" s="122" t="s">
        <v>1586</v>
      </c>
      <c r="E121" s="2" t="s">
        <v>144</v>
      </c>
      <c r="F121" s="2" t="s">
        <v>154</v>
      </c>
      <c r="G121" s="56" t="s">
        <v>1312</v>
      </c>
      <c r="H121" s="56" t="s">
        <v>162</v>
      </c>
      <c r="I121" s="54">
        <v>16000</v>
      </c>
      <c r="J121" s="62">
        <v>16000</v>
      </c>
      <c r="K121" s="2">
        <v>1131</v>
      </c>
      <c r="L121" s="2">
        <v>2</v>
      </c>
      <c r="M121" s="19"/>
    </row>
    <row r="122" spans="1:13" x14ac:dyDescent="0.25">
      <c r="A122" s="69"/>
      <c r="B122" s="87"/>
      <c r="C122" s="12">
        <f>MATCH(D122,[1]!Tabla1[Consignatario],0)</f>
        <v>1409</v>
      </c>
      <c r="D122" s="122" t="s">
        <v>1586</v>
      </c>
      <c r="E122" s="2"/>
      <c r="F122" s="2"/>
      <c r="G122" s="56" t="s">
        <v>19</v>
      </c>
      <c r="H122" s="56" t="s">
        <v>165</v>
      </c>
      <c r="I122" s="54">
        <v>160</v>
      </c>
      <c r="J122" s="62">
        <v>160</v>
      </c>
      <c r="K122" s="2"/>
      <c r="L122" s="2"/>
      <c r="M122" s="19"/>
    </row>
    <row r="123" spans="1:13" x14ac:dyDescent="0.25">
      <c r="A123" s="69" t="s">
        <v>169</v>
      </c>
      <c r="B123" s="87" t="s">
        <v>1368</v>
      </c>
      <c r="C123" s="12">
        <f>MATCH(D123,[1]!Tabla1[Consignatario],0)</f>
        <v>195</v>
      </c>
      <c r="D123" s="101" t="s">
        <v>1441</v>
      </c>
      <c r="E123" s="2" t="s">
        <v>144</v>
      </c>
      <c r="F123" s="2" t="s">
        <v>154</v>
      </c>
      <c r="G123" s="56" t="s">
        <v>1312</v>
      </c>
      <c r="H123" s="56" t="s">
        <v>166</v>
      </c>
      <c r="I123" s="54">
        <v>30000</v>
      </c>
      <c r="J123" s="62">
        <v>30000</v>
      </c>
      <c r="K123" s="2">
        <v>2298</v>
      </c>
      <c r="L123" s="2">
        <v>6</v>
      </c>
      <c r="M123" s="19"/>
    </row>
    <row r="124" spans="1:13" x14ac:dyDescent="0.25">
      <c r="A124" s="69"/>
      <c r="B124" s="87"/>
      <c r="C124" s="12">
        <f>MATCH(D124,[1]!Tabla1[Consignatario],0)</f>
        <v>195</v>
      </c>
      <c r="D124" s="101" t="s">
        <v>1441</v>
      </c>
      <c r="E124" s="2"/>
      <c r="F124" s="2"/>
      <c r="G124" s="56" t="s">
        <v>19</v>
      </c>
      <c r="H124" s="56" t="s">
        <v>167</v>
      </c>
      <c r="I124" s="54">
        <v>1840</v>
      </c>
      <c r="J124" s="62">
        <v>1840</v>
      </c>
      <c r="K124" s="2"/>
      <c r="L124" s="2"/>
      <c r="M124" s="19"/>
    </row>
    <row r="125" spans="1:13" x14ac:dyDescent="0.25">
      <c r="A125" s="69"/>
      <c r="B125" s="87"/>
      <c r="C125" s="12">
        <f>MATCH(D125,[1]!Tabla1[Consignatario],0)</f>
        <v>195</v>
      </c>
      <c r="D125" s="101" t="s">
        <v>1441</v>
      </c>
      <c r="E125" s="2"/>
      <c r="F125" s="2"/>
      <c r="G125" s="56" t="s">
        <v>19</v>
      </c>
      <c r="H125" s="56" t="s">
        <v>163</v>
      </c>
      <c r="I125" s="54">
        <v>10</v>
      </c>
      <c r="J125" s="62">
        <v>10</v>
      </c>
      <c r="K125" s="2"/>
      <c r="L125" s="2"/>
      <c r="M125" s="19"/>
    </row>
    <row r="126" spans="1:13" x14ac:dyDescent="0.25">
      <c r="A126" s="60" t="s">
        <v>169</v>
      </c>
      <c r="B126" s="108" t="s">
        <v>1368</v>
      </c>
      <c r="C126" s="12">
        <f>MATCH(D126,[1]!Tabla1[Consignatario],0)</f>
        <v>2303</v>
      </c>
      <c r="D126" s="101" t="s">
        <v>1514</v>
      </c>
      <c r="E126" s="56" t="s">
        <v>144</v>
      </c>
      <c r="F126" s="56"/>
      <c r="G126" s="56" t="s">
        <v>1312</v>
      </c>
      <c r="H126" s="56" t="s">
        <v>168</v>
      </c>
      <c r="I126" s="54">
        <v>483</v>
      </c>
      <c r="J126" s="62">
        <v>483</v>
      </c>
      <c r="K126" s="54">
        <v>33</v>
      </c>
      <c r="L126" s="54">
        <v>6</v>
      </c>
      <c r="M126" s="19"/>
    </row>
    <row r="127" spans="1:13" x14ac:dyDescent="0.25">
      <c r="A127" s="60" t="s">
        <v>170</v>
      </c>
      <c r="B127" s="108" t="s">
        <v>1368</v>
      </c>
      <c r="C127" s="12">
        <f>MATCH(D127,[1]!Tabla1[Consignatario],0)</f>
        <v>2560</v>
      </c>
      <c r="D127" s="10" t="s">
        <v>1566</v>
      </c>
      <c r="E127" s="56" t="s">
        <v>144</v>
      </c>
      <c r="F127" s="56"/>
      <c r="G127" s="56" t="s">
        <v>1310</v>
      </c>
      <c r="H127" s="56" t="s">
        <v>171</v>
      </c>
      <c r="I127" s="54">
        <v>2500</v>
      </c>
      <c r="J127" s="62">
        <v>2500</v>
      </c>
      <c r="K127" s="54">
        <v>12</v>
      </c>
      <c r="L127" s="54">
        <v>4</v>
      </c>
      <c r="M127" s="19"/>
    </row>
    <row r="128" spans="1:13" x14ac:dyDescent="0.25">
      <c r="A128" s="60" t="s">
        <v>172</v>
      </c>
      <c r="B128" s="108" t="s">
        <v>173</v>
      </c>
      <c r="C128" s="12">
        <f>MATCH(D128,[1]!Tabla1[Consignatario],0)</f>
        <v>608</v>
      </c>
      <c r="D128" s="101" t="s">
        <v>1453</v>
      </c>
      <c r="E128" s="56" t="s">
        <v>144</v>
      </c>
      <c r="F128" s="56"/>
      <c r="G128" s="56" t="s">
        <v>1310</v>
      </c>
      <c r="H128" s="56" t="s">
        <v>174</v>
      </c>
      <c r="I128" s="54">
        <v>40067</v>
      </c>
      <c r="J128" s="62">
        <v>40067</v>
      </c>
      <c r="K128" s="54">
        <v>200</v>
      </c>
      <c r="L128" s="54">
        <v>3</v>
      </c>
      <c r="M128" s="19" t="s">
        <v>1433</v>
      </c>
    </row>
    <row r="129" spans="1:13" x14ac:dyDescent="0.25">
      <c r="A129" s="60" t="s">
        <v>172</v>
      </c>
      <c r="B129" s="108" t="s">
        <v>1368</v>
      </c>
      <c r="C129" s="12">
        <f>MATCH(D129,[1]!Tabla1[Consignatario],0)</f>
        <v>855</v>
      </c>
      <c r="D129" s="10" t="s">
        <v>1587</v>
      </c>
      <c r="E129" s="56" t="s">
        <v>144</v>
      </c>
      <c r="F129" s="56"/>
      <c r="G129" s="56" t="s">
        <v>1310</v>
      </c>
      <c r="H129" s="56" t="s">
        <v>175</v>
      </c>
      <c r="I129" s="54">
        <v>20000</v>
      </c>
      <c r="J129" s="62">
        <v>20000</v>
      </c>
      <c r="K129" s="54">
        <v>100</v>
      </c>
      <c r="L129" s="54"/>
      <c r="M129" s="19"/>
    </row>
    <row r="130" spans="1:13" x14ac:dyDescent="0.25">
      <c r="A130" s="69" t="s">
        <v>172</v>
      </c>
      <c r="B130" s="87" t="s">
        <v>1368</v>
      </c>
      <c r="C130" s="12">
        <f>MATCH(D130,[1]!Tabla1[Consignatario],0)</f>
        <v>1787</v>
      </c>
      <c r="D130" s="101" t="s">
        <v>1487</v>
      </c>
      <c r="E130" s="2" t="s">
        <v>144</v>
      </c>
      <c r="F130" s="2" t="s">
        <v>154</v>
      </c>
      <c r="G130" s="56" t="s">
        <v>1312</v>
      </c>
      <c r="H130" s="56" t="s">
        <v>53</v>
      </c>
      <c r="I130" s="54">
        <v>25300</v>
      </c>
      <c r="J130" s="62">
        <v>25300</v>
      </c>
      <c r="K130" s="2">
        <v>1963</v>
      </c>
      <c r="L130" s="2">
        <v>4</v>
      </c>
      <c r="M130" s="19"/>
    </row>
    <row r="131" spans="1:13" x14ac:dyDescent="0.25">
      <c r="A131" s="69"/>
      <c r="B131" s="87"/>
      <c r="C131" s="12">
        <f>MATCH(D131,[1]!Tabla1[Consignatario],0)</f>
        <v>1787</v>
      </c>
      <c r="D131" s="101" t="s">
        <v>1487</v>
      </c>
      <c r="E131" s="2"/>
      <c r="F131" s="2"/>
      <c r="G131" s="56" t="s">
        <v>19</v>
      </c>
      <c r="H131" s="56" t="s">
        <v>151</v>
      </c>
      <c r="I131" s="54">
        <v>1800</v>
      </c>
      <c r="J131" s="62">
        <v>1800</v>
      </c>
      <c r="K131" s="2"/>
      <c r="L131" s="2"/>
      <c r="M131" s="19"/>
    </row>
    <row r="132" spans="1:13" x14ac:dyDescent="0.25">
      <c r="A132" s="69"/>
      <c r="B132" s="87"/>
      <c r="C132" s="12">
        <f>MATCH(D132,[1]!Tabla1[Consignatario],0)</f>
        <v>1787</v>
      </c>
      <c r="D132" s="101" t="s">
        <v>1487</v>
      </c>
      <c r="E132" s="2"/>
      <c r="F132" s="2"/>
      <c r="G132" s="56" t="s">
        <v>1312</v>
      </c>
      <c r="H132" s="56" t="s">
        <v>177</v>
      </c>
      <c r="I132" s="54">
        <v>950</v>
      </c>
      <c r="J132" s="62">
        <v>950</v>
      </c>
      <c r="K132" s="2"/>
      <c r="L132" s="2"/>
      <c r="M132" s="19"/>
    </row>
    <row r="133" spans="1:13" x14ac:dyDescent="0.25">
      <c r="A133" s="69" t="s">
        <v>179</v>
      </c>
      <c r="B133" s="87" t="s">
        <v>1368</v>
      </c>
      <c r="C133" s="12">
        <f>MATCH(D133,[1]!Tabla1[Consignatario],0)</f>
        <v>645</v>
      </c>
      <c r="D133" s="122" t="s">
        <v>1588</v>
      </c>
      <c r="E133" s="2" t="s">
        <v>178</v>
      </c>
      <c r="F133" s="2" t="s">
        <v>180</v>
      </c>
      <c r="G133" s="56" t="s">
        <v>1312</v>
      </c>
      <c r="H133" s="56" t="s">
        <v>79</v>
      </c>
      <c r="I133" s="54">
        <v>32000</v>
      </c>
      <c r="J133" s="62">
        <v>32000</v>
      </c>
      <c r="K133" s="2">
        <v>2625</v>
      </c>
      <c r="L133" s="2">
        <v>4</v>
      </c>
      <c r="M133" s="19"/>
    </row>
    <row r="134" spans="1:13" x14ac:dyDescent="0.25">
      <c r="A134" s="69"/>
      <c r="B134" s="87"/>
      <c r="C134" s="12">
        <f>MATCH(D134,[1]!Tabla1[Consignatario],0)</f>
        <v>645</v>
      </c>
      <c r="D134" s="122" t="s">
        <v>1588</v>
      </c>
      <c r="E134" s="2"/>
      <c r="F134" s="2"/>
      <c r="G134" s="56" t="s">
        <v>1312</v>
      </c>
      <c r="H134" s="56" t="s">
        <v>163</v>
      </c>
      <c r="I134" s="54">
        <v>10</v>
      </c>
      <c r="J134" s="62">
        <v>10</v>
      </c>
      <c r="K134" s="2"/>
      <c r="L134" s="2"/>
      <c r="M134" s="19"/>
    </row>
    <row r="135" spans="1:13" x14ac:dyDescent="0.25">
      <c r="A135" s="69"/>
      <c r="B135" s="87"/>
      <c r="C135" s="12">
        <f>MATCH(D135,[1]!Tabla1[Consignatario],0)</f>
        <v>645</v>
      </c>
      <c r="D135" s="122" t="s">
        <v>1588</v>
      </c>
      <c r="E135" s="2"/>
      <c r="F135" s="2"/>
      <c r="G135" s="56" t="s">
        <v>19</v>
      </c>
      <c r="H135" s="56" t="s">
        <v>65</v>
      </c>
      <c r="I135" s="54">
        <v>1440</v>
      </c>
      <c r="J135" s="62">
        <v>1440</v>
      </c>
      <c r="K135" s="2"/>
      <c r="L135" s="2"/>
      <c r="M135" s="19"/>
    </row>
    <row r="136" spans="1:13" x14ac:dyDescent="0.25">
      <c r="A136" s="69"/>
      <c r="B136" s="87"/>
      <c r="C136" s="12">
        <f>MATCH(D136,[1]!Tabla1[Consignatario],0)</f>
        <v>645</v>
      </c>
      <c r="D136" s="122" t="s">
        <v>1588</v>
      </c>
      <c r="E136" s="2"/>
      <c r="F136" s="2"/>
      <c r="G136" s="56" t="s">
        <v>19</v>
      </c>
      <c r="H136" s="56" t="s">
        <v>164</v>
      </c>
      <c r="I136" s="54">
        <v>3096</v>
      </c>
      <c r="J136" s="62">
        <v>3096</v>
      </c>
      <c r="K136" s="2"/>
      <c r="L136" s="2"/>
      <c r="M136" s="19"/>
    </row>
    <row r="137" spans="1:13" x14ac:dyDescent="0.25">
      <c r="A137" s="69" t="s">
        <v>181</v>
      </c>
      <c r="B137" s="87"/>
      <c r="C137" s="12">
        <f>MATCH(D137,[1]!Tabla1[Consignatario],0)</f>
        <v>1864</v>
      </c>
      <c r="D137" s="123" t="s">
        <v>1589</v>
      </c>
      <c r="E137" s="68" t="s">
        <v>186</v>
      </c>
      <c r="F137" s="68" t="s">
        <v>180</v>
      </c>
      <c r="G137" s="56" t="s">
        <v>1312</v>
      </c>
      <c r="H137" s="56" t="s">
        <v>79</v>
      </c>
      <c r="I137" s="54">
        <v>32000</v>
      </c>
      <c r="J137" s="62">
        <v>32000</v>
      </c>
      <c r="K137" s="2">
        <v>2600</v>
      </c>
      <c r="L137" s="2">
        <v>2</v>
      </c>
      <c r="M137" s="19"/>
    </row>
    <row r="138" spans="1:13" x14ac:dyDescent="0.25">
      <c r="A138" s="69"/>
      <c r="B138" s="87"/>
      <c r="C138" s="12">
        <f>MATCH(D138,[1]!Tabla1[Consignatario],0)</f>
        <v>1864</v>
      </c>
      <c r="D138" s="123" t="s">
        <v>1589</v>
      </c>
      <c r="E138" s="68"/>
      <c r="F138" s="68"/>
      <c r="G138" s="56" t="s">
        <v>19</v>
      </c>
      <c r="H138" s="56" t="s">
        <v>182</v>
      </c>
      <c r="I138" s="54">
        <v>1920</v>
      </c>
      <c r="J138" s="62">
        <v>1920</v>
      </c>
      <c r="K138" s="2"/>
      <c r="L138" s="2"/>
      <c r="M138" s="19"/>
    </row>
    <row r="139" spans="1:13" x14ac:dyDescent="0.25">
      <c r="A139" s="69"/>
      <c r="B139" s="87"/>
      <c r="C139" s="12">
        <f>MATCH(D139,[1]!Tabla1[Consignatario],0)</f>
        <v>1864</v>
      </c>
      <c r="D139" s="123" t="s">
        <v>1589</v>
      </c>
      <c r="E139" s="68"/>
      <c r="F139" s="68"/>
      <c r="G139" s="56" t="s">
        <v>19</v>
      </c>
      <c r="H139" s="56" t="s">
        <v>183</v>
      </c>
      <c r="I139" s="54">
        <v>3225</v>
      </c>
      <c r="J139" s="62">
        <v>3225</v>
      </c>
      <c r="K139" s="2"/>
      <c r="L139" s="2"/>
      <c r="M139" s="19"/>
    </row>
    <row r="140" spans="1:13" x14ac:dyDescent="0.25">
      <c r="A140" s="60" t="s">
        <v>181</v>
      </c>
      <c r="B140" s="108"/>
      <c r="C140" s="12">
        <f>MATCH(D140,[1]!Tabla1[Consignatario],0)</f>
        <v>888</v>
      </c>
      <c r="D140" s="10" t="s">
        <v>1590</v>
      </c>
      <c r="E140" s="56" t="s">
        <v>178</v>
      </c>
      <c r="F140" s="56" t="s">
        <v>180</v>
      </c>
      <c r="G140" s="56" t="s">
        <v>19</v>
      </c>
      <c r="H140" s="56" t="s">
        <v>184</v>
      </c>
      <c r="I140" s="54">
        <v>3520</v>
      </c>
      <c r="J140" s="62">
        <v>3520</v>
      </c>
      <c r="K140" s="54">
        <v>246</v>
      </c>
      <c r="L140" s="54">
        <v>3</v>
      </c>
      <c r="M140" s="19"/>
    </row>
    <row r="141" spans="1:13" x14ac:dyDescent="0.25">
      <c r="A141" s="69" t="s">
        <v>185</v>
      </c>
      <c r="B141" s="87"/>
      <c r="C141" s="12">
        <f>MATCH(D141,[1]!Tabla1[Consignatario],0)</f>
        <v>2409</v>
      </c>
      <c r="D141" s="101" t="s">
        <v>1518</v>
      </c>
      <c r="E141" s="2" t="s">
        <v>178</v>
      </c>
      <c r="F141" s="2" t="s">
        <v>180</v>
      </c>
      <c r="G141" s="56" t="s">
        <v>1312</v>
      </c>
      <c r="H141" s="56" t="s">
        <v>16</v>
      </c>
      <c r="I141" s="54">
        <v>4000</v>
      </c>
      <c r="J141" s="62">
        <v>4000</v>
      </c>
      <c r="K141" s="2">
        <v>324</v>
      </c>
      <c r="L141" s="2">
        <v>7</v>
      </c>
      <c r="M141" s="19"/>
    </row>
    <row r="142" spans="1:13" x14ac:dyDescent="0.25">
      <c r="A142" s="69"/>
      <c r="B142" s="87"/>
      <c r="C142" s="12">
        <f>MATCH(D142,[1]!Tabla1[Consignatario],0)</f>
        <v>2409</v>
      </c>
      <c r="D142" s="101" t="s">
        <v>1518</v>
      </c>
      <c r="E142" s="2"/>
      <c r="F142" s="2"/>
      <c r="G142" s="56" t="s">
        <v>19</v>
      </c>
      <c r="H142" s="56" t="s">
        <v>187</v>
      </c>
      <c r="I142" s="54">
        <v>640</v>
      </c>
      <c r="J142" s="62">
        <v>640</v>
      </c>
      <c r="K142" s="2"/>
      <c r="L142" s="2"/>
      <c r="M142" s="19"/>
    </row>
    <row r="143" spans="1:13" x14ac:dyDescent="0.25">
      <c r="A143" s="69" t="s">
        <v>185</v>
      </c>
      <c r="B143" s="87"/>
      <c r="C143" s="12">
        <f>MATCH(D143,[1]!Tabla1[Consignatario],0)</f>
        <v>2665</v>
      </c>
      <c r="D143" s="123" t="s">
        <v>1591</v>
      </c>
      <c r="E143" s="68" t="s">
        <v>178</v>
      </c>
      <c r="F143" s="68" t="s">
        <v>180</v>
      </c>
      <c r="G143" s="56" t="s">
        <v>1312</v>
      </c>
      <c r="H143" s="56" t="s">
        <v>44</v>
      </c>
      <c r="I143" s="54">
        <v>8000</v>
      </c>
      <c r="J143" s="62">
        <v>8000</v>
      </c>
      <c r="K143" s="2">
        <v>588</v>
      </c>
      <c r="L143" s="2"/>
      <c r="M143" s="19"/>
    </row>
    <row r="144" spans="1:13" x14ac:dyDescent="0.25">
      <c r="A144" s="69"/>
      <c r="B144" s="87"/>
      <c r="C144" s="12">
        <f>MATCH(D144,[1]!Tabla1[Consignatario],0)</f>
        <v>2665</v>
      </c>
      <c r="D144" s="123" t="s">
        <v>1591</v>
      </c>
      <c r="E144" s="68"/>
      <c r="F144" s="68"/>
      <c r="G144" s="56" t="s">
        <v>19</v>
      </c>
      <c r="H144" s="56" t="s">
        <v>54</v>
      </c>
      <c r="I144" s="54">
        <v>400</v>
      </c>
      <c r="J144" s="62">
        <v>400</v>
      </c>
      <c r="K144" s="2"/>
      <c r="L144" s="2"/>
      <c r="M144" s="19" t="s">
        <v>1384</v>
      </c>
    </row>
    <row r="145" spans="1:13" x14ac:dyDescent="0.25">
      <c r="A145" s="60" t="s">
        <v>185</v>
      </c>
      <c r="B145" s="108"/>
      <c r="C145" s="12">
        <f>MATCH(D145,[1]!Tabla1[Consignatario],0)</f>
        <v>447</v>
      </c>
      <c r="D145" s="10" t="s">
        <v>1592</v>
      </c>
      <c r="E145" s="56" t="s">
        <v>178</v>
      </c>
      <c r="F145" s="56" t="s">
        <v>1385</v>
      </c>
      <c r="G145" s="56" t="s">
        <v>19</v>
      </c>
      <c r="H145" s="56" t="s">
        <v>188</v>
      </c>
      <c r="I145" s="54">
        <v>62</v>
      </c>
      <c r="J145" s="62">
        <v>62</v>
      </c>
      <c r="K145" s="54">
        <v>4</v>
      </c>
      <c r="L145" s="54">
        <v>3</v>
      </c>
      <c r="M145" s="19"/>
    </row>
    <row r="146" spans="1:13" x14ac:dyDescent="0.25">
      <c r="A146" s="69" t="s">
        <v>189</v>
      </c>
      <c r="B146" s="87"/>
      <c r="C146" s="12">
        <f>MATCH(D146,[1]!Tabla1[Consignatario],0)</f>
        <v>2663</v>
      </c>
      <c r="D146" s="122" t="s">
        <v>1593</v>
      </c>
      <c r="E146" s="2" t="s">
        <v>190</v>
      </c>
      <c r="F146" s="2" t="s">
        <v>191</v>
      </c>
      <c r="G146" s="56" t="s">
        <v>1312</v>
      </c>
      <c r="H146" s="56" t="s">
        <v>192</v>
      </c>
      <c r="I146" s="54">
        <v>38000</v>
      </c>
      <c r="J146" s="62">
        <v>38000</v>
      </c>
      <c r="K146" s="2">
        <v>2807</v>
      </c>
      <c r="L146" s="2"/>
      <c r="M146" s="19"/>
    </row>
    <row r="147" spans="1:13" x14ac:dyDescent="0.25">
      <c r="A147" s="69"/>
      <c r="B147" s="87"/>
      <c r="C147" s="12">
        <f>MATCH(D147,[1]!Tabla1[Consignatario],0)</f>
        <v>2663</v>
      </c>
      <c r="D147" s="122" t="s">
        <v>1593</v>
      </c>
      <c r="E147" s="2"/>
      <c r="F147" s="2"/>
      <c r="G147" s="56" t="s">
        <v>19</v>
      </c>
      <c r="H147" s="56" t="s">
        <v>132</v>
      </c>
      <c r="I147" s="54">
        <v>2000</v>
      </c>
      <c r="J147" s="62">
        <v>2000</v>
      </c>
      <c r="K147" s="2"/>
      <c r="L147" s="2"/>
      <c r="M147" s="19"/>
    </row>
    <row r="148" spans="1:13" x14ac:dyDescent="0.25">
      <c r="A148" s="69"/>
      <c r="B148" s="87"/>
      <c r="C148" s="12">
        <f>MATCH(D148,[1]!Tabla1[Consignatario],0)</f>
        <v>2663</v>
      </c>
      <c r="D148" s="122" t="s">
        <v>1593</v>
      </c>
      <c r="E148" s="2"/>
      <c r="F148" s="2"/>
      <c r="G148" s="56" t="s">
        <v>1312</v>
      </c>
      <c r="H148" s="56" t="s">
        <v>193</v>
      </c>
      <c r="I148" s="54">
        <v>100</v>
      </c>
      <c r="J148" s="62">
        <v>100</v>
      </c>
      <c r="K148" s="2"/>
      <c r="L148" s="2"/>
      <c r="M148" s="19"/>
    </row>
    <row r="149" spans="1:13" x14ac:dyDescent="0.25">
      <c r="A149" s="60" t="s">
        <v>189</v>
      </c>
      <c r="B149" s="108"/>
      <c r="C149" s="12">
        <f>MATCH(D149,[1]!Tabla1[Consignatario],0)</f>
        <v>2663</v>
      </c>
      <c r="D149" s="10" t="s">
        <v>1593</v>
      </c>
      <c r="E149" s="56" t="s">
        <v>190</v>
      </c>
      <c r="F149" s="56" t="s">
        <v>191</v>
      </c>
      <c r="G149" s="56" t="s">
        <v>1311</v>
      </c>
      <c r="H149" s="56" t="s">
        <v>194</v>
      </c>
      <c r="I149" s="54">
        <v>80</v>
      </c>
      <c r="J149" s="62">
        <v>80</v>
      </c>
      <c r="K149" s="54">
        <v>574</v>
      </c>
      <c r="L149" s="54"/>
      <c r="M149" s="19"/>
    </row>
    <row r="150" spans="1:13" x14ac:dyDescent="0.25">
      <c r="A150" s="69" t="s">
        <v>189</v>
      </c>
      <c r="B150" s="87" t="s">
        <v>1368</v>
      </c>
      <c r="C150" s="12">
        <f>MATCH(D150,[1]!Tabla1[Consignatario],0)</f>
        <v>2280</v>
      </c>
      <c r="D150" s="122" t="s">
        <v>1594</v>
      </c>
      <c r="E150" s="2" t="s">
        <v>190</v>
      </c>
      <c r="F150" s="2" t="s">
        <v>191</v>
      </c>
      <c r="G150" s="56" t="s">
        <v>1312</v>
      </c>
      <c r="H150" s="56" t="s">
        <v>124</v>
      </c>
      <c r="I150" s="54">
        <v>10700</v>
      </c>
      <c r="J150" s="62">
        <v>10700</v>
      </c>
      <c r="K150" s="2">
        <v>956</v>
      </c>
      <c r="L150" s="2"/>
      <c r="M150" s="19"/>
    </row>
    <row r="151" spans="1:13" x14ac:dyDescent="0.25">
      <c r="A151" s="69"/>
      <c r="B151" s="87"/>
      <c r="C151" s="12">
        <f>MATCH(D151,[1]!Tabla1[Consignatario],0)</f>
        <v>2280</v>
      </c>
      <c r="D151" s="122" t="s">
        <v>1594</v>
      </c>
      <c r="E151" s="2"/>
      <c r="F151" s="2"/>
      <c r="G151" s="56" t="s">
        <v>19</v>
      </c>
      <c r="H151" s="56" t="s">
        <v>195</v>
      </c>
      <c r="I151" s="54">
        <v>1358</v>
      </c>
      <c r="J151" s="62">
        <v>1358</v>
      </c>
      <c r="K151" s="2"/>
      <c r="L151" s="2"/>
      <c r="M151" s="19"/>
    </row>
    <row r="152" spans="1:13" x14ac:dyDescent="0.25">
      <c r="A152" s="69"/>
      <c r="B152" s="87"/>
      <c r="C152" s="12">
        <f>MATCH(D152,[1]!Tabla1[Consignatario],0)</f>
        <v>2280</v>
      </c>
      <c r="D152" s="122" t="s">
        <v>1594</v>
      </c>
      <c r="E152" s="2"/>
      <c r="F152" s="2"/>
      <c r="G152" s="56" t="s">
        <v>19</v>
      </c>
      <c r="H152" s="56" t="s">
        <v>196</v>
      </c>
      <c r="I152" s="54">
        <v>1600</v>
      </c>
      <c r="J152" s="62">
        <v>1600</v>
      </c>
      <c r="K152" s="2"/>
      <c r="L152" s="2"/>
      <c r="M152" s="19"/>
    </row>
    <row r="153" spans="1:13" x14ac:dyDescent="0.25">
      <c r="A153" s="69" t="s">
        <v>197</v>
      </c>
      <c r="B153" s="87" t="s">
        <v>1368</v>
      </c>
      <c r="C153" s="12">
        <f>MATCH(D153,[1]!Tabla1[Consignatario],0)</f>
        <v>2065</v>
      </c>
      <c r="D153" s="101" t="s">
        <v>1504</v>
      </c>
      <c r="E153" s="2" t="s">
        <v>190</v>
      </c>
      <c r="F153" s="2" t="s">
        <v>15</v>
      </c>
      <c r="G153" s="56" t="s">
        <v>1312</v>
      </c>
      <c r="H153" s="56" t="s">
        <v>128</v>
      </c>
      <c r="I153" s="54">
        <v>24000</v>
      </c>
      <c r="J153" s="62">
        <v>24000</v>
      </c>
      <c r="K153" s="2">
        <v>1908</v>
      </c>
      <c r="L153" s="2">
        <v>6</v>
      </c>
      <c r="M153" s="19"/>
    </row>
    <row r="154" spans="1:13" x14ac:dyDescent="0.25">
      <c r="A154" s="69"/>
      <c r="B154" s="87"/>
      <c r="C154" s="12">
        <f>MATCH(D154,[1]!Tabla1[Consignatario],0)</f>
        <v>2065</v>
      </c>
      <c r="D154" s="101" t="s">
        <v>1504</v>
      </c>
      <c r="E154" s="2"/>
      <c r="F154" s="2"/>
      <c r="G154" s="56" t="s">
        <v>19</v>
      </c>
      <c r="H154" s="56" t="s">
        <v>198</v>
      </c>
      <c r="I154" s="54">
        <v>2568</v>
      </c>
      <c r="J154" s="62">
        <v>2568</v>
      </c>
      <c r="K154" s="2"/>
      <c r="L154" s="2"/>
      <c r="M154" s="19"/>
    </row>
    <row r="155" spans="1:13" x14ac:dyDescent="0.25">
      <c r="A155" s="69"/>
      <c r="B155" s="87"/>
      <c r="C155" s="12">
        <f>MATCH(D155,[1]!Tabla1[Consignatario],0)</f>
        <v>2065</v>
      </c>
      <c r="D155" s="101" t="s">
        <v>1504</v>
      </c>
      <c r="E155" s="2"/>
      <c r="F155" s="2"/>
      <c r="G155" s="56" t="s">
        <v>1312</v>
      </c>
      <c r="H155" s="56" t="s">
        <v>26</v>
      </c>
      <c r="I155" s="54">
        <v>500</v>
      </c>
      <c r="J155" s="62">
        <v>500</v>
      </c>
      <c r="K155" s="2"/>
      <c r="L155" s="2"/>
      <c r="M155" s="19"/>
    </row>
    <row r="156" spans="1:13" x14ac:dyDescent="0.25">
      <c r="A156" s="69" t="s">
        <v>197</v>
      </c>
      <c r="B156" s="87" t="s">
        <v>1368</v>
      </c>
      <c r="C156" s="12">
        <f>MATCH(D156,[1]!Tabla1[Consignatario],0)</f>
        <v>2035</v>
      </c>
      <c r="D156" s="101" t="s">
        <v>1386</v>
      </c>
      <c r="E156" s="2" t="s">
        <v>190</v>
      </c>
      <c r="F156" s="2" t="s">
        <v>15</v>
      </c>
      <c r="G156" s="56" t="s">
        <v>1312</v>
      </c>
      <c r="H156" s="56" t="s">
        <v>166</v>
      </c>
      <c r="I156" s="54">
        <v>30000</v>
      </c>
      <c r="J156" s="62">
        <v>30000</v>
      </c>
      <c r="K156" s="2">
        <v>2346</v>
      </c>
      <c r="L156" s="2">
        <v>5</v>
      </c>
      <c r="M156" s="19"/>
    </row>
    <row r="157" spans="1:13" x14ac:dyDescent="0.25">
      <c r="A157" s="69"/>
      <c r="B157" s="87"/>
      <c r="C157" s="12">
        <f>MATCH(D157,[1]!Tabla1[Consignatario],0)</f>
        <v>2035</v>
      </c>
      <c r="D157" s="101" t="s">
        <v>1386</v>
      </c>
      <c r="E157" s="2"/>
      <c r="F157" s="2"/>
      <c r="G157" s="56" t="s">
        <v>19</v>
      </c>
      <c r="H157" s="56" t="s">
        <v>199</v>
      </c>
      <c r="I157" s="54">
        <v>3024</v>
      </c>
      <c r="J157" s="62">
        <v>3024</v>
      </c>
      <c r="K157" s="2"/>
      <c r="L157" s="2"/>
      <c r="M157" s="19"/>
    </row>
    <row r="158" spans="1:13" x14ac:dyDescent="0.25">
      <c r="A158" s="69"/>
      <c r="B158" s="87"/>
      <c r="C158" s="12">
        <f>MATCH(D158,[1]!Tabla1[Consignatario],0)</f>
        <v>2035</v>
      </c>
      <c r="D158" s="101" t="s">
        <v>1386</v>
      </c>
      <c r="E158" s="2"/>
      <c r="F158" s="2"/>
      <c r="G158" s="56" t="s">
        <v>1312</v>
      </c>
      <c r="H158" s="56" t="s">
        <v>26</v>
      </c>
      <c r="I158" s="54">
        <v>500</v>
      </c>
      <c r="J158" s="62">
        <v>500</v>
      </c>
      <c r="K158" s="2"/>
      <c r="L158" s="2"/>
      <c r="M158" s="19"/>
    </row>
    <row r="159" spans="1:13" x14ac:dyDescent="0.25">
      <c r="A159" s="60" t="s">
        <v>200</v>
      </c>
      <c r="B159" s="108" t="s">
        <v>1368</v>
      </c>
      <c r="C159" s="12">
        <f>MATCH(D159,[1]!Tabla1[Consignatario],0)</f>
        <v>2264</v>
      </c>
      <c r="D159" s="10" t="s">
        <v>1595</v>
      </c>
      <c r="E159" s="56" t="s">
        <v>190</v>
      </c>
      <c r="F159" s="56" t="s">
        <v>15</v>
      </c>
      <c r="G159" s="56" t="s">
        <v>1312</v>
      </c>
      <c r="H159" s="56" t="s">
        <v>162</v>
      </c>
      <c r="I159" s="54">
        <v>16500</v>
      </c>
      <c r="J159" s="62">
        <v>16500</v>
      </c>
      <c r="K159" s="54">
        <v>1155</v>
      </c>
      <c r="L159" s="54"/>
      <c r="M159" s="19"/>
    </row>
    <row r="160" spans="1:13" x14ac:dyDescent="0.25">
      <c r="A160" s="60" t="s">
        <v>201</v>
      </c>
      <c r="B160" s="108" t="s">
        <v>1368</v>
      </c>
      <c r="C160" s="12">
        <f>MATCH(D160,[1]!Tabla1[Consignatario],0)</f>
        <v>1516</v>
      </c>
      <c r="D160" s="10" t="s">
        <v>1596</v>
      </c>
      <c r="E160" s="56" t="s">
        <v>190</v>
      </c>
      <c r="F160" s="56" t="s">
        <v>202</v>
      </c>
      <c r="G160" s="56" t="s">
        <v>1312</v>
      </c>
      <c r="H160" s="56" t="s">
        <v>53</v>
      </c>
      <c r="I160" s="54">
        <v>26000</v>
      </c>
      <c r="J160" s="62">
        <v>26000</v>
      </c>
      <c r="K160" s="54">
        <v>1820</v>
      </c>
      <c r="L160" s="54"/>
      <c r="M160" s="19"/>
    </row>
    <row r="161" spans="1:13" x14ac:dyDescent="0.25">
      <c r="A161" s="60" t="s">
        <v>201</v>
      </c>
      <c r="B161" s="108" t="s">
        <v>1368</v>
      </c>
      <c r="C161" s="12">
        <f>MATCH(D161,[1]!Tabla1[Consignatario],0)</f>
        <v>844</v>
      </c>
      <c r="D161" s="10" t="s">
        <v>1597</v>
      </c>
      <c r="E161" s="56" t="s">
        <v>190</v>
      </c>
      <c r="F161" s="56" t="s">
        <v>202</v>
      </c>
      <c r="G161" s="56" t="s">
        <v>1312</v>
      </c>
      <c r="H161" s="56" t="s">
        <v>77</v>
      </c>
      <c r="I161" s="54">
        <v>14000</v>
      </c>
      <c r="J161" s="62">
        <v>14000</v>
      </c>
      <c r="K161" s="54">
        <v>980</v>
      </c>
      <c r="L161" s="54"/>
      <c r="M161" s="19"/>
    </row>
    <row r="162" spans="1:13" x14ac:dyDescent="0.25">
      <c r="A162" s="69" t="s">
        <v>201</v>
      </c>
      <c r="B162" s="87"/>
      <c r="C162" s="12">
        <f>MATCH(D162,[1]!Tabla1[Consignatario],0)</f>
        <v>304</v>
      </c>
      <c r="D162" s="122" t="s">
        <v>1598</v>
      </c>
      <c r="E162" s="2" t="s">
        <v>190</v>
      </c>
      <c r="F162" s="2"/>
      <c r="G162" s="56" t="s">
        <v>1312</v>
      </c>
      <c r="H162" s="56" t="s">
        <v>166</v>
      </c>
      <c r="I162" s="54">
        <v>30000</v>
      </c>
      <c r="J162" s="62">
        <v>30000</v>
      </c>
      <c r="K162" s="2">
        <v>2240</v>
      </c>
      <c r="L162" s="54"/>
      <c r="M162" s="19"/>
    </row>
    <row r="163" spans="1:13" x14ac:dyDescent="0.25">
      <c r="A163" s="69"/>
      <c r="B163" s="87"/>
      <c r="C163" s="12">
        <f>MATCH(D163,[1]!Tabla1[Consignatario],0)</f>
        <v>304</v>
      </c>
      <c r="D163" s="122" t="s">
        <v>1598</v>
      </c>
      <c r="E163" s="2"/>
      <c r="F163" s="2"/>
      <c r="G163" s="56" t="s">
        <v>19</v>
      </c>
      <c r="H163" s="56" t="s">
        <v>132</v>
      </c>
      <c r="I163" s="54">
        <v>2000</v>
      </c>
      <c r="J163" s="62">
        <v>2000</v>
      </c>
      <c r="K163" s="2"/>
      <c r="L163" s="54"/>
      <c r="M163" s="19"/>
    </row>
    <row r="164" spans="1:13" x14ac:dyDescent="0.25">
      <c r="A164" s="60" t="s">
        <v>203</v>
      </c>
      <c r="B164" s="108" t="s">
        <v>1368</v>
      </c>
      <c r="C164" s="12">
        <f>MATCH(D164,[1]!Tabla1[Consignatario],0)</f>
        <v>534</v>
      </c>
      <c r="D164" s="10" t="s">
        <v>1599</v>
      </c>
      <c r="E164" s="56" t="s">
        <v>190</v>
      </c>
      <c r="F164" s="56" t="s">
        <v>202</v>
      </c>
      <c r="G164" s="56" t="s">
        <v>1312</v>
      </c>
      <c r="H164" s="56" t="s">
        <v>77</v>
      </c>
      <c r="I164" s="54">
        <v>14000</v>
      </c>
      <c r="J164" s="62">
        <v>14000</v>
      </c>
      <c r="K164" s="54">
        <v>980</v>
      </c>
      <c r="L164" s="54"/>
      <c r="M164" s="19"/>
    </row>
    <row r="165" spans="1:13" s="100" customFormat="1" x14ac:dyDescent="0.25">
      <c r="A165" s="24" t="s">
        <v>203</v>
      </c>
      <c r="B165" s="109" t="s">
        <v>1368</v>
      </c>
      <c r="C165" s="12">
        <f>MATCH(D165,[1]!Tabla1[Consignatario],0)</f>
        <v>1787</v>
      </c>
      <c r="D165" s="101" t="s">
        <v>1487</v>
      </c>
      <c r="E165" s="5" t="s">
        <v>190</v>
      </c>
      <c r="F165" s="5" t="s">
        <v>176</v>
      </c>
      <c r="G165" s="5" t="s">
        <v>1312</v>
      </c>
      <c r="H165" s="5" t="s">
        <v>204</v>
      </c>
      <c r="I165" s="63">
        <v>65</v>
      </c>
      <c r="J165" s="42">
        <v>65</v>
      </c>
      <c r="K165" s="63"/>
      <c r="L165" s="63"/>
      <c r="M165" s="99" t="s">
        <v>1387</v>
      </c>
    </row>
    <row r="166" spans="1:13" x14ac:dyDescent="0.25">
      <c r="A166" s="60" t="s">
        <v>203</v>
      </c>
      <c r="B166" s="108" t="s">
        <v>1368</v>
      </c>
      <c r="C166" s="12">
        <f>MATCH(D166,[1]!Tabla1[Consignatario],0)</f>
        <v>254</v>
      </c>
      <c r="D166" s="10" t="s">
        <v>1600</v>
      </c>
      <c r="E166" s="56" t="s">
        <v>205</v>
      </c>
      <c r="F166" s="56"/>
      <c r="G166" s="56" t="s">
        <v>1312</v>
      </c>
      <c r="H166" s="56" t="s">
        <v>66</v>
      </c>
      <c r="I166" s="54">
        <v>600</v>
      </c>
      <c r="J166" s="62">
        <v>600</v>
      </c>
      <c r="K166" s="54">
        <v>42</v>
      </c>
      <c r="L166" s="54"/>
      <c r="M166" s="19"/>
    </row>
    <row r="167" spans="1:13" x14ac:dyDescent="0.25">
      <c r="A167" s="69" t="s">
        <v>209</v>
      </c>
      <c r="B167" s="87" t="s">
        <v>1368</v>
      </c>
      <c r="C167" s="12">
        <f>MATCH(D167,[1]!Tabla1[Consignatario],0)</f>
        <v>101</v>
      </c>
      <c r="D167" t="s">
        <v>1885</v>
      </c>
      <c r="E167" s="2" t="s">
        <v>206</v>
      </c>
      <c r="F167" s="2" t="s">
        <v>38</v>
      </c>
      <c r="G167" s="56" t="s">
        <v>1312</v>
      </c>
      <c r="H167" s="56" t="s">
        <v>207</v>
      </c>
      <c r="I167" s="2">
        <v>101226</v>
      </c>
      <c r="J167" s="82">
        <v>101226</v>
      </c>
      <c r="K167" s="83">
        <v>7085</v>
      </c>
      <c r="L167" s="2">
        <v>5</v>
      </c>
      <c r="M167" s="19"/>
    </row>
    <row r="168" spans="1:13" x14ac:dyDescent="0.25">
      <c r="A168" s="69"/>
      <c r="B168" s="87"/>
      <c r="C168" s="12">
        <f>MATCH(D168,[1]!Tabla1[Consignatario],0)</f>
        <v>101</v>
      </c>
      <c r="D168" t="s">
        <v>1885</v>
      </c>
      <c r="E168" s="2"/>
      <c r="F168" s="2"/>
      <c r="G168" s="56" t="s">
        <v>19</v>
      </c>
      <c r="H168" s="56" t="s">
        <v>1375</v>
      </c>
      <c r="I168" s="2"/>
      <c r="J168" s="82"/>
      <c r="K168" s="83"/>
      <c r="L168" s="2"/>
      <c r="M168" s="19"/>
    </row>
    <row r="169" spans="1:13" x14ac:dyDescent="0.25">
      <c r="A169" s="69" t="s">
        <v>208</v>
      </c>
      <c r="B169" s="87" t="s">
        <v>1368</v>
      </c>
      <c r="C169" s="12">
        <f>MATCH(D169,[1]!Tabla1[Consignatario],0)</f>
        <v>671</v>
      </c>
      <c r="D169" s="122" t="s">
        <v>1601</v>
      </c>
      <c r="E169" s="2" t="s">
        <v>206</v>
      </c>
      <c r="F169" s="2" t="s">
        <v>38</v>
      </c>
      <c r="G169" s="56" t="s">
        <v>1312</v>
      </c>
      <c r="H169" s="56" t="s">
        <v>158</v>
      </c>
      <c r="I169" s="54">
        <v>6000</v>
      </c>
      <c r="J169" s="62">
        <v>6000</v>
      </c>
      <c r="K169" s="2">
        <v>532</v>
      </c>
      <c r="L169" s="54"/>
      <c r="M169" s="19"/>
    </row>
    <row r="170" spans="1:13" x14ac:dyDescent="0.25">
      <c r="A170" s="69"/>
      <c r="B170" s="87"/>
      <c r="C170" s="12">
        <f>MATCH(D170,[1]!Tabla1[Consignatario],0)</f>
        <v>671</v>
      </c>
      <c r="D170" s="122" t="s">
        <v>1601</v>
      </c>
      <c r="E170" s="2"/>
      <c r="F170" s="2"/>
      <c r="G170" s="56" t="s">
        <v>1312</v>
      </c>
      <c r="H170" s="56" t="s">
        <v>133</v>
      </c>
      <c r="I170" s="54">
        <v>1000</v>
      </c>
      <c r="J170" s="62">
        <v>1000</v>
      </c>
      <c r="K170" s="2"/>
      <c r="L170" s="54"/>
      <c r="M170" s="19"/>
    </row>
    <row r="171" spans="1:13" x14ac:dyDescent="0.25">
      <c r="A171" s="69"/>
      <c r="B171" s="87"/>
      <c r="C171" s="12">
        <f>MATCH(D171,[1]!Tabla1[Consignatario],0)</f>
        <v>671</v>
      </c>
      <c r="D171" s="122" t="s">
        <v>1601</v>
      </c>
      <c r="E171" s="2"/>
      <c r="F171" s="2"/>
      <c r="G171" s="56" t="s">
        <v>19</v>
      </c>
      <c r="H171" s="56" t="s">
        <v>210</v>
      </c>
      <c r="I171" s="54">
        <v>600</v>
      </c>
      <c r="J171" s="62">
        <v>600</v>
      </c>
      <c r="K171" s="2"/>
      <c r="L171" s="54"/>
      <c r="M171" s="19"/>
    </row>
    <row r="172" spans="1:13" x14ac:dyDescent="0.25">
      <c r="A172" s="69" t="s">
        <v>211</v>
      </c>
      <c r="B172" s="87" t="s">
        <v>1368</v>
      </c>
      <c r="C172" s="12">
        <f>MATCH(D172,[1]!Tabla1[Consignatario],0)</f>
        <v>1167</v>
      </c>
      <c r="D172" s="122" t="s">
        <v>1602</v>
      </c>
      <c r="E172" s="2" t="s">
        <v>206</v>
      </c>
      <c r="F172" s="2" t="s">
        <v>38</v>
      </c>
      <c r="G172" s="56" t="s">
        <v>1312</v>
      </c>
      <c r="H172" s="56" t="s">
        <v>124</v>
      </c>
      <c r="I172" s="54">
        <v>12000</v>
      </c>
      <c r="J172" s="62">
        <v>12000</v>
      </c>
      <c r="K172" s="2">
        <v>932</v>
      </c>
      <c r="L172" s="2">
        <v>7</v>
      </c>
      <c r="M172" s="19"/>
    </row>
    <row r="173" spans="1:13" x14ac:dyDescent="0.25">
      <c r="A173" s="69"/>
      <c r="B173" s="87"/>
      <c r="C173" s="12">
        <f>MATCH(D173,[1]!Tabla1[Consignatario],0)</f>
        <v>1167</v>
      </c>
      <c r="D173" s="122" t="s">
        <v>1602</v>
      </c>
      <c r="E173" s="2"/>
      <c r="F173" s="2"/>
      <c r="G173" s="56" t="s">
        <v>1312</v>
      </c>
      <c r="H173" s="56" t="s">
        <v>212</v>
      </c>
      <c r="I173" s="54">
        <v>405</v>
      </c>
      <c r="J173" s="62">
        <v>405</v>
      </c>
      <c r="K173" s="2"/>
      <c r="L173" s="2"/>
      <c r="M173" s="19"/>
    </row>
    <row r="174" spans="1:13" x14ac:dyDescent="0.25">
      <c r="A174" s="69"/>
      <c r="B174" s="87"/>
      <c r="C174" s="12">
        <f>MATCH(D174,[1]!Tabla1[Consignatario],0)</f>
        <v>1167</v>
      </c>
      <c r="D174" s="122" t="s">
        <v>1602</v>
      </c>
      <c r="E174" s="2"/>
      <c r="F174" s="2"/>
      <c r="G174" s="56" t="s">
        <v>19</v>
      </c>
      <c r="H174" s="56" t="s">
        <v>213</v>
      </c>
      <c r="I174" s="54">
        <v>920</v>
      </c>
      <c r="J174" s="62">
        <v>920</v>
      </c>
      <c r="K174" s="2"/>
      <c r="L174" s="2"/>
      <c r="M174" s="19"/>
    </row>
    <row r="175" spans="1:13" x14ac:dyDescent="0.25">
      <c r="A175" s="69" t="s">
        <v>211</v>
      </c>
      <c r="B175" s="87"/>
      <c r="C175" s="12">
        <f>MATCH(D175,[1]!Tabla1[Consignatario],0)</f>
        <v>45</v>
      </c>
      <c r="D175" s="122" t="s">
        <v>1603</v>
      </c>
      <c r="E175" s="2" t="s">
        <v>214</v>
      </c>
      <c r="F175" s="2" t="s">
        <v>215</v>
      </c>
      <c r="G175" s="56" t="s">
        <v>1312</v>
      </c>
      <c r="H175" s="56" t="s">
        <v>216</v>
      </c>
      <c r="I175" s="54">
        <v>50750</v>
      </c>
      <c r="J175" s="62">
        <v>50750</v>
      </c>
      <c r="K175" s="2">
        <v>4215</v>
      </c>
      <c r="L175" s="2">
        <v>1</v>
      </c>
      <c r="M175" s="19"/>
    </row>
    <row r="176" spans="1:13" x14ac:dyDescent="0.25">
      <c r="A176" s="69"/>
      <c r="B176" s="87"/>
      <c r="C176" s="12">
        <f>MATCH(D176,[1]!Tabla1[Consignatario],0)</f>
        <v>45</v>
      </c>
      <c r="D176" s="122" t="s">
        <v>1603</v>
      </c>
      <c r="E176" s="2"/>
      <c r="F176" s="2"/>
      <c r="G176" s="56" t="s">
        <v>1312</v>
      </c>
      <c r="H176" s="56" t="s">
        <v>1375</v>
      </c>
      <c r="I176" s="54">
        <v>2100</v>
      </c>
      <c r="J176" s="62">
        <v>2100</v>
      </c>
      <c r="K176" s="2"/>
      <c r="L176" s="2"/>
      <c r="M176" s="22"/>
    </row>
    <row r="177" spans="1:13" x14ac:dyDescent="0.25">
      <c r="A177" s="69"/>
      <c r="B177" s="87"/>
      <c r="C177" s="12">
        <f>MATCH(D177,[1]!Tabla1[Consignatario],0)</f>
        <v>45</v>
      </c>
      <c r="D177" s="122" t="s">
        <v>1603</v>
      </c>
      <c r="E177" s="2"/>
      <c r="F177" s="2"/>
      <c r="G177" s="56" t="s">
        <v>1312</v>
      </c>
      <c r="H177" s="56" t="s">
        <v>16</v>
      </c>
      <c r="I177" s="54">
        <v>5000</v>
      </c>
      <c r="J177" s="62">
        <v>5000</v>
      </c>
      <c r="K177" s="2"/>
      <c r="L177" s="2"/>
      <c r="M177" s="19"/>
    </row>
    <row r="178" spans="1:13" x14ac:dyDescent="0.25">
      <c r="A178" s="69"/>
      <c r="B178" s="87"/>
      <c r="C178" s="12">
        <f>MATCH(D178,[1]!Tabla1[Consignatario],0)</f>
        <v>45</v>
      </c>
      <c r="D178" s="122" t="s">
        <v>1603</v>
      </c>
      <c r="E178" s="2"/>
      <c r="F178" s="2"/>
      <c r="G178" s="56" t="s">
        <v>19</v>
      </c>
      <c r="H178" s="56" t="s">
        <v>217</v>
      </c>
      <c r="I178" s="54">
        <v>528</v>
      </c>
      <c r="J178" s="62">
        <v>528</v>
      </c>
      <c r="K178" s="2"/>
      <c r="L178" s="2"/>
      <c r="M178" s="19"/>
    </row>
    <row r="179" spans="1:13" x14ac:dyDescent="0.25">
      <c r="A179" s="69"/>
      <c r="B179" s="87"/>
      <c r="C179" s="12">
        <f>MATCH(D179,[1]!Tabla1[Consignatario],0)</f>
        <v>45</v>
      </c>
      <c r="D179" s="122" t="s">
        <v>1603</v>
      </c>
      <c r="E179" s="2"/>
      <c r="F179" s="2"/>
      <c r="G179" s="56" t="s">
        <v>1312</v>
      </c>
      <c r="H179" s="56" t="s">
        <v>218</v>
      </c>
      <c r="I179" s="54">
        <v>1867</v>
      </c>
      <c r="J179" s="62">
        <v>1867</v>
      </c>
      <c r="K179" s="2"/>
      <c r="L179" s="2"/>
      <c r="M179" s="19"/>
    </row>
    <row r="180" spans="1:13" x14ac:dyDescent="0.25">
      <c r="A180" s="69" t="s">
        <v>221</v>
      </c>
      <c r="B180" s="87" t="s">
        <v>1368</v>
      </c>
      <c r="C180" s="12">
        <f>MATCH(D180,[1]!Tabla1[Consignatario],0)</f>
        <v>1592</v>
      </c>
      <c r="D180" s="122" t="s">
        <v>1323</v>
      </c>
      <c r="E180" s="2" t="s">
        <v>214</v>
      </c>
      <c r="F180" s="2" t="s">
        <v>215</v>
      </c>
      <c r="G180" s="56" t="s">
        <v>1312</v>
      </c>
      <c r="H180" s="56" t="s">
        <v>74</v>
      </c>
      <c r="I180" s="54">
        <v>22300</v>
      </c>
      <c r="J180" s="62">
        <v>22300</v>
      </c>
      <c r="K180" s="2">
        <v>1598</v>
      </c>
      <c r="L180" s="2">
        <v>4</v>
      </c>
      <c r="M180" s="19"/>
    </row>
    <row r="181" spans="1:13" x14ac:dyDescent="0.25">
      <c r="A181" s="69"/>
      <c r="B181" s="87"/>
      <c r="C181" s="12">
        <f>MATCH(D181,[1]!Tabla1[Consignatario],0)</f>
        <v>1592</v>
      </c>
      <c r="D181" s="122" t="s">
        <v>1323</v>
      </c>
      <c r="E181" s="2"/>
      <c r="F181" s="2"/>
      <c r="G181" s="56" t="s">
        <v>19</v>
      </c>
      <c r="H181" s="56" t="s">
        <v>219</v>
      </c>
      <c r="I181" s="54">
        <v>1361</v>
      </c>
      <c r="J181" s="62">
        <v>1361</v>
      </c>
      <c r="K181" s="2"/>
      <c r="L181" s="2"/>
      <c r="M181" s="19"/>
    </row>
    <row r="182" spans="1:13" x14ac:dyDescent="0.25">
      <c r="A182" s="69"/>
      <c r="B182" s="87"/>
      <c r="C182" s="12">
        <f>MATCH(D182,[1]!Tabla1[Consignatario],0)</f>
        <v>1592</v>
      </c>
      <c r="D182" s="122" t="s">
        <v>1323</v>
      </c>
      <c r="E182" s="2"/>
      <c r="F182" s="2"/>
      <c r="G182" s="56" t="s">
        <v>1312</v>
      </c>
      <c r="H182" s="56" t="s">
        <v>193</v>
      </c>
      <c r="I182" s="54">
        <v>100</v>
      </c>
      <c r="J182" s="62">
        <v>100</v>
      </c>
      <c r="K182" s="2"/>
      <c r="L182" s="2"/>
      <c r="M182" s="19"/>
    </row>
    <row r="183" spans="1:13" x14ac:dyDescent="0.25">
      <c r="A183" s="60" t="s">
        <v>220</v>
      </c>
      <c r="B183" s="108" t="s">
        <v>1368</v>
      </c>
      <c r="C183" s="12">
        <f>MATCH(D183,[1]!Tabla1[Consignatario],0)</f>
        <v>1</v>
      </c>
      <c r="D183" s="10" t="s">
        <v>1604</v>
      </c>
      <c r="E183" s="56" t="s">
        <v>214</v>
      </c>
      <c r="F183" s="56" t="s">
        <v>215</v>
      </c>
      <c r="G183" s="56" t="s">
        <v>1312</v>
      </c>
      <c r="H183" s="56" t="s">
        <v>44</v>
      </c>
      <c r="I183" s="54">
        <v>8000</v>
      </c>
      <c r="J183" s="62">
        <v>8000</v>
      </c>
      <c r="K183" s="54">
        <v>560</v>
      </c>
      <c r="L183" s="54"/>
      <c r="M183" s="19"/>
    </row>
    <row r="184" spans="1:13" x14ac:dyDescent="0.25">
      <c r="A184" s="60" t="s">
        <v>220</v>
      </c>
      <c r="B184" s="108"/>
      <c r="C184" s="12">
        <f>MATCH(D184,[1]!Tabla1[Consignatario],0)</f>
        <v>1032</v>
      </c>
      <c r="D184" s="10" t="s">
        <v>1605</v>
      </c>
      <c r="E184" s="56" t="s">
        <v>214</v>
      </c>
      <c r="F184" s="56" t="s">
        <v>215</v>
      </c>
      <c r="G184" s="56" t="s">
        <v>1312</v>
      </c>
      <c r="H184" s="56" t="s">
        <v>79</v>
      </c>
      <c r="I184" s="54">
        <v>32000</v>
      </c>
      <c r="J184" s="62">
        <v>32000</v>
      </c>
      <c r="K184" s="54">
        <v>2240</v>
      </c>
      <c r="L184" s="54"/>
      <c r="M184" s="19"/>
    </row>
    <row r="185" spans="1:13" x14ac:dyDescent="0.25">
      <c r="A185" s="60" t="s">
        <v>220</v>
      </c>
      <c r="B185" s="108" t="s">
        <v>1368</v>
      </c>
      <c r="C185" s="12">
        <f>MATCH(D185,[1]!Tabla1[Consignatario],0)</f>
        <v>1035</v>
      </c>
      <c r="D185" s="10" t="s">
        <v>1606</v>
      </c>
      <c r="E185" s="56" t="s">
        <v>214</v>
      </c>
      <c r="F185" s="56" t="s">
        <v>215</v>
      </c>
      <c r="G185" s="56" t="s">
        <v>1312</v>
      </c>
      <c r="H185" s="56" t="s">
        <v>1375</v>
      </c>
      <c r="I185" s="54">
        <v>2000</v>
      </c>
      <c r="J185" s="62">
        <v>2000</v>
      </c>
      <c r="K185" s="54">
        <v>14</v>
      </c>
      <c r="L185" s="54"/>
      <c r="M185" s="19"/>
    </row>
    <row r="186" spans="1:13" x14ac:dyDescent="0.25">
      <c r="A186" s="60" t="s">
        <v>222</v>
      </c>
      <c r="B186" s="108" t="s">
        <v>1368</v>
      </c>
      <c r="C186" s="12">
        <f>MATCH(D186,[1]!Tabla1[Consignatario],0)</f>
        <v>2032</v>
      </c>
      <c r="D186" s="10" t="s">
        <v>1324</v>
      </c>
      <c r="E186" s="56" t="s">
        <v>214</v>
      </c>
      <c r="F186" s="56" t="s">
        <v>215</v>
      </c>
      <c r="G186" s="56" t="s">
        <v>1312</v>
      </c>
      <c r="H186" s="56" t="s">
        <v>223</v>
      </c>
      <c r="I186" s="54">
        <v>36000</v>
      </c>
      <c r="J186" s="62">
        <v>36000</v>
      </c>
      <c r="K186" s="54">
        <v>2520</v>
      </c>
      <c r="L186" s="54"/>
      <c r="M186" s="19"/>
    </row>
    <row r="187" spans="1:13" x14ac:dyDescent="0.25">
      <c r="A187" s="69" t="s">
        <v>222</v>
      </c>
      <c r="B187" s="87" t="s">
        <v>1368</v>
      </c>
      <c r="C187" s="12">
        <f>MATCH(D187,[1]!Tabla1[Consignatario],0)</f>
        <v>1802</v>
      </c>
      <c r="D187" s="122" t="s">
        <v>1607</v>
      </c>
      <c r="E187" s="2" t="s">
        <v>214</v>
      </c>
      <c r="F187" s="2" t="s">
        <v>1388</v>
      </c>
      <c r="G187" s="56" t="s">
        <v>1312</v>
      </c>
      <c r="H187" s="56" t="s">
        <v>224</v>
      </c>
      <c r="I187" s="54">
        <v>42000</v>
      </c>
      <c r="J187" s="62">
        <v>42000</v>
      </c>
      <c r="K187" s="2">
        <v>3175</v>
      </c>
      <c r="L187" s="2">
        <v>2</v>
      </c>
      <c r="M187" s="19"/>
    </row>
    <row r="188" spans="1:13" x14ac:dyDescent="0.25">
      <c r="A188" s="69"/>
      <c r="B188" s="87"/>
      <c r="C188" s="12">
        <f>MATCH(D188,[1]!Tabla1[Consignatario],0)</f>
        <v>1802</v>
      </c>
      <c r="D188" s="122" t="s">
        <v>1607</v>
      </c>
      <c r="E188" s="2"/>
      <c r="F188" s="2"/>
      <c r="G188" s="56" t="s">
        <v>19</v>
      </c>
      <c r="H188" s="56" t="s">
        <v>225</v>
      </c>
      <c r="I188" s="54">
        <v>3360</v>
      </c>
      <c r="J188" s="62">
        <v>3360</v>
      </c>
      <c r="K188" s="2"/>
      <c r="L188" s="2"/>
      <c r="M188" s="19"/>
    </row>
    <row r="189" spans="1:13" x14ac:dyDescent="0.25">
      <c r="A189" s="69"/>
      <c r="B189" s="87"/>
      <c r="C189" s="12">
        <f>MATCH(D189,[1]!Tabla1[Consignatario],0)</f>
        <v>1802</v>
      </c>
      <c r="D189" s="122" t="s">
        <v>1607</v>
      </c>
      <c r="E189" s="2"/>
      <c r="F189" s="2"/>
      <c r="G189" s="56" t="s">
        <v>1310</v>
      </c>
      <c r="H189" s="56" t="s">
        <v>226</v>
      </c>
      <c r="I189" s="54">
        <v>38195</v>
      </c>
      <c r="J189" s="62">
        <v>38195</v>
      </c>
      <c r="K189" s="54">
        <v>191</v>
      </c>
      <c r="L189" s="54"/>
      <c r="M189" s="19"/>
    </row>
    <row r="190" spans="1:13" x14ac:dyDescent="0.25">
      <c r="A190" s="69" t="s">
        <v>227</v>
      </c>
      <c r="B190" s="87" t="s">
        <v>1368</v>
      </c>
      <c r="C190" s="12">
        <f>MATCH(D190,[1]!Tabla1[Consignatario],0)</f>
        <v>368</v>
      </c>
      <c r="D190" s="122" t="s">
        <v>1608</v>
      </c>
      <c r="E190" s="2" t="s">
        <v>214</v>
      </c>
      <c r="F190" s="2" t="s">
        <v>1388</v>
      </c>
      <c r="G190" s="56" t="s">
        <v>1312</v>
      </c>
      <c r="H190" s="56" t="s">
        <v>53</v>
      </c>
      <c r="I190" s="54">
        <v>26000</v>
      </c>
      <c r="J190" s="62">
        <v>26000</v>
      </c>
      <c r="K190" s="2">
        <v>1950</v>
      </c>
      <c r="L190" s="54"/>
      <c r="M190" s="19"/>
    </row>
    <row r="191" spans="1:13" x14ac:dyDescent="0.25">
      <c r="A191" s="69"/>
      <c r="B191" s="87"/>
      <c r="C191" s="12">
        <f>MATCH(D191,[1]!Tabla1[Consignatario],0)</f>
        <v>368</v>
      </c>
      <c r="D191" s="122" t="s">
        <v>1608</v>
      </c>
      <c r="E191" s="2"/>
      <c r="F191" s="2"/>
      <c r="G191" s="56" t="s">
        <v>1312</v>
      </c>
      <c r="H191" s="56" t="s">
        <v>228</v>
      </c>
      <c r="I191" s="54">
        <v>250</v>
      </c>
      <c r="J191" s="62">
        <v>250</v>
      </c>
      <c r="K191" s="2"/>
      <c r="L191" s="54"/>
      <c r="M191" s="19"/>
    </row>
    <row r="192" spans="1:13" x14ac:dyDescent="0.25">
      <c r="A192" s="69"/>
      <c r="B192" s="87"/>
      <c r="C192" s="12">
        <f>MATCH(D192,[1]!Tabla1[Consignatario],0)</f>
        <v>368</v>
      </c>
      <c r="D192" s="122" t="s">
        <v>1608</v>
      </c>
      <c r="E192" s="2"/>
      <c r="F192" s="2"/>
      <c r="G192" s="56" t="s">
        <v>1310</v>
      </c>
      <c r="H192" s="56" t="s">
        <v>229</v>
      </c>
      <c r="I192" s="54">
        <v>22500</v>
      </c>
      <c r="J192" s="62">
        <v>22500</v>
      </c>
      <c r="K192" s="2"/>
      <c r="L192" s="54"/>
      <c r="M192" s="19"/>
    </row>
    <row r="193" spans="1:13" x14ac:dyDescent="0.25">
      <c r="A193" s="69" t="s">
        <v>230</v>
      </c>
      <c r="B193" s="87" t="s">
        <v>1368</v>
      </c>
      <c r="C193" s="12">
        <f>MATCH(D193,[1]!Tabla1[Consignatario],0)</f>
        <v>911</v>
      </c>
      <c r="D193" s="122" t="s">
        <v>1389</v>
      </c>
      <c r="E193" s="2" t="s">
        <v>214</v>
      </c>
      <c r="F193" s="2" t="s">
        <v>1388</v>
      </c>
      <c r="G193" s="56" t="s">
        <v>1312</v>
      </c>
      <c r="H193" s="56" t="s">
        <v>231</v>
      </c>
      <c r="I193" s="54">
        <v>98000</v>
      </c>
      <c r="J193" s="62">
        <v>98000</v>
      </c>
      <c r="K193" s="54"/>
      <c r="L193" s="54"/>
      <c r="M193" s="19"/>
    </row>
    <row r="194" spans="1:13" x14ac:dyDescent="0.25">
      <c r="A194" s="69"/>
      <c r="B194" s="87"/>
      <c r="C194" s="12">
        <f>MATCH(D194,[1]!Tabla1[Consignatario],0)</f>
        <v>911</v>
      </c>
      <c r="D194" s="122" t="s">
        <v>1389</v>
      </c>
      <c r="E194" s="2"/>
      <c r="F194" s="2"/>
      <c r="G194" s="56" t="s">
        <v>19</v>
      </c>
      <c r="H194" s="56" t="s">
        <v>232</v>
      </c>
      <c r="I194" s="54">
        <v>1672</v>
      </c>
      <c r="J194" s="62">
        <v>1672</v>
      </c>
      <c r="K194" s="54">
        <v>6977</v>
      </c>
      <c r="L194" s="54"/>
      <c r="M194" s="19"/>
    </row>
    <row r="195" spans="1:13" x14ac:dyDescent="0.25">
      <c r="A195" s="69"/>
      <c r="B195" s="87"/>
      <c r="C195" s="12">
        <f>MATCH(D195,[1]!Tabla1[Consignatario],0)</f>
        <v>911</v>
      </c>
      <c r="D195" s="122" t="s">
        <v>1389</v>
      </c>
      <c r="E195" s="2"/>
      <c r="F195" s="2"/>
      <c r="G195" s="56" t="s">
        <v>1310</v>
      </c>
      <c r="H195" s="56" t="s">
        <v>233</v>
      </c>
      <c r="I195" s="54">
        <v>90180</v>
      </c>
      <c r="J195" s="62">
        <v>90180</v>
      </c>
      <c r="K195" s="54">
        <v>450</v>
      </c>
      <c r="L195" s="54">
        <v>7</v>
      </c>
      <c r="M195" s="19"/>
    </row>
    <row r="196" spans="1:13" x14ac:dyDescent="0.25">
      <c r="A196" s="60" t="s">
        <v>234</v>
      </c>
      <c r="B196" s="108"/>
      <c r="C196" s="12">
        <f>MATCH(D196,[1]!Tabla1[Consignatario],0)</f>
        <v>2257</v>
      </c>
      <c r="D196" s="124" t="s">
        <v>1355</v>
      </c>
      <c r="E196" s="56" t="s">
        <v>214</v>
      </c>
      <c r="F196" s="56" t="s">
        <v>1388</v>
      </c>
      <c r="G196" s="56" t="s">
        <v>1312</v>
      </c>
      <c r="H196" s="56" t="s">
        <v>1375</v>
      </c>
      <c r="I196" s="54">
        <v>2000</v>
      </c>
      <c r="J196" s="62">
        <v>2000</v>
      </c>
      <c r="K196" s="54"/>
      <c r="L196" s="54"/>
      <c r="M196" s="19" t="s">
        <v>1390</v>
      </c>
    </row>
    <row r="197" spans="1:13" x14ac:dyDescent="0.25">
      <c r="A197" s="60" t="s">
        <v>235</v>
      </c>
      <c r="B197" s="108"/>
      <c r="C197" s="12">
        <f>MATCH(D197,[1]!Tabla1[Consignatario],0)</f>
        <v>1601</v>
      </c>
      <c r="D197" s="10" t="s">
        <v>1609</v>
      </c>
      <c r="E197" s="56" t="s">
        <v>214</v>
      </c>
      <c r="F197" s="56" t="s">
        <v>38</v>
      </c>
      <c r="G197" s="56" t="s">
        <v>1312</v>
      </c>
      <c r="H197" s="56" t="s">
        <v>236</v>
      </c>
      <c r="I197" s="54">
        <v>44000</v>
      </c>
      <c r="J197" s="62">
        <v>44000</v>
      </c>
      <c r="K197" s="54">
        <v>3080</v>
      </c>
      <c r="L197" s="54"/>
      <c r="M197" s="19"/>
    </row>
    <row r="198" spans="1:13" x14ac:dyDescent="0.25">
      <c r="A198" s="60" t="s">
        <v>235</v>
      </c>
      <c r="B198" s="108" t="s">
        <v>1368</v>
      </c>
      <c r="C198" s="12">
        <f>MATCH(D198,[1]!Tabla1[Consignatario],0)</f>
        <v>78</v>
      </c>
      <c r="D198" s="10" t="s">
        <v>1610</v>
      </c>
      <c r="E198" s="56" t="s">
        <v>214</v>
      </c>
      <c r="F198" s="56" t="s">
        <v>38</v>
      </c>
      <c r="G198" s="56" t="s">
        <v>1312</v>
      </c>
      <c r="H198" s="56" t="s">
        <v>124</v>
      </c>
      <c r="I198" s="54">
        <v>15000</v>
      </c>
      <c r="J198" s="62">
        <v>15000</v>
      </c>
      <c r="K198" s="54">
        <v>1050</v>
      </c>
      <c r="L198" s="54"/>
      <c r="M198" s="19"/>
    </row>
    <row r="199" spans="1:13" x14ac:dyDescent="0.25">
      <c r="A199" s="60" t="s">
        <v>235</v>
      </c>
      <c r="B199" s="108" t="s">
        <v>1368</v>
      </c>
      <c r="C199" s="12">
        <f>MATCH(D199,[1]!Tabla1[Consignatario],0)</f>
        <v>227</v>
      </c>
      <c r="D199" s="10" t="s">
        <v>1611</v>
      </c>
      <c r="E199" s="56" t="s">
        <v>214</v>
      </c>
      <c r="F199" s="56" t="s">
        <v>38</v>
      </c>
      <c r="G199" s="56" t="s">
        <v>1312</v>
      </c>
      <c r="H199" s="56" t="s">
        <v>237</v>
      </c>
      <c r="I199" s="54">
        <v>48000</v>
      </c>
      <c r="J199" s="62">
        <v>48000</v>
      </c>
      <c r="K199" s="54">
        <v>3360</v>
      </c>
      <c r="L199" s="54"/>
      <c r="M199" s="19"/>
    </row>
    <row r="200" spans="1:13" x14ac:dyDescent="0.25">
      <c r="A200" s="69" t="s">
        <v>240</v>
      </c>
      <c r="B200" s="87" t="s">
        <v>1368</v>
      </c>
      <c r="C200" s="12">
        <f>MATCH(D200,[1]!Tabla1[Consignatario],0)</f>
        <v>1043</v>
      </c>
      <c r="D200" s="122" t="s">
        <v>1612</v>
      </c>
      <c r="E200" s="2" t="s">
        <v>214</v>
      </c>
      <c r="F200" s="2" t="s">
        <v>1391</v>
      </c>
      <c r="G200" s="56" t="s">
        <v>1312</v>
      </c>
      <c r="H200" s="56" t="s">
        <v>238</v>
      </c>
      <c r="I200" s="54">
        <v>59450</v>
      </c>
      <c r="J200" s="62">
        <v>59450</v>
      </c>
      <c r="K200" s="2">
        <v>4256</v>
      </c>
      <c r="L200" s="54"/>
      <c r="M200" s="19"/>
    </row>
    <row r="201" spans="1:13" x14ac:dyDescent="0.25">
      <c r="A201" s="69"/>
      <c r="B201" s="87"/>
      <c r="C201" s="12">
        <f>MATCH(D201,[1]!Tabla1[Consignatario],0)</f>
        <v>1043</v>
      </c>
      <c r="D201" s="122" t="s">
        <v>1612</v>
      </c>
      <c r="E201" s="2"/>
      <c r="F201" s="2"/>
      <c r="G201" s="56" t="s">
        <v>19</v>
      </c>
      <c r="H201" s="56" t="s">
        <v>134</v>
      </c>
      <c r="I201" s="54">
        <v>1000</v>
      </c>
      <c r="J201" s="62">
        <v>1000</v>
      </c>
      <c r="K201" s="2"/>
      <c r="L201" s="54"/>
      <c r="M201" s="19"/>
    </row>
    <row r="202" spans="1:13" x14ac:dyDescent="0.25">
      <c r="A202" s="69"/>
      <c r="B202" s="87"/>
      <c r="C202" s="12">
        <f>MATCH(D202,[1]!Tabla1[Consignatario],0)</f>
        <v>1043</v>
      </c>
      <c r="D202" s="122" t="s">
        <v>1612</v>
      </c>
      <c r="E202" s="2"/>
      <c r="F202" s="2"/>
      <c r="G202" s="56" t="s">
        <v>1312</v>
      </c>
      <c r="H202" s="56" t="s">
        <v>239</v>
      </c>
      <c r="I202" s="54">
        <v>350</v>
      </c>
      <c r="J202" s="62">
        <v>350</v>
      </c>
      <c r="K202" s="2"/>
      <c r="L202" s="54"/>
      <c r="M202" s="19"/>
    </row>
    <row r="203" spans="1:13" x14ac:dyDescent="0.25">
      <c r="A203" s="60" t="s">
        <v>241</v>
      </c>
      <c r="B203" s="108"/>
      <c r="C203" s="12">
        <f>MATCH(D203,[1]!Tabla1[Consignatario],0)</f>
        <v>496</v>
      </c>
      <c r="D203" s="10" t="s">
        <v>1613</v>
      </c>
      <c r="E203" s="56" t="s">
        <v>214</v>
      </c>
      <c r="F203" s="56" t="s">
        <v>1391</v>
      </c>
      <c r="G203" s="56" t="s">
        <v>1312</v>
      </c>
      <c r="H203" s="56" t="s">
        <v>242</v>
      </c>
      <c r="I203" s="54">
        <v>62000</v>
      </c>
      <c r="J203" s="62">
        <v>6200</v>
      </c>
      <c r="K203" s="54">
        <v>4340</v>
      </c>
      <c r="L203" s="54"/>
      <c r="M203" s="19"/>
    </row>
    <row r="204" spans="1:13" x14ac:dyDescent="0.25">
      <c r="A204" s="60" t="s">
        <v>241</v>
      </c>
      <c r="B204" s="108"/>
      <c r="C204" s="12">
        <f>MATCH(D204,[1]!Tabla1[Consignatario],0)</f>
        <v>1399</v>
      </c>
      <c r="D204" s="10" t="s">
        <v>1614</v>
      </c>
      <c r="E204" s="56" t="s">
        <v>214</v>
      </c>
      <c r="F204" s="56" t="s">
        <v>243</v>
      </c>
      <c r="G204" s="56" t="s">
        <v>1312</v>
      </c>
      <c r="H204" s="56" t="s">
        <v>44</v>
      </c>
      <c r="I204" s="54">
        <v>8000</v>
      </c>
      <c r="J204" s="62">
        <v>8000</v>
      </c>
      <c r="K204" s="54">
        <v>560</v>
      </c>
      <c r="L204" s="54"/>
      <c r="M204" s="19"/>
    </row>
    <row r="205" spans="1:13" x14ac:dyDescent="0.25">
      <c r="A205" s="60" t="s">
        <v>241</v>
      </c>
      <c r="B205" s="108" t="s">
        <v>1368</v>
      </c>
      <c r="C205" s="12">
        <f>MATCH(D205,[1]!Tabla1[Consignatario],0)</f>
        <v>2203</v>
      </c>
      <c r="D205" s="10" t="s">
        <v>1615</v>
      </c>
      <c r="E205" s="56" t="s">
        <v>214</v>
      </c>
      <c r="F205" s="56"/>
      <c r="G205" s="56" t="s">
        <v>1312</v>
      </c>
      <c r="H205" s="56" t="s">
        <v>44</v>
      </c>
      <c r="I205" s="54">
        <v>8400</v>
      </c>
      <c r="J205" s="62">
        <v>8400</v>
      </c>
      <c r="K205" s="54">
        <v>588</v>
      </c>
      <c r="L205" s="54"/>
      <c r="M205" s="19"/>
    </row>
    <row r="206" spans="1:13" x14ac:dyDescent="0.25">
      <c r="A206" s="60" t="s">
        <v>241</v>
      </c>
      <c r="B206" s="108" t="s">
        <v>1368</v>
      </c>
      <c r="C206" s="12">
        <f>MATCH(D206,[1]!Tabla1[Consignatario],0)</f>
        <v>606</v>
      </c>
      <c r="D206" s="10" t="s">
        <v>1616</v>
      </c>
      <c r="E206" s="56" t="s">
        <v>214</v>
      </c>
      <c r="F206" s="56" t="s">
        <v>1391</v>
      </c>
      <c r="G206" s="56" t="s">
        <v>19</v>
      </c>
      <c r="H206" s="56" t="s">
        <v>244</v>
      </c>
      <c r="I206" s="54">
        <v>1160</v>
      </c>
      <c r="J206" s="62">
        <v>1160</v>
      </c>
      <c r="K206" s="54">
        <v>81</v>
      </c>
      <c r="L206" s="54">
        <v>2</v>
      </c>
      <c r="M206" s="19"/>
    </row>
    <row r="207" spans="1:13" x14ac:dyDescent="0.25">
      <c r="A207" s="60" t="s">
        <v>245</v>
      </c>
      <c r="B207" s="108"/>
      <c r="C207" s="12">
        <f>MATCH(D207,[1]!Tabla1[Consignatario],0)</f>
        <v>2350</v>
      </c>
      <c r="D207" s="10" t="s">
        <v>1617</v>
      </c>
      <c r="E207" s="56" t="s">
        <v>214</v>
      </c>
      <c r="F207" s="56" t="s">
        <v>1391</v>
      </c>
      <c r="G207" s="56" t="s">
        <v>1312</v>
      </c>
      <c r="H207" s="56" t="s">
        <v>133</v>
      </c>
      <c r="I207" s="54">
        <v>1000</v>
      </c>
      <c r="J207" s="62">
        <v>1000</v>
      </c>
      <c r="K207" s="54">
        <v>50</v>
      </c>
      <c r="L207" s="54"/>
      <c r="M207" s="19"/>
    </row>
    <row r="208" spans="1:13" x14ac:dyDescent="0.25">
      <c r="A208" s="69" t="s">
        <v>245</v>
      </c>
      <c r="B208" s="87"/>
      <c r="C208" s="12">
        <f>MATCH(D208,[1]!Tabla1[Consignatario],0)</f>
        <v>113</v>
      </c>
      <c r="D208" s="122" t="s">
        <v>1618</v>
      </c>
      <c r="E208" s="2" t="s">
        <v>214</v>
      </c>
      <c r="F208" s="2" t="s">
        <v>243</v>
      </c>
      <c r="G208" s="56" t="s">
        <v>1312</v>
      </c>
      <c r="H208" s="56" t="s">
        <v>124</v>
      </c>
      <c r="I208" s="54">
        <v>12600</v>
      </c>
      <c r="J208" s="62">
        <v>12600</v>
      </c>
      <c r="K208" s="2">
        <v>952</v>
      </c>
      <c r="L208" s="2"/>
      <c r="M208" s="19"/>
    </row>
    <row r="209" spans="1:13" x14ac:dyDescent="0.25">
      <c r="A209" s="69"/>
      <c r="B209" s="87"/>
      <c r="C209" s="12">
        <f>MATCH(D209,[1]!Tabla1[Consignatario],0)</f>
        <v>113</v>
      </c>
      <c r="D209" s="122" t="s">
        <v>1618</v>
      </c>
      <c r="E209" s="2"/>
      <c r="F209" s="2"/>
      <c r="G209" s="56" t="s">
        <v>19</v>
      </c>
      <c r="H209" s="56" t="s">
        <v>134</v>
      </c>
      <c r="I209" s="54">
        <v>1000</v>
      </c>
      <c r="J209" s="62">
        <v>1000</v>
      </c>
      <c r="K209" s="2"/>
      <c r="L209" s="2"/>
      <c r="M209" s="19"/>
    </row>
    <row r="210" spans="1:13" x14ac:dyDescent="0.25">
      <c r="A210" s="69" t="s">
        <v>245</v>
      </c>
      <c r="B210" s="87" t="s">
        <v>1368</v>
      </c>
      <c r="C210" s="12">
        <f>MATCH(D210,[1]!Tabla1[Consignatario],0)</f>
        <v>1571</v>
      </c>
      <c r="D210" s="101" t="s">
        <v>1483</v>
      </c>
      <c r="E210" s="2" t="s">
        <v>246</v>
      </c>
      <c r="F210" s="2" t="s">
        <v>1391</v>
      </c>
      <c r="G210" s="56" t="s">
        <v>1312</v>
      </c>
      <c r="H210" s="56" t="s">
        <v>137</v>
      </c>
      <c r="I210" s="54">
        <v>60200</v>
      </c>
      <c r="J210" s="62">
        <v>60200</v>
      </c>
      <c r="K210" s="2">
        <v>4275</v>
      </c>
      <c r="L210" s="54"/>
      <c r="M210" s="19"/>
    </row>
    <row r="211" spans="1:13" x14ac:dyDescent="0.25">
      <c r="A211" s="69"/>
      <c r="B211" s="87"/>
      <c r="C211" s="12">
        <f>MATCH(D211,[1]!Tabla1[Consignatario],0)</f>
        <v>1571</v>
      </c>
      <c r="D211" s="101" t="s">
        <v>1483</v>
      </c>
      <c r="E211" s="2"/>
      <c r="F211" s="2"/>
      <c r="G211" s="56" t="s">
        <v>19</v>
      </c>
      <c r="H211" s="56" t="s">
        <v>247</v>
      </c>
      <c r="I211" s="54">
        <v>872</v>
      </c>
      <c r="J211" s="62">
        <v>872</v>
      </c>
      <c r="K211" s="2"/>
      <c r="L211" s="54"/>
      <c r="M211" s="19"/>
    </row>
    <row r="212" spans="1:13" x14ac:dyDescent="0.25">
      <c r="A212" s="69" t="s">
        <v>248</v>
      </c>
      <c r="B212" s="87" t="s">
        <v>1368</v>
      </c>
      <c r="C212" s="12">
        <f>MATCH(D212,[1]!Tabla1[Consignatario],0)</f>
        <v>254</v>
      </c>
      <c r="D212" s="122" t="s">
        <v>1600</v>
      </c>
      <c r="E212" s="2" t="s">
        <v>246</v>
      </c>
      <c r="F212" s="2"/>
      <c r="G212" s="56" t="s">
        <v>1312</v>
      </c>
      <c r="H212" s="56" t="s">
        <v>224</v>
      </c>
      <c r="I212" s="54">
        <v>42000</v>
      </c>
      <c r="J212" s="62">
        <v>42000</v>
      </c>
      <c r="K212" s="2">
        <v>3363</v>
      </c>
      <c r="L212" s="2">
        <v>4</v>
      </c>
      <c r="M212" s="19"/>
    </row>
    <row r="213" spans="1:13" x14ac:dyDescent="0.25">
      <c r="A213" s="69"/>
      <c r="B213" s="87"/>
      <c r="C213" s="12">
        <f>MATCH(D213,[1]!Tabla1[Consignatario],0)</f>
        <v>254</v>
      </c>
      <c r="D213" s="122" t="s">
        <v>1600</v>
      </c>
      <c r="E213" s="2"/>
      <c r="F213" s="2"/>
      <c r="G213" s="56" t="s">
        <v>1312</v>
      </c>
      <c r="H213" s="56" t="s">
        <v>16</v>
      </c>
      <c r="I213" s="54">
        <v>4450</v>
      </c>
      <c r="J213" s="62">
        <v>4450</v>
      </c>
      <c r="K213" s="2"/>
      <c r="L213" s="2"/>
      <c r="M213" s="19"/>
    </row>
    <row r="214" spans="1:13" x14ac:dyDescent="0.25">
      <c r="A214" s="69"/>
      <c r="B214" s="87"/>
      <c r="C214" s="12">
        <f>MATCH(D214,[1]!Tabla1[Consignatario],0)</f>
        <v>254</v>
      </c>
      <c r="D214" s="122" t="s">
        <v>1600</v>
      </c>
      <c r="E214" s="2"/>
      <c r="F214" s="2"/>
      <c r="G214" s="56" t="s">
        <v>19</v>
      </c>
      <c r="H214" s="56" t="s">
        <v>196</v>
      </c>
      <c r="I214" s="54">
        <v>1600</v>
      </c>
      <c r="J214" s="62">
        <v>1600</v>
      </c>
      <c r="K214" s="2"/>
      <c r="L214" s="2"/>
      <c r="M214" s="19"/>
    </row>
    <row r="215" spans="1:13" x14ac:dyDescent="0.25">
      <c r="A215" s="69" t="s">
        <v>248</v>
      </c>
      <c r="B215" s="87" t="s">
        <v>1368</v>
      </c>
      <c r="C215" s="12">
        <f>MATCH(D215,[1]!Tabla1[Consignatario],0)</f>
        <v>624</v>
      </c>
      <c r="D215" s="101" t="s">
        <v>1454</v>
      </c>
      <c r="E215" s="2" t="s">
        <v>246</v>
      </c>
      <c r="F215" s="2" t="s">
        <v>1391</v>
      </c>
      <c r="G215" s="56" t="s">
        <v>1312</v>
      </c>
      <c r="H215" s="56" t="s">
        <v>166</v>
      </c>
      <c r="I215" s="54">
        <v>31500</v>
      </c>
      <c r="J215" s="62">
        <v>31500</v>
      </c>
      <c r="K215" s="2">
        <v>2961</v>
      </c>
      <c r="L215" s="2"/>
      <c r="M215" s="19"/>
    </row>
    <row r="216" spans="1:13" x14ac:dyDescent="0.25">
      <c r="A216" s="69"/>
      <c r="B216" s="87"/>
      <c r="C216" s="12">
        <f>MATCH(D216,[1]!Tabla1[Consignatario],0)</f>
        <v>624</v>
      </c>
      <c r="D216" s="101" t="s">
        <v>1454</v>
      </c>
      <c r="E216" s="2"/>
      <c r="F216" s="2"/>
      <c r="G216" s="56" t="s">
        <v>1312</v>
      </c>
      <c r="H216" s="56" t="s">
        <v>80</v>
      </c>
      <c r="I216" s="54">
        <v>10000</v>
      </c>
      <c r="J216" s="62">
        <v>10000</v>
      </c>
      <c r="K216" s="2"/>
      <c r="L216" s="2"/>
      <c r="M216" s="19"/>
    </row>
    <row r="217" spans="1:13" x14ac:dyDescent="0.25">
      <c r="A217" s="69"/>
      <c r="B217" s="87"/>
      <c r="C217" s="12">
        <f>MATCH(D217,[1]!Tabla1[Consignatario],0)</f>
        <v>624</v>
      </c>
      <c r="D217" s="101" t="s">
        <v>1454</v>
      </c>
      <c r="E217" s="2"/>
      <c r="F217" s="2"/>
      <c r="G217" s="56" t="s">
        <v>19</v>
      </c>
      <c r="H217" s="56" t="s">
        <v>249</v>
      </c>
      <c r="I217" s="54">
        <v>800</v>
      </c>
      <c r="J217" s="62">
        <v>800</v>
      </c>
      <c r="K217" s="2"/>
      <c r="L217" s="2"/>
      <c r="M217" s="19"/>
    </row>
    <row r="218" spans="1:13" x14ac:dyDescent="0.25">
      <c r="A218" s="69" t="s">
        <v>255</v>
      </c>
      <c r="B218" s="108"/>
      <c r="C218" s="12">
        <f>MATCH(D218,[1]!Tabla1[Consignatario],0)</f>
        <v>2204</v>
      </c>
      <c r="D218" s="10" t="s">
        <v>1619</v>
      </c>
      <c r="E218" s="2" t="s">
        <v>246</v>
      </c>
      <c r="F218" s="68"/>
      <c r="G218" s="56" t="s">
        <v>1312</v>
      </c>
      <c r="H218" s="56" t="s">
        <v>251</v>
      </c>
      <c r="I218" s="54">
        <v>64000</v>
      </c>
      <c r="J218" s="62">
        <v>64000</v>
      </c>
      <c r="K218" s="2">
        <v>5455</v>
      </c>
      <c r="L218" s="2">
        <v>4</v>
      </c>
      <c r="M218" s="19"/>
    </row>
    <row r="219" spans="1:13" x14ac:dyDescent="0.25">
      <c r="A219" s="69"/>
      <c r="B219" s="87" t="s">
        <v>1371</v>
      </c>
      <c r="C219" s="12">
        <f>MATCH(D219,[1]!Tabla1[Consignatario],0)</f>
        <v>1697</v>
      </c>
      <c r="D219" s="122" t="s">
        <v>1620</v>
      </c>
      <c r="E219" s="2"/>
      <c r="F219" s="68"/>
      <c r="G219" s="56" t="s">
        <v>1312</v>
      </c>
      <c r="H219" s="56" t="s">
        <v>252</v>
      </c>
      <c r="I219" s="54">
        <v>1500</v>
      </c>
      <c r="J219" s="62">
        <v>1500</v>
      </c>
      <c r="K219" s="2"/>
      <c r="L219" s="2"/>
      <c r="M219" s="19"/>
    </row>
    <row r="220" spans="1:13" x14ac:dyDescent="0.25">
      <c r="A220" s="69"/>
      <c r="B220" s="87"/>
      <c r="C220" s="12">
        <f>MATCH(D220,[1]!Tabla1[Consignatario],0)</f>
        <v>1697</v>
      </c>
      <c r="D220" s="122" t="s">
        <v>1620</v>
      </c>
      <c r="E220" s="2"/>
      <c r="F220" s="68"/>
      <c r="G220" s="56" t="s">
        <v>19</v>
      </c>
      <c r="H220" s="56" t="s">
        <v>253</v>
      </c>
      <c r="I220" s="54">
        <v>12088</v>
      </c>
      <c r="J220" s="62">
        <v>12088</v>
      </c>
      <c r="K220" s="2"/>
      <c r="L220" s="2"/>
      <c r="M220" s="19"/>
    </row>
    <row r="221" spans="1:13" x14ac:dyDescent="0.25">
      <c r="A221" s="69"/>
      <c r="B221" s="87"/>
      <c r="C221" s="12">
        <f>MATCH(D221,[1]!Tabla1[Consignatario],0)</f>
        <v>1697</v>
      </c>
      <c r="D221" s="122" t="s">
        <v>1620</v>
      </c>
      <c r="E221" s="2"/>
      <c r="F221" s="68"/>
      <c r="G221" s="56" t="s">
        <v>19</v>
      </c>
      <c r="H221" s="56" t="s">
        <v>254</v>
      </c>
      <c r="I221" s="54">
        <v>535</v>
      </c>
      <c r="J221" s="62">
        <v>535</v>
      </c>
      <c r="K221" s="2"/>
      <c r="L221" s="2"/>
      <c r="M221" s="19"/>
    </row>
    <row r="222" spans="1:13" x14ac:dyDescent="0.25">
      <c r="A222" s="69" t="s">
        <v>256</v>
      </c>
      <c r="B222" s="87" t="s">
        <v>1368</v>
      </c>
      <c r="C222" s="12">
        <f>MATCH(D222,[1]!Tabla1[Consignatario],0)</f>
        <v>303</v>
      </c>
      <c r="D222" s="122" t="s">
        <v>1621</v>
      </c>
      <c r="E222" s="2" t="s">
        <v>246</v>
      </c>
      <c r="F222" s="2" t="s">
        <v>250</v>
      </c>
      <c r="G222" s="56" t="s">
        <v>1312</v>
      </c>
      <c r="H222" s="56" t="s">
        <v>74</v>
      </c>
      <c r="I222" s="54">
        <v>22000</v>
      </c>
      <c r="J222" s="62">
        <v>22000</v>
      </c>
      <c r="K222" s="2">
        <v>2170</v>
      </c>
      <c r="L222" s="54"/>
      <c r="M222" s="19"/>
    </row>
    <row r="223" spans="1:13" x14ac:dyDescent="0.25">
      <c r="A223" s="69"/>
      <c r="B223" s="87"/>
      <c r="C223" s="12">
        <f>MATCH(D223,[1]!Tabla1[Consignatario],0)</f>
        <v>303</v>
      </c>
      <c r="D223" s="122" t="s">
        <v>1621</v>
      </c>
      <c r="E223" s="2"/>
      <c r="F223" s="2"/>
      <c r="G223" s="56" t="s">
        <v>1312</v>
      </c>
      <c r="H223" s="56" t="s">
        <v>66</v>
      </c>
      <c r="I223" s="54">
        <v>600</v>
      </c>
      <c r="J223" s="62">
        <v>600</v>
      </c>
      <c r="K223" s="2"/>
      <c r="L223" s="54"/>
      <c r="M223" s="19"/>
    </row>
    <row r="224" spans="1:13" x14ac:dyDescent="0.25">
      <c r="A224" s="69"/>
      <c r="B224" s="87"/>
      <c r="C224" s="12">
        <f>MATCH(D224,[1]!Tabla1[Consignatario],0)</f>
        <v>303</v>
      </c>
      <c r="D224" s="122" t="s">
        <v>1621</v>
      </c>
      <c r="E224" s="2"/>
      <c r="F224" s="2"/>
      <c r="G224" s="56" t="s">
        <v>19</v>
      </c>
      <c r="H224" s="56" t="s">
        <v>257</v>
      </c>
      <c r="I224" s="54">
        <v>4128</v>
      </c>
      <c r="J224" s="62">
        <v>4128</v>
      </c>
      <c r="K224" s="2"/>
      <c r="L224" s="54"/>
      <c r="M224" s="19"/>
    </row>
    <row r="225" spans="1:13" x14ac:dyDescent="0.25">
      <c r="A225" s="69"/>
      <c r="B225" s="87"/>
      <c r="C225" s="12">
        <f>MATCH(D225,[1]!Tabla1[Consignatario],0)</f>
        <v>303</v>
      </c>
      <c r="D225" s="122" t="s">
        <v>1621</v>
      </c>
      <c r="E225" s="2"/>
      <c r="F225" s="2"/>
      <c r="G225" s="56" t="s">
        <v>19</v>
      </c>
      <c r="H225" s="56" t="s">
        <v>258</v>
      </c>
      <c r="I225" s="54">
        <v>4272</v>
      </c>
      <c r="J225" s="62">
        <v>4272</v>
      </c>
      <c r="K225" s="2"/>
      <c r="L225" s="54"/>
      <c r="M225" s="19"/>
    </row>
    <row r="226" spans="1:13" x14ac:dyDescent="0.25">
      <c r="A226" s="60" t="s">
        <v>262</v>
      </c>
      <c r="B226" s="108"/>
      <c r="C226" s="12">
        <f>MATCH(D226,[1]!Tabla1[Consignatario],0)</f>
        <v>1026</v>
      </c>
      <c r="D226" s="121" t="s">
        <v>1622</v>
      </c>
      <c r="E226" s="54" t="s">
        <v>259</v>
      </c>
      <c r="F226" s="54" t="s">
        <v>1392</v>
      </c>
      <c r="G226" s="54" t="s">
        <v>19</v>
      </c>
      <c r="H226" s="54" t="s">
        <v>261</v>
      </c>
      <c r="I226" s="54">
        <v>11609</v>
      </c>
      <c r="J226" s="62">
        <v>11609</v>
      </c>
      <c r="K226" s="54">
        <v>812</v>
      </c>
      <c r="L226" s="54">
        <v>5</v>
      </c>
      <c r="M226" s="19"/>
    </row>
    <row r="227" spans="1:13" x14ac:dyDescent="0.25">
      <c r="A227" s="60" t="s">
        <v>263</v>
      </c>
      <c r="B227" s="108"/>
      <c r="C227" s="12">
        <f>MATCH(D227,[1]!Tabla1[Consignatario],0)</f>
        <v>839</v>
      </c>
      <c r="D227" s="121" t="s">
        <v>1623</v>
      </c>
      <c r="E227" s="54" t="s">
        <v>259</v>
      </c>
      <c r="F227" s="54" t="s">
        <v>1392</v>
      </c>
      <c r="G227" s="54" t="s">
        <v>19</v>
      </c>
      <c r="H227" s="54" t="s">
        <v>106</v>
      </c>
      <c r="I227" s="54">
        <v>4000</v>
      </c>
      <c r="J227" s="62">
        <v>4000</v>
      </c>
      <c r="K227" s="54">
        <v>280</v>
      </c>
      <c r="L227" s="54"/>
      <c r="M227" s="19"/>
    </row>
    <row r="228" spans="1:13" x14ac:dyDescent="0.25">
      <c r="A228" s="65" t="s">
        <v>263</v>
      </c>
      <c r="B228" s="110" t="s">
        <v>1368</v>
      </c>
      <c r="C228" s="12">
        <f>MATCH(D228,[1]!Tabla1[Consignatario],0)</f>
        <v>118</v>
      </c>
      <c r="D228" s="125" t="s">
        <v>1624</v>
      </c>
      <c r="E228" s="3" t="s">
        <v>259</v>
      </c>
      <c r="F228" s="3" t="s">
        <v>264</v>
      </c>
      <c r="G228" s="54" t="s">
        <v>1312</v>
      </c>
      <c r="H228" s="54" t="s">
        <v>265</v>
      </c>
      <c r="I228" s="54">
        <v>900</v>
      </c>
      <c r="J228" s="62">
        <v>900</v>
      </c>
      <c r="K228" s="54">
        <v>63</v>
      </c>
      <c r="L228" s="54"/>
      <c r="M228" s="19"/>
    </row>
    <row r="229" spans="1:13" x14ac:dyDescent="0.25">
      <c r="A229" s="67"/>
      <c r="B229" s="111"/>
      <c r="C229" s="12">
        <f>MATCH(D229,[1]!Tabla1[Consignatario],0)</f>
        <v>118</v>
      </c>
      <c r="D229" s="125" t="s">
        <v>1624</v>
      </c>
      <c r="E229" s="7"/>
      <c r="F229" s="7"/>
      <c r="G229" s="56" t="s">
        <v>1310</v>
      </c>
      <c r="H229" s="54" t="s">
        <v>266</v>
      </c>
      <c r="I229" s="54">
        <v>1140</v>
      </c>
      <c r="J229" s="62">
        <v>1140</v>
      </c>
      <c r="K229" s="3">
        <v>14</v>
      </c>
      <c r="L229" s="3">
        <v>5</v>
      </c>
      <c r="M229" s="19"/>
    </row>
    <row r="230" spans="1:13" x14ac:dyDescent="0.25">
      <c r="A230" s="66"/>
      <c r="B230" s="112"/>
      <c r="C230" s="12">
        <f>MATCH(D230,[1]!Tabla1[Consignatario],0)</f>
        <v>118</v>
      </c>
      <c r="D230" s="125" t="s">
        <v>1624</v>
      </c>
      <c r="E230" s="4"/>
      <c r="F230" s="4"/>
      <c r="G230" s="56" t="s">
        <v>1310</v>
      </c>
      <c r="H230" s="54" t="s">
        <v>267</v>
      </c>
      <c r="I230" s="97">
        <v>1792</v>
      </c>
      <c r="J230" s="97">
        <v>1792</v>
      </c>
      <c r="K230" s="4"/>
      <c r="L230" s="4"/>
      <c r="M230" s="19"/>
    </row>
    <row r="231" spans="1:13" x14ac:dyDescent="0.25">
      <c r="A231" s="65" t="s">
        <v>272</v>
      </c>
      <c r="B231" s="110" t="s">
        <v>1368</v>
      </c>
      <c r="C231" s="12">
        <f>MATCH(D231,[1]!Tabla1[Consignatario],0)</f>
        <v>900</v>
      </c>
      <c r="D231" s="125" t="s">
        <v>1625</v>
      </c>
      <c r="E231" s="3" t="s">
        <v>259</v>
      </c>
      <c r="F231" s="3" t="s">
        <v>264</v>
      </c>
      <c r="G231" s="54" t="s">
        <v>19</v>
      </c>
      <c r="H231" s="54" t="s">
        <v>268</v>
      </c>
      <c r="I231" s="54">
        <v>2931</v>
      </c>
      <c r="J231" s="62">
        <v>2931</v>
      </c>
      <c r="K231" s="3">
        <v>495</v>
      </c>
      <c r="L231" s="3"/>
      <c r="M231" s="19"/>
    </row>
    <row r="232" spans="1:13" x14ac:dyDescent="0.25">
      <c r="A232" s="67"/>
      <c r="B232" s="111"/>
      <c r="C232" s="12">
        <f>MATCH(D232,[1]!Tabla1[Consignatario],0)</f>
        <v>900</v>
      </c>
      <c r="D232" s="125" t="s">
        <v>1625</v>
      </c>
      <c r="E232" s="7"/>
      <c r="F232" s="7"/>
      <c r="G232" s="54" t="s">
        <v>1312</v>
      </c>
      <c r="H232" s="54" t="s">
        <v>269</v>
      </c>
      <c r="I232" s="54">
        <v>150</v>
      </c>
      <c r="J232" s="62">
        <v>150</v>
      </c>
      <c r="K232" s="7"/>
      <c r="L232" s="7"/>
      <c r="M232" s="19"/>
    </row>
    <row r="233" spans="1:13" x14ac:dyDescent="0.25">
      <c r="A233" s="67"/>
      <c r="B233" s="111"/>
      <c r="C233" s="12">
        <f>MATCH(D233,[1]!Tabla1[Consignatario],0)</f>
        <v>900</v>
      </c>
      <c r="D233" s="125" t="s">
        <v>1625</v>
      </c>
      <c r="E233" s="7"/>
      <c r="F233" s="7"/>
      <c r="G233" s="54" t="s">
        <v>19</v>
      </c>
      <c r="H233" s="54" t="s">
        <v>270</v>
      </c>
      <c r="I233" s="54">
        <v>2080</v>
      </c>
      <c r="J233" s="62">
        <v>2080</v>
      </c>
      <c r="K233" s="7"/>
      <c r="L233" s="7"/>
      <c r="M233" s="19"/>
    </row>
    <row r="234" spans="1:13" x14ac:dyDescent="0.25">
      <c r="A234" s="67"/>
      <c r="B234" s="111"/>
      <c r="C234" s="12">
        <f>MATCH(D234,[1]!Tabla1[Consignatario],0)</f>
        <v>900</v>
      </c>
      <c r="D234" s="125" t="s">
        <v>1625</v>
      </c>
      <c r="E234" s="7"/>
      <c r="F234" s="7"/>
      <c r="G234" s="54" t="s">
        <v>1312</v>
      </c>
      <c r="H234" s="54" t="s">
        <v>271</v>
      </c>
      <c r="I234" s="54">
        <v>710</v>
      </c>
      <c r="J234" s="62">
        <v>710</v>
      </c>
      <c r="K234" s="7"/>
      <c r="L234" s="7"/>
      <c r="M234" s="19"/>
    </row>
    <row r="235" spans="1:13" x14ac:dyDescent="0.25">
      <c r="A235" s="66"/>
      <c r="B235" s="112"/>
      <c r="C235" s="12">
        <f>MATCH(D235,[1]!Tabla1[Consignatario],0)</f>
        <v>900</v>
      </c>
      <c r="D235" s="125" t="s">
        <v>1625</v>
      </c>
      <c r="E235" s="4"/>
      <c r="F235" s="4"/>
      <c r="G235" s="54" t="s">
        <v>1312</v>
      </c>
      <c r="H235" s="54" t="s">
        <v>159</v>
      </c>
      <c r="I235" s="54">
        <v>1200</v>
      </c>
      <c r="J235" s="62">
        <v>1200</v>
      </c>
      <c r="K235" s="4"/>
      <c r="L235" s="4"/>
      <c r="M235" s="19"/>
    </row>
    <row r="236" spans="1:13" x14ac:dyDescent="0.25">
      <c r="A236" s="60" t="s">
        <v>273</v>
      </c>
      <c r="B236" s="108" t="s">
        <v>1368</v>
      </c>
      <c r="C236" s="12">
        <f>MATCH(D236,[1]!Tabla1[Consignatario],0)</f>
        <v>900</v>
      </c>
      <c r="D236" s="121" t="s">
        <v>1625</v>
      </c>
      <c r="E236" s="54" t="s">
        <v>259</v>
      </c>
      <c r="F236" s="54" t="s">
        <v>264</v>
      </c>
      <c r="G236" s="56" t="s">
        <v>1310</v>
      </c>
      <c r="H236" s="54" t="s">
        <v>274</v>
      </c>
      <c r="I236" s="54">
        <v>65425</v>
      </c>
      <c r="J236" s="62">
        <v>65425</v>
      </c>
      <c r="K236" s="54">
        <v>325</v>
      </c>
      <c r="L236" s="54">
        <v>1</v>
      </c>
      <c r="M236" s="19"/>
    </row>
    <row r="237" spans="1:13" x14ac:dyDescent="0.25">
      <c r="A237" s="65" t="s">
        <v>273</v>
      </c>
      <c r="B237" s="110" t="s">
        <v>1368</v>
      </c>
      <c r="C237" s="12">
        <f>MATCH(D237,[1]!Tabla1[Consignatario],0)</f>
        <v>549</v>
      </c>
      <c r="D237" s="125" t="s">
        <v>1626</v>
      </c>
      <c r="E237" s="3" t="s">
        <v>259</v>
      </c>
      <c r="F237" s="3" t="s">
        <v>264</v>
      </c>
      <c r="G237" s="54" t="s">
        <v>19</v>
      </c>
      <c r="H237" s="54" t="s">
        <v>249</v>
      </c>
      <c r="I237" s="54">
        <v>500</v>
      </c>
      <c r="J237" s="62">
        <v>500</v>
      </c>
      <c r="K237" s="3">
        <v>91</v>
      </c>
      <c r="L237" s="70"/>
      <c r="M237" s="19"/>
    </row>
    <row r="238" spans="1:13" x14ac:dyDescent="0.25">
      <c r="A238" s="66"/>
      <c r="B238" s="112"/>
      <c r="C238" s="12">
        <f>MATCH(D238,[1]!Tabla1[Consignatario],0)</f>
        <v>549</v>
      </c>
      <c r="D238" s="125" t="s">
        <v>1626</v>
      </c>
      <c r="E238" s="4"/>
      <c r="F238" s="4"/>
      <c r="G238" s="54" t="s">
        <v>1312</v>
      </c>
      <c r="H238" s="54" t="s">
        <v>61</v>
      </c>
      <c r="I238" s="54">
        <v>800</v>
      </c>
      <c r="J238" s="62">
        <v>800</v>
      </c>
      <c r="K238" s="4"/>
      <c r="L238" s="71"/>
      <c r="M238" s="19"/>
    </row>
    <row r="239" spans="1:13" x14ac:dyDescent="0.25">
      <c r="A239" s="60" t="s">
        <v>273</v>
      </c>
      <c r="B239" s="108" t="s">
        <v>1368</v>
      </c>
      <c r="C239" s="12">
        <f>MATCH(D239,[1]!Tabla1[Consignatario],0)</f>
        <v>549</v>
      </c>
      <c r="D239" s="121" t="s">
        <v>1626</v>
      </c>
      <c r="E239" s="54" t="s">
        <v>259</v>
      </c>
      <c r="F239" s="54"/>
      <c r="G239" s="54" t="s">
        <v>1312</v>
      </c>
      <c r="H239" s="54" t="s">
        <v>33</v>
      </c>
      <c r="I239" s="54">
        <v>400</v>
      </c>
      <c r="J239" s="62">
        <v>400</v>
      </c>
      <c r="K239" s="54">
        <v>28</v>
      </c>
      <c r="L239" s="56"/>
      <c r="M239" s="19"/>
    </row>
    <row r="240" spans="1:13" x14ac:dyDescent="0.25">
      <c r="A240" s="65" t="s">
        <v>278</v>
      </c>
      <c r="B240" s="110"/>
      <c r="C240" s="12">
        <f>MATCH(D240,[1]!Tabla1[Consignatario],0)</f>
        <v>240</v>
      </c>
      <c r="D240" s="125" t="s">
        <v>1627</v>
      </c>
      <c r="E240" s="3" t="s">
        <v>259</v>
      </c>
      <c r="F240" s="3" t="s">
        <v>264</v>
      </c>
      <c r="G240" s="54" t="s">
        <v>1312</v>
      </c>
      <c r="H240" s="54" t="s">
        <v>124</v>
      </c>
      <c r="I240" s="54">
        <v>12300</v>
      </c>
      <c r="J240" s="62">
        <v>12300</v>
      </c>
      <c r="K240" s="3">
        <v>874</v>
      </c>
      <c r="L240" s="3">
        <v>3</v>
      </c>
      <c r="M240" s="19"/>
    </row>
    <row r="241" spans="1:13" x14ac:dyDescent="0.25">
      <c r="A241" s="66"/>
      <c r="B241" s="112"/>
      <c r="C241" s="12">
        <f>MATCH(D241,[1]!Tabla1[Consignatario],0)</f>
        <v>240</v>
      </c>
      <c r="D241" s="125" t="s">
        <v>1627</v>
      </c>
      <c r="E241" s="4"/>
      <c r="F241" s="4"/>
      <c r="G241" s="54" t="s">
        <v>19</v>
      </c>
      <c r="H241" s="54" t="s">
        <v>275</v>
      </c>
      <c r="I241" s="54">
        <v>192</v>
      </c>
      <c r="J241" s="62">
        <v>192</v>
      </c>
      <c r="K241" s="4"/>
      <c r="L241" s="4"/>
      <c r="M241" s="19" t="s">
        <v>276</v>
      </c>
    </row>
    <row r="242" spans="1:13" x14ac:dyDescent="0.25">
      <c r="A242" s="65" t="s">
        <v>277</v>
      </c>
      <c r="B242" s="110"/>
      <c r="C242" s="12">
        <f>MATCH(D242,[1]!Tabla1[Consignatario],0)</f>
        <v>577</v>
      </c>
      <c r="D242" s="125" t="s">
        <v>1628</v>
      </c>
      <c r="E242" s="3" t="s">
        <v>259</v>
      </c>
      <c r="F242" s="3" t="s">
        <v>70</v>
      </c>
      <c r="G242" s="54" t="s">
        <v>1312</v>
      </c>
      <c r="H242" s="54" t="s">
        <v>238</v>
      </c>
      <c r="I242" s="54">
        <v>58000</v>
      </c>
      <c r="J242" s="62">
        <v>58000</v>
      </c>
      <c r="K242" s="3">
        <v>4219</v>
      </c>
      <c r="L242" s="3">
        <v>7</v>
      </c>
      <c r="M242" s="19"/>
    </row>
    <row r="243" spans="1:13" x14ac:dyDescent="0.25">
      <c r="A243" s="67"/>
      <c r="B243" s="111"/>
      <c r="C243" s="12">
        <f>MATCH(D243,[1]!Tabla1[Consignatario],0)</f>
        <v>577</v>
      </c>
      <c r="D243" s="125" t="s">
        <v>1628</v>
      </c>
      <c r="E243" s="7"/>
      <c r="F243" s="7"/>
      <c r="G243" s="54" t="s">
        <v>1312</v>
      </c>
      <c r="H243" s="54" t="s">
        <v>279</v>
      </c>
      <c r="I243" s="54">
        <v>300</v>
      </c>
      <c r="J243" s="62">
        <v>300</v>
      </c>
      <c r="K243" s="7"/>
      <c r="L243" s="7"/>
      <c r="M243" s="19"/>
    </row>
    <row r="244" spans="1:13" x14ac:dyDescent="0.25">
      <c r="A244" s="67"/>
      <c r="B244" s="111"/>
      <c r="C244" s="12">
        <f>MATCH(D244,[1]!Tabla1[Consignatario],0)</f>
        <v>577</v>
      </c>
      <c r="D244" s="125" t="s">
        <v>1628</v>
      </c>
      <c r="E244" s="7"/>
      <c r="F244" s="7"/>
      <c r="G244" s="54" t="s">
        <v>19</v>
      </c>
      <c r="H244" s="54" t="s">
        <v>280</v>
      </c>
      <c r="I244" s="54">
        <v>1344</v>
      </c>
      <c r="J244" s="62">
        <v>1344</v>
      </c>
      <c r="K244" s="7"/>
      <c r="L244" s="7"/>
      <c r="M244" s="19"/>
    </row>
    <row r="245" spans="1:13" x14ac:dyDescent="0.25">
      <c r="A245" s="66"/>
      <c r="B245" s="112"/>
      <c r="C245" s="12">
        <f>MATCH(D245,[1]!Tabla1[Consignatario],0)</f>
        <v>577</v>
      </c>
      <c r="D245" s="125" t="s">
        <v>1628</v>
      </c>
      <c r="E245" s="4"/>
      <c r="F245" s="4"/>
      <c r="G245" s="54" t="s">
        <v>19</v>
      </c>
      <c r="H245" s="54" t="s">
        <v>281</v>
      </c>
      <c r="I245" s="54">
        <v>640</v>
      </c>
      <c r="J245" s="62">
        <v>640</v>
      </c>
      <c r="K245" s="4"/>
      <c r="L245" s="4"/>
      <c r="M245" s="19"/>
    </row>
    <row r="246" spans="1:13" x14ac:dyDescent="0.25">
      <c r="A246" s="65" t="s">
        <v>277</v>
      </c>
      <c r="B246" s="110"/>
      <c r="C246" s="12">
        <f>MATCH(D246,[1]!Tabla1[Consignatario],0)</f>
        <v>83</v>
      </c>
      <c r="D246" s="125" t="s">
        <v>1629</v>
      </c>
      <c r="E246" s="3" t="s">
        <v>259</v>
      </c>
      <c r="F246" s="3" t="s">
        <v>70</v>
      </c>
      <c r="G246" s="3" t="s">
        <v>1312</v>
      </c>
      <c r="H246" s="54" t="s">
        <v>162</v>
      </c>
      <c r="I246" s="54">
        <v>16000</v>
      </c>
      <c r="J246" s="62">
        <v>16000</v>
      </c>
      <c r="K246" s="3">
        <v>1232</v>
      </c>
      <c r="L246" s="70"/>
      <c r="M246" s="19"/>
    </row>
    <row r="247" spans="1:13" x14ac:dyDescent="0.25">
      <c r="A247" s="66"/>
      <c r="B247" s="112"/>
      <c r="C247" s="12">
        <f>MATCH(D247,[1]!Tabla1[Consignatario],0)</f>
        <v>83</v>
      </c>
      <c r="D247" s="125" t="s">
        <v>1629</v>
      </c>
      <c r="E247" s="4"/>
      <c r="F247" s="4"/>
      <c r="G247" s="4" t="s">
        <v>19</v>
      </c>
      <c r="H247" s="54" t="s">
        <v>196</v>
      </c>
      <c r="I247" s="54">
        <v>1600</v>
      </c>
      <c r="J247" s="62">
        <v>1600</v>
      </c>
      <c r="K247" s="4"/>
      <c r="L247" s="71"/>
      <c r="M247" s="19"/>
    </row>
    <row r="248" spans="1:13" x14ac:dyDescent="0.25">
      <c r="A248" s="65" t="s">
        <v>277</v>
      </c>
      <c r="B248" s="110"/>
      <c r="C248" s="12">
        <f>MATCH(D248,[1]!Tabla1[Consignatario],0)</f>
        <v>1129</v>
      </c>
      <c r="D248" s="125" t="s">
        <v>1630</v>
      </c>
      <c r="E248" s="3" t="s">
        <v>259</v>
      </c>
      <c r="F248" s="3" t="s">
        <v>70</v>
      </c>
      <c r="G248" s="54" t="s">
        <v>1312</v>
      </c>
      <c r="H248" s="54" t="s">
        <v>79</v>
      </c>
      <c r="I248" s="54">
        <v>32000</v>
      </c>
      <c r="J248" s="62">
        <v>32000</v>
      </c>
      <c r="K248" s="3">
        <v>2490</v>
      </c>
      <c r="L248" s="3">
        <v>7</v>
      </c>
      <c r="M248" s="19"/>
    </row>
    <row r="249" spans="1:13" x14ac:dyDescent="0.25">
      <c r="A249" s="66"/>
      <c r="B249" s="112"/>
      <c r="C249" s="12">
        <f>MATCH(D249,[1]!Tabla1[Consignatario],0)</f>
        <v>1129</v>
      </c>
      <c r="D249" s="125" t="s">
        <v>1630</v>
      </c>
      <c r="E249" s="4"/>
      <c r="F249" s="4"/>
      <c r="G249" s="54" t="s">
        <v>19</v>
      </c>
      <c r="H249" s="54" t="s">
        <v>282</v>
      </c>
      <c r="I249" s="54">
        <v>3584</v>
      </c>
      <c r="J249" s="62">
        <v>3584</v>
      </c>
      <c r="K249" s="4"/>
      <c r="L249" s="4"/>
      <c r="M249" s="19"/>
    </row>
    <row r="250" spans="1:13" x14ac:dyDescent="0.25">
      <c r="A250" s="60" t="s">
        <v>285</v>
      </c>
      <c r="B250" s="108"/>
      <c r="C250" s="12">
        <f>MATCH(D250,[1]!Tabla1[Consignatario],0)</f>
        <v>1944</v>
      </c>
      <c r="D250" s="121" t="s">
        <v>1631</v>
      </c>
      <c r="E250" s="54" t="s">
        <v>259</v>
      </c>
      <c r="F250" s="54" t="s">
        <v>264</v>
      </c>
      <c r="G250" s="54" t="s">
        <v>1312</v>
      </c>
      <c r="H250" s="54" t="s">
        <v>1375</v>
      </c>
      <c r="I250" s="54">
        <v>2000</v>
      </c>
      <c r="J250" s="62">
        <v>2000</v>
      </c>
      <c r="K250" s="54">
        <v>140</v>
      </c>
      <c r="L250" s="56"/>
      <c r="M250" s="19"/>
    </row>
    <row r="251" spans="1:13" x14ac:dyDescent="0.25">
      <c r="A251" s="65" t="s">
        <v>285</v>
      </c>
      <c r="B251" s="110"/>
      <c r="C251" s="12">
        <f>MATCH(D251,[1]!Tabla1[Consignatario],0)</f>
        <v>1944</v>
      </c>
      <c r="D251" s="125" t="s">
        <v>1631</v>
      </c>
      <c r="E251" s="3" t="s">
        <v>259</v>
      </c>
      <c r="F251" s="3"/>
      <c r="G251" s="54" t="s">
        <v>1312</v>
      </c>
      <c r="H251" s="54" t="s">
        <v>79</v>
      </c>
      <c r="I251" s="54">
        <v>32000</v>
      </c>
      <c r="J251" s="62">
        <v>32000</v>
      </c>
      <c r="K251" s="3">
        <v>2343</v>
      </c>
      <c r="L251" s="3"/>
      <c r="M251" s="19"/>
    </row>
    <row r="252" spans="1:13" x14ac:dyDescent="0.25">
      <c r="A252" s="66"/>
      <c r="B252" s="112"/>
      <c r="C252" s="12">
        <f>MATCH(D252,[1]!Tabla1[Consignatario],0)</f>
        <v>1944</v>
      </c>
      <c r="D252" s="125" t="s">
        <v>1631</v>
      </c>
      <c r="E252" s="4"/>
      <c r="F252" s="4"/>
      <c r="G252" s="54" t="s">
        <v>19</v>
      </c>
      <c r="H252" s="54" t="s">
        <v>283</v>
      </c>
      <c r="I252" s="54">
        <v>1472</v>
      </c>
      <c r="J252" s="62">
        <v>1472</v>
      </c>
      <c r="K252" s="4"/>
      <c r="L252" s="4"/>
      <c r="M252" s="19"/>
    </row>
    <row r="253" spans="1:13" x14ac:dyDescent="0.25">
      <c r="A253" s="60" t="s">
        <v>285</v>
      </c>
      <c r="B253" s="108"/>
      <c r="C253" s="12">
        <f>MATCH(D253,[1]!Tabla1[Consignatario],0)</f>
        <v>1437</v>
      </c>
      <c r="D253" s="121" t="s">
        <v>1632</v>
      </c>
      <c r="E253" s="54" t="s">
        <v>259</v>
      </c>
      <c r="F253" s="54" t="s">
        <v>264</v>
      </c>
      <c r="G253" s="54" t="s">
        <v>1312</v>
      </c>
      <c r="H253" s="54" t="s">
        <v>1375</v>
      </c>
      <c r="I253" s="54">
        <v>2000</v>
      </c>
      <c r="J253" s="62">
        <v>2000</v>
      </c>
      <c r="K253" s="54">
        <v>140</v>
      </c>
      <c r="L253" s="56"/>
      <c r="M253" s="19" t="s">
        <v>1393</v>
      </c>
    </row>
    <row r="254" spans="1:13" x14ac:dyDescent="0.25">
      <c r="A254" s="65" t="s">
        <v>286</v>
      </c>
      <c r="B254" s="110"/>
      <c r="C254" s="12">
        <f>MATCH(D254,[1]!Tabla1[Consignatario],0)</f>
        <v>1437</v>
      </c>
      <c r="D254" s="125" t="s">
        <v>1632</v>
      </c>
      <c r="E254" s="3" t="s">
        <v>259</v>
      </c>
      <c r="F254" s="3"/>
      <c r="G254" s="54" t="s">
        <v>1312</v>
      </c>
      <c r="H254" s="54">
        <v>3767</v>
      </c>
      <c r="I254" s="54">
        <v>29334</v>
      </c>
      <c r="J254" s="62">
        <v>29334</v>
      </c>
      <c r="K254" s="3">
        <v>2794</v>
      </c>
      <c r="L254" s="3">
        <v>2</v>
      </c>
      <c r="M254" s="19"/>
    </row>
    <row r="255" spans="1:13" x14ac:dyDescent="0.25">
      <c r="A255" s="67"/>
      <c r="B255" s="111"/>
      <c r="C255" s="12">
        <f>MATCH(D255,[1]!Tabla1[Consignatario],0)</f>
        <v>1437</v>
      </c>
      <c r="D255" s="125" t="s">
        <v>1632</v>
      </c>
      <c r="E255" s="7"/>
      <c r="F255" s="7"/>
      <c r="G255" s="54" t="s">
        <v>1312</v>
      </c>
      <c r="H255" s="54" t="s">
        <v>80</v>
      </c>
      <c r="I255" s="54">
        <v>10000</v>
      </c>
      <c r="J255" s="62">
        <v>10000</v>
      </c>
      <c r="K255" s="7"/>
      <c r="L255" s="7"/>
      <c r="M255" s="19"/>
    </row>
    <row r="256" spans="1:13" x14ac:dyDescent="0.25">
      <c r="A256" s="66"/>
      <c r="B256" s="112"/>
      <c r="C256" s="12">
        <f>MATCH(D256,[1]!Tabla1[Consignatario],0)</f>
        <v>1437</v>
      </c>
      <c r="D256" s="125" t="s">
        <v>1632</v>
      </c>
      <c r="E256" s="4"/>
      <c r="F256" s="4"/>
      <c r="G256" s="54" t="s">
        <v>19</v>
      </c>
      <c r="H256" s="54" t="s">
        <v>284</v>
      </c>
      <c r="I256" s="54">
        <v>584</v>
      </c>
      <c r="J256" s="62">
        <v>584</v>
      </c>
      <c r="K256" s="4"/>
      <c r="L256" s="4"/>
      <c r="M256" s="19"/>
    </row>
    <row r="257" spans="1:13" x14ac:dyDescent="0.25">
      <c r="A257" s="65" t="s">
        <v>287</v>
      </c>
      <c r="B257" s="110"/>
      <c r="C257" s="12">
        <f>MATCH(D257,[1]!Tabla1[Consignatario],0)</f>
        <v>2</v>
      </c>
      <c r="D257" s="126" t="s">
        <v>1633</v>
      </c>
      <c r="E257" s="3" t="s">
        <v>259</v>
      </c>
      <c r="F257" s="3" t="s">
        <v>264</v>
      </c>
      <c r="G257" s="54" t="s">
        <v>19</v>
      </c>
      <c r="H257" s="54" t="s">
        <v>288</v>
      </c>
      <c r="I257" s="3">
        <v>116</v>
      </c>
      <c r="J257" s="43">
        <v>116</v>
      </c>
      <c r="K257" s="54"/>
      <c r="L257" s="56"/>
      <c r="M257" s="19" t="s">
        <v>289</v>
      </c>
    </row>
    <row r="258" spans="1:13" x14ac:dyDescent="0.25">
      <c r="A258" s="66"/>
      <c r="B258" s="112"/>
      <c r="C258" s="12">
        <f>MATCH(D258,[1]!Tabla1[Consignatario],0)</f>
        <v>2</v>
      </c>
      <c r="D258" s="126" t="s">
        <v>1633</v>
      </c>
      <c r="E258" s="4"/>
      <c r="F258" s="4"/>
      <c r="G258" s="54" t="s">
        <v>1312</v>
      </c>
      <c r="H258" s="54" t="s">
        <v>290</v>
      </c>
      <c r="I258" s="4"/>
      <c r="J258" s="64"/>
      <c r="K258" s="54"/>
      <c r="L258" s="56"/>
      <c r="M258" s="19" t="s">
        <v>291</v>
      </c>
    </row>
    <row r="259" spans="1:13" x14ac:dyDescent="0.25">
      <c r="A259" s="65" t="s">
        <v>287</v>
      </c>
      <c r="B259" s="110"/>
      <c r="C259" s="12">
        <f>MATCH(D259,[1]!Tabla1[Consignatario],0)</f>
        <v>2752</v>
      </c>
      <c r="D259" t="s">
        <v>1535</v>
      </c>
      <c r="E259" s="3" t="s">
        <v>259</v>
      </c>
      <c r="F259" s="3" t="s">
        <v>292</v>
      </c>
      <c r="G259" s="54" t="s">
        <v>1312</v>
      </c>
      <c r="H259" s="54" t="s">
        <v>124</v>
      </c>
      <c r="I259" s="54">
        <v>12000</v>
      </c>
      <c r="J259" s="43">
        <v>929</v>
      </c>
      <c r="K259" s="3">
        <v>4</v>
      </c>
      <c r="L259" s="56"/>
      <c r="M259" s="19"/>
    </row>
    <row r="260" spans="1:13" x14ac:dyDescent="0.25">
      <c r="A260" s="66"/>
      <c r="B260" s="112"/>
      <c r="C260" s="12">
        <f>MATCH(D260,[1]!Tabla1[Consignatario],0)</f>
        <v>2752</v>
      </c>
      <c r="D260" t="s">
        <v>1535</v>
      </c>
      <c r="E260" s="4"/>
      <c r="F260" s="4"/>
      <c r="G260" s="54" t="s">
        <v>19</v>
      </c>
      <c r="H260" s="54" t="s">
        <v>293</v>
      </c>
      <c r="I260" s="54">
        <v>1279</v>
      </c>
      <c r="J260" s="64"/>
      <c r="K260" s="4"/>
      <c r="L260" s="56"/>
      <c r="M260" s="19"/>
    </row>
    <row r="261" spans="1:13" x14ac:dyDescent="0.25">
      <c r="A261" s="65" t="s">
        <v>296</v>
      </c>
      <c r="B261" s="110" t="s">
        <v>1368</v>
      </c>
      <c r="C261" s="12">
        <f>MATCH(D261,[1]!Tabla1[Consignatario],0)</f>
        <v>833</v>
      </c>
      <c r="D261" s="125" t="s">
        <v>1634</v>
      </c>
      <c r="E261" s="3" t="s">
        <v>259</v>
      </c>
      <c r="F261" s="3" t="s">
        <v>292</v>
      </c>
      <c r="G261" s="54" t="s">
        <v>1312</v>
      </c>
      <c r="H261" s="54" t="s">
        <v>236</v>
      </c>
      <c r="I261" s="54">
        <v>46200</v>
      </c>
      <c r="J261" s="62">
        <v>46200</v>
      </c>
      <c r="K261" s="54"/>
      <c r="L261" s="56"/>
      <c r="M261" s="19"/>
    </row>
    <row r="262" spans="1:13" x14ac:dyDescent="0.25">
      <c r="A262" s="66"/>
      <c r="B262" s="112"/>
      <c r="C262" s="12">
        <f>MATCH(D262,[1]!Tabla1[Consignatario],0)</f>
        <v>833</v>
      </c>
      <c r="D262" s="125" t="s">
        <v>1634</v>
      </c>
      <c r="E262" s="4"/>
      <c r="F262" s="4"/>
      <c r="G262" s="54" t="s">
        <v>19</v>
      </c>
      <c r="H262" s="54" t="s">
        <v>294</v>
      </c>
      <c r="I262" s="54">
        <v>2480</v>
      </c>
      <c r="J262" s="62">
        <v>2480</v>
      </c>
      <c r="K262" s="54">
        <v>3407</v>
      </c>
      <c r="L262" s="56">
        <v>5</v>
      </c>
      <c r="M262" s="19"/>
    </row>
    <row r="263" spans="1:13" x14ac:dyDescent="0.25">
      <c r="A263" s="65" t="s">
        <v>295</v>
      </c>
      <c r="B263" s="110"/>
      <c r="C263" s="12">
        <f>MATCH(D263,[1]!Tabla1[Consignatario],0)</f>
        <v>1025</v>
      </c>
      <c r="D263" s="125" t="s">
        <v>1635</v>
      </c>
      <c r="E263" s="3" t="s">
        <v>259</v>
      </c>
      <c r="F263" s="3" t="s">
        <v>292</v>
      </c>
      <c r="G263" s="54" t="s">
        <v>1312</v>
      </c>
      <c r="H263" s="54" t="s">
        <v>158</v>
      </c>
      <c r="I263" s="54">
        <v>6000</v>
      </c>
      <c r="J263" s="62">
        <v>6000</v>
      </c>
      <c r="K263" s="3">
        <v>576</v>
      </c>
      <c r="L263" s="3">
        <v>6</v>
      </c>
      <c r="M263" s="19"/>
    </row>
    <row r="264" spans="1:13" x14ac:dyDescent="0.25">
      <c r="A264" s="66"/>
      <c r="B264" s="112"/>
      <c r="C264" s="12">
        <f>MATCH(D264,[1]!Tabla1[Consignatario],0)</f>
        <v>1025</v>
      </c>
      <c r="D264" s="125" t="s">
        <v>1635</v>
      </c>
      <c r="E264" s="4"/>
      <c r="F264" s="4"/>
      <c r="G264" s="54" t="s">
        <v>19</v>
      </c>
      <c r="H264" s="54" t="s">
        <v>155</v>
      </c>
      <c r="I264" s="54">
        <v>2240</v>
      </c>
      <c r="J264" s="62">
        <v>2240</v>
      </c>
      <c r="K264" s="4"/>
      <c r="L264" s="4"/>
      <c r="M264" s="19"/>
    </row>
    <row r="265" spans="1:13" x14ac:dyDescent="0.25">
      <c r="A265" s="65" t="s">
        <v>295</v>
      </c>
      <c r="B265" s="110" t="s">
        <v>1368</v>
      </c>
      <c r="C265" s="12">
        <f>MATCH(D265,[1]!Tabla1[Consignatario],0)</f>
        <v>454</v>
      </c>
      <c r="D265" s="125" t="s">
        <v>1636</v>
      </c>
      <c r="E265" s="3" t="s">
        <v>259</v>
      </c>
      <c r="F265" s="3" t="s">
        <v>292</v>
      </c>
      <c r="G265" s="54" t="s">
        <v>1312</v>
      </c>
      <c r="H265" s="54" t="s">
        <v>124</v>
      </c>
      <c r="I265" s="54">
        <v>12000</v>
      </c>
      <c r="J265" s="62">
        <v>12000</v>
      </c>
      <c r="K265" s="3">
        <v>1013</v>
      </c>
      <c r="L265" s="3">
        <v>5</v>
      </c>
      <c r="M265" s="19"/>
    </row>
    <row r="266" spans="1:13" x14ac:dyDescent="0.25">
      <c r="A266" s="67"/>
      <c r="B266" s="111"/>
      <c r="C266" s="12">
        <f>MATCH(D266,[1]!Tabla1[Consignatario],0)</f>
        <v>454</v>
      </c>
      <c r="D266" s="125" t="s">
        <v>1636</v>
      </c>
      <c r="E266" s="7"/>
      <c r="F266" s="7"/>
      <c r="G266" s="54" t="s">
        <v>1312</v>
      </c>
      <c r="H266" s="54" t="s">
        <v>297</v>
      </c>
      <c r="I266" s="54">
        <v>2000</v>
      </c>
      <c r="J266" s="62">
        <v>2000</v>
      </c>
      <c r="K266" s="7"/>
      <c r="L266" s="7"/>
      <c r="M266" s="19"/>
    </row>
    <row r="267" spans="1:13" x14ac:dyDescent="0.25">
      <c r="A267" s="66"/>
      <c r="B267" s="112"/>
      <c r="C267" s="12">
        <f>MATCH(D267,[1]!Tabla1[Consignatario],0)</f>
        <v>454</v>
      </c>
      <c r="D267" s="125" t="s">
        <v>1636</v>
      </c>
      <c r="E267" s="4"/>
      <c r="F267" s="4"/>
      <c r="G267" s="54" t="s">
        <v>19</v>
      </c>
      <c r="H267" s="54" t="s">
        <v>298</v>
      </c>
      <c r="I267" s="54">
        <v>480</v>
      </c>
      <c r="J267" s="62">
        <v>480</v>
      </c>
      <c r="K267" s="4"/>
      <c r="L267" s="4"/>
      <c r="M267" s="19"/>
    </row>
    <row r="268" spans="1:13" x14ac:dyDescent="0.25">
      <c r="A268" s="60" t="s">
        <v>299</v>
      </c>
      <c r="B268" s="108"/>
      <c r="C268" s="12">
        <f>MATCH(D268,[1]!Tabla1[Consignatario],0)</f>
        <v>2406</v>
      </c>
      <c r="D268" s="121" t="s">
        <v>1637</v>
      </c>
      <c r="E268" s="54" t="s">
        <v>259</v>
      </c>
      <c r="F268" s="54" t="s">
        <v>300</v>
      </c>
      <c r="G268" s="54" t="s">
        <v>1312</v>
      </c>
      <c r="H268" s="54" t="s">
        <v>158</v>
      </c>
      <c r="I268" s="54">
        <v>6000</v>
      </c>
      <c r="J268" s="62">
        <v>6000</v>
      </c>
      <c r="K268" s="54">
        <v>420</v>
      </c>
      <c r="L268" s="56"/>
      <c r="M268" s="19"/>
    </row>
    <row r="269" spans="1:13" x14ac:dyDescent="0.25">
      <c r="A269" s="60" t="s">
        <v>299</v>
      </c>
      <c r="B269" s="108"/>
      <c r="C269" s="12">
        <f>MATCH(D269,[1]!Tabla1[Consignatario],0)</f>
        <v>2406</v>
      </c>
      <c r="D269" s="121" t="s">
        <v>1637</v>
      </c>
      <c r="E269" s="54" t="s">
        <v>259</v>
      </c>
      <c r="F269" s="54" t="s">
        <v>300</v>
      </c>
      <c r="G269" s="54" t="s">
        <v>1312</v>
      </c>
      <c r="H269" s="54" t="s">
        <v>1375</v>
      </c>
      <c r="I269" s="54">
        <v>2000</v>
      </c>
      <c r="J269" s="62">
        <v>2000</v>
      </c>
      <c r="K269" s="54">
        <v>140</v>
      </c>
      <c r="L269" s="56"/>
      <c r="M269" s="19"/>
    </row>
    <row r="270" spans="1:13" x14ac:dyDescent="0.25">
      <c r="A270" s="60" t="s">
        <v>299</v>
      </c>
      <c r="B270" s="108"/>
      <c r="C270" s="12">
        <f>MATCH(D270,[1]!Tabla1[Consignatario],0)</f>
        <v>18</v>
      </c>
      <c r="D270" s="121" t="s">
        <v>1638</v>
      </c>
      <c r="E270" s="54" t="s">
        <v>259</v>
      </c>
      <c r="F270" s="54" t="s">
        <v>300</v>
      </c>
      <c r="G270" s="54" t="s">
        <v>1312</v>
      </c>
      <c r="H270" s="54" t="s">
        <v>162</v>
      </c>
      <c r="I270" s="54">
        <v>16000</v>
      </c>
      <c r="J270" s="62">
        <v>16000</v>
      </c>
      <c r="K270" s="54">
        <v>1120</v>
      </c>
      <c r="L270" s="56"/>
      <c r="M270" s="19"/>
    </row>
    <row r="271" spans="1:13" x14ac:dyDescent="0.25">
      <c r="A271" s="60" t="s">
        <v>299</v>
      </c>
      <c r="B271" s="108"/>
      <c r="C271" s="12">
        <f>MATCH(D271,[1]!Tabla1[Consignatario],0)</f>
        <v>1486</v>
      </c>
      <c r="D271" s="121" t="s">
        <v>1639</v>
      </c>
      <c r="E271" s="54" t="s">
        <v>259</v>
      </c>
      <c r="F271" s="54" t="s">
        <v>300</v>
      </c>
      <c r="G271" s="54" t="s">
        <v>1312</v>
      </c>
      <c r="H271" s="54" t="s">
        <v>112</v>
      </c>
      <c r="I271" s="54">
        <v>18000</v>
      </c>
      <c r="J271" s="62">
        <v>18000</v>
      </c>
      <c r="K271" s="54">
        <v>1260</v>
      </c>
      <c r="L271" s="56"/>
      <c r="M271" s="19"/>
    </row>
    <row r="272" spans="1:13" x14ac:dyDescent="0.25">
      <c r="A272" s="60" t="s">
        <v>301</v>
      </c>
      <c r="B272" s="108"/>
      <c r="C272" s="12">
        <f>MATCH(D272,[1]!Tabla1[Consignatario],0)</f>
        <v>20</v>
      </c>
      <c r="D272" s="121" t="s">
        <v>1640</v>
      </c>
      <c r="E272" s="54" t="s">
        <v>259</v>
      </c>
      <c r="F272" s="54" t="s">
        <v>300</v>
      </c>
      <c r="G272" s="54" t="s">
        <v>1312</v>
      </c>
      <c r="H272" s="54" t="s">
        <v>77</v>
      </c>
      <c r="I272" s="54">
        <v>14000</v>
      </c>
      <c r="J272" s="62">
        <v>14000</v>
      </c>
      <c r="K272" s="54">
        <v>980</v>
      </c>
      <c r="L272" s="56"/>
      <c r="M272" s="19"/>
    </row>
    <row r="273" spans="1:13" x14ac:dyDescent="0.25">
      <c r="A273" s="60" t="s">
        <v>302</v>
      </c>
      <c r="B273" s="108"/>
      <c r="C273" s="12">
        <f>MATCH(D273,[1]!Tabla1[Consignatario],0)</f>
        <v>855</v>
      </c>
      <c r="D273" s="121" t="s">
        <v>1587</v>
      </c>
      <c r="E273" s="54" t="s">
        <v>259</v>
      </c>
      <c r="F273" s="54" t="s">
        <v>300</v>
      </c>
      <c r="G273" s="54" t="s">
        <v>1312</v>
      </c>
      <c r="H273" s="54" t="s">
        <v>158</v>
      </c>
      <c r="I273" s="54">
        <v>6000</v>
      </c>
      <c r="J273" s="62">
        <v>6000</v>
      </c>
      <c r="K273" s="54">
        <v>420</v>
      </c>
      <c r="L273" s="56"/>
      <c r="M273" s="19"/>
    </row>
    <row r="274" spans="1:13" x14ac:dyDescent="0.25">
      <c r="A274" s="60" t="s">
        <v>302</v>
      </c>
      <c r="B274" s="108" t="s">
        <v>1368</v>
      </c>
      <c r="C274" s="12">
        <f>MATCH(D274,[1]!Tabla1[Consignatario],0)</f>
        <v>1429</v>
      </c>
      <c r="D274" s="101" t="s">
        <v>1473</v>
      </c>
      <c r="E274" s="54" t="s">
        <v>259</v>
      </c>
      <c r="F274" s="54" t="s">
        <v>1392</v>
      </c>
      <c r="G274" s="54" t="s">
        <v>1312</v>
      </c>
      <c r="H274" s="54" t="s">
        <v>16</v>
      </c>
      <c r="I274" s="54">
        <v>4400</v>
      </c>
      <c r="J274" s="62">
        <v>4400</v>
      </c>
      <c r="K274" s="54">
        <v>308</v>
      </c>
      <c r="L274" s="56"/>
      <c r="M274" s="19"/>
    </row>
    <row r="275" spans="1:13" x14ac:dyDescent="0.25">
      <c r="A275" s="65" t="s">
        <v>302</v>
      </c>
      <c r="B275" s="110"/>
      <c r="C275" s="12">
        <f>MATCH(D275,[1]!Tabla1[Consignatario],0)</f>
        <v>813</v>
      </c>
      <c r="D275" s="125" t="s">
        <v>1641</v>
      </c>
      <c r="E275" s="3" t="s">
        <v>259</v>
      </c>
      <c r="F275" s="3"/>
      <c r="G275" s="3" t="s">
        <v>1312</v>
      </c>
      <c r="H275" s="54" t="s">
        <v>242</v>
      </c>
      <c r="I275" s="54">
        <v>62000</v>
      </c>
      <c r="J275" s="62">
        <v>62000</v>
      </c>
      <c r="K275" s="3">
        <v>4452</v>
      </c>
      <c r="L275" s="70"/>
      <c r="M275" s="19"/>
    </row>
    <row r="276" spans="1:13" x14ac:dyDescent="0.25">
      <c r="A276" s="66"/>
      <c r="B276" s="112"/>
      <c r="C276" s="12">
        <f>MATCH(D276,[1]!Tabla1[Consignatario],0)</f>
        <v>813</v>
      </c>
      <c r="D276" s="125" t="s">
        <v>1641</v>
      </c>
      <c r="E276" s="4"/>
      <c r="F276" s="4"/>
      <c r="G276" s="4" t="s">
        <v>19</v>
      </c>
      <c r="H276" s="54" t="s">
        <v>196</v>
      </c>
      <c r="I276" s="54">
        <v>1600</v>
      </c>
      <c r="J276" s="62">
        <v>1600</v>
      </c>
      <c r="K276" s="4"/>
      <c r="L276" s="71"/>
      <c r="M276" s="19"/>
    </row>
    <row r="277" spans="1:13" x14ac:dyDescent="0.25">
      <c r="A277" s="65" t="s">
        <v>303</v>
      </c>
      <c r="B277" s="110" t="s">
        <v>1368</v>
      </c>
      <c r="C277" s="12">
        <f>MATCH(D277,[1]!Tabla1[Consignatario],0)</f>
        <v>950</v>
      </c>
      <c r="D277" s="125" t="s">
        <v>1642</v>
      </c>
      <c r="E277" s="3" t="s">
        <v>259</v>
      </c>
      <c r="F277" s="80" t="s">
        <v>1392</v>
      </c>
      <c r="G277" s="54" t="s">
        <v>1312</v>
      </c>
      <c r="H277" s="54" t="s">
        <v>16</v>
      </c>
      <c r="I277" s="54">
        <v>4000</v>
      </c>
      <c r="J277" s="62">
        <v>4000</v>
      </c>
      <c r="K277" s="3">
        <v>336</v>
      </c>
      <c r="L277" s="70"/>
      <c r="M277" s="19"/>
    </row>
    <row r="278" spans="1:13" x14ac:dyDescent="0.25">
      <c r="A278" s="66"/>
      <c r="B278" s="112"/>
      <c r="C278" s="12">
        <f>MATCH(D278,[1]!Tabla1[Consignatario],0)</f>
        <v>950</v>
      </c>
      <c r="D278" s="125" t="s">
        <v>1642</v>
      </c>
      <c r="E278" s="4"/>
      <c r="F278" s="81"/>
      <c r="G278" s="54" t="s">
        <v>19</v>
      </c>
      <c r="H278" s="54" t="s">
        <v>249</v>
      </c>
      <c r="I278" s="54">
        <v>800</v>
      </c>
      <c r="J278" s="62">
        <v>800</v>
      </c>
      <c r="K278" s="4"/>
      <c r="L278" s="71"/>
      <c r="M278" s="19"/>
    </row>
    <row r="279" spans="1:13" x14ac:dyDescent="0.25">
      <c r="A279" s="60" t="s">
        <v>304</v>
      </c>
      <c r="B279" s="108" t="s">
        <v>1368</v>
      </c>
      <c r="C279" s="12">
        <f>MATCH(D279,[1]!Tabla1[Consignatario],0)</f>
        <v>2193</v>
      </c>
      <c r="D279" s="121" t="s">
        <v>1643</v>
      </c>
      <c r="E279" s="54" t="s">
        <v>259</v>
      </c>
      <c r="F279" s="54" t="s">
        <v>1392</v>
      </c>
      <c r="G279" s="54" t="s">
        <v>1312</v>
      </c>
      <c r="H279" s="54" t="s">
        <v>1375</v>
      </c>
      <c r="I279" s="54">
        <v>2000</v>
      </c>
      <c r="J279" s="62">
        <v>2000</v>
      </c>
      <c r="K279" s="54">
        <v>140</v>
      </c>
      <c r="L279" s="56"/>
      <c r="M279" s="19"/>
    </row>
    <row r="280" spans="1:13" x14ac:dyDescent="0.25">
      <c r="A280" s="69" t="s">
        <v>304</v>
      </c>
      <c r="B280" s="87"/>
      <c r="C280" s="12">
        <f>MATCH(D280,[1]!Tabla1[Consignatario],0)</f>
        <v>1559</v>
      </c>
      <c r="D280" s="101" t="s">
        <v>1482</v>
      </c>
      <c r="E280" s="2" t="s">
        <v>259</v>
      </c>
      <c r="F280" s="2" t="s">
        <v>1392</v>
      </c>
      <c r="G280" s="54" t="s">
        <v>1312</v>
      </c>
      <c r="H280" s="54" t="s">
        <v>77</v>
      </c>
      <c r="I280" s="54">
        <v>14000</v>
      </c>
      <c r="J280" s="62">
        <v>14000</v>
      </c>
      <c r="K280" s="2">
        <v>1251</v>
      </c>
      <c r="L280" s="68"/>
      <c r="M280" s="19"/>
    </row>
    <row r="281" spans="1:13" x14ac:dyDescent="0.25">
      <c r="A281" s="69"/>
      <c r="B281" s="87"/>
      <c r="C281" s="12">
        <f>MATCH(D281,[1]!Tabla1[Consignatario],0)</f>
        <v>1559</v>
      </c>
      <c r="D281" s="101" t="s">
        <v>1482</v>
      </c>
      <c r="E281" s="2"/>
      <c r="F281" s="2"/>
      <c r="G281" s="54" t="s">
        <v>19</v>
      </c>
      <c r="H281" s="54" t="s">
        <v>305</v>
      </c>
      <c r="I281" s="54">
        <v>3880</v>
      </c>
      <c r="J281" s="62">
        <v>3880</v>
      </c>
      <c r="K281" s="2"/>
      <c r="L281" s="68"/>
      <c r="M281" s="19"/>
    </row>
    <row r="282" spans="1:13" x14ac:dyDescent="0.25">
      <c r="A282" s="60" t="s">
        <v>304</v>
      </c>
      <c r="B282" s="108"/>
      <c r="C282" s="12">
        <f>MATCH(D282,[1]!Tabla1[Consignatario],0)</f>
        <v>1559</v>
      </c>
      <c r="D282" s="101" t="s">
        <v>1482</v>
      </c>
      <c r="E282" s="54" t="s">
        <v>259</v>
      </c>
      <c r="F282" s="54" t="s">
        <v>1392</v>
      </c>
      <c r="G282" s="54" t="s">
        <v>19</v>
      </c>
      <c r="H282" s="54" t="s">
        <v>249</v>
      </c>
      <c r="I282" s="54">
        <v>800</v>
      </c>
      <c r="J282" s="62">
        <v>800</v>
      </c>
      <c r="K282" s="54">
        <v>56</v>
      </c>
      <c r="L282" s="56"/>
      <c r="M282" s="19"/>
    </row>
    <row r="283" spans="1:13" x14ac:dyDescent="0.25">
      <c r="A283" s="65" t="s">
        <v>306</v>
      </c>
      <c r="B283" s="110"/>
      <c r="C283" s="12">
        <f>MATCH(D283,[1]!Tabla1[Consignatario],0)</f>
        <v>270</v>
      </c>
      <c r="D283" s="125" t="s">
        <v>1644</v>
      </c>
      <c r="E283" s="3" t="s">
        <v>259</v>
      </c>
      <c r="F283" s="3" t="s">
        <v>1392</v>
      </c>
      <c r="G283" s="54" t="s">
        <v>1312</v>
      </c>
      <c r="H283" s="54" t="s">
        <v>112</v>
      </c>
      <c r="I283" s="54">
        <v>18000</v>
      </c>
      <c r="J283" s="62">
        <v>18000</v>
      </c>
      <c r="K283" s="3">
        <v>1366</v>
      </c>
      <c r="L283" s="3">
        <v>3</v>
      </c>
      <c r="M283" s="19"/>
    </row>
    <row r="284" spans="1:13" x14ac:dyDescent="0.25">
      <c r="A284" s="67"/>
      <c r="B284" s="111"/>
      <c r="C284" s="12">
        <f>MATCH(D284,[1]!Tabla1[Consignatario],0)</f>
        <v>270</v>
      </c>
      <c r="D284" s="125" t="s">
        <v>1644</v>
      </c>
      <c r="E284" s="7"/>
      <c r="F284" s="7"/>
      <c r="G284" s="54" t="s">
        <v>1312</v>
      </c>
      <c r="H284" s="54" t="s">
        <v>159</v>
      </c>
      <c r="I284" s="54">
        <v>1200</v>
      </c>
      <c r="J284" s="62">
        <v>1200</v>
      </c>
      <c r="K284" s="7"/>
      <c r="L284" s="7"/>
      <c r="M284" s="19"/>
    </row>
    <row r="285" spans="1:13" x14ac:dyDescent="0.25">
      <c r="A285" s="66"/>
      <c r="B285" s="112"/>
      <c r="C285" s="12">
        <f>MATCH(D285,[1]!Tabla1[Consignatario],0)</f>
        <v>270</v>
      </c>
      <c r="D285" s="125" t="s">
        <v>1644</v>
      </c>
      <c r="E285" s="4"/>
      <c r="F285" s="4"/>
      <c r="G285" s="54" t="s">
        <v>19</v>
      </c>
      <c r="H285" s="54" t="s">
        <v>307</v>
      </c>
      <c r="I285" s="54">
        <v>320</v>
      </c>
      <c r="J285" s="62">
        <v>320</v>
      </c>
      <c r="K285" s="4"/>
      <c r="L285" s="4"/>
      <c r="M285" s="19"/>
    </row>
    <row r="286" spans="1:13" x14ac:dyDescent="0.25">
      <c r="A286" s="65" t="s">
        <v>306</v>
      </c>
      <c r="B286" s="110"/>
      <c r="C286" s="12">
        <f>MATCH(D286,[1]!Tabla1[Consignatario],0)</f>
        <v>361</v>
      </c>
      <c r="D286" s="125" t="s">
        <v>1645</v>
      </c>
      <c r="E286" s="3" t="s">
        <v>308</v>
      </c>
      <c r="F286" s="3" t="s">
        <v>309</v>
      </c>
      <c r="G286" s="54" t="s">
        <v>1312</v>
      </c>
      <c r="H286" s="54" t="s">
        <v>216</v>
      </c>
      <c r="I286" s="54">
        <v>50000</v>
      </c>
      <c r="J286" s="62">
        <v>50000</v>
      </c>
      <c r="K286" s="3">
        <v>3567</v>
      </c>
      <c r="L286" s="3">
        <v>2</v>
      </c>
      <c r="M286" s="19"/>
    </row>
    <row r="287" spans="1:13" x14ac:dyDescent="0.25">
      <c r="A287" s="66"/>
      <c r="B287" s="112"/>
      <c r="C287" s="12">
        <f>MATCH(D287,[1]!Tabla1[Consignatario],0)</f>
        <v>361</v>
      </c>
      <c r="D287" s="125" t="s">
        <v>1645</v>
      </c>
      <c r="E287" s="4"/>
      <c r="F287" s="4"/>
      <c r="G287" s="54" t="s">
        <v>19</v>
      </c>
      <c r="H287" s="54" t="s">
        <v>310</v>
      </c>
      <c r="I287" s="54">
        <v>960</v>
      </c>
      <c r="J287" s="62">
        <v>960</v>
      </c>
      <c r="K287" s="4"/>
      <c r="L287" s="4"/>
      <c r="M287" s="19"/>
    </row>
    <row r="288" spans="1:13" x14ac:dyDescent="0.25">
      <c r="A288" s="60" t="s">
        <v>313</v>
      </c>
      <c r="B288" s="108"/>
      <c r="C288" s="12">
        <f>MATCH(D288,[1]!Tabla1[Consignatario],0)</f>
        <v>361</v>
      </c>
      <c r="D288" s="125" t="s">
        <v>1645</v>
      </c>
      <c r="E288" s="54" t="s">
        <v>308</v>
      </c>
      <c r="F288" s="54" t="s">
        <v>311</v>
      </c>
      <c r="G288" s="54" t="s">
        <v>1312</v>
      </c>
      <c r="H288" s="54" t="s">
        <v>124</v>
      </c>
      <c r="I288" s="54">
        <v>12000</v>
      </c>
      <c r="J288" s="62">
        <v>12000</v>
      </c>
      <c r="K288" s="54">
        <v>840</v>
      </c>
      <c r="L288" s="56"/>
      <c r="M288" s="19"/>
    </row>
    <row r="289" spans="1:13" x14ac:dyDescent="0.25">
      <c r="A289" s="60" t="s">
        <v>312</v>
      </c>
      <c r="B289" s="108" t="s">
        <v>1368</v>
      </c>
      <c r="C289" s="12">
        <f>MATCH(D289,[1]!Tabla1[Consignatario],0)</f>
        <v>1897</v>
      </c>
      <c r="D289" s="121" t="s">
        <v>1394</v>
      </c>
      <c r="E289" s="54" t="s">
        <v>308</v>
      </c>
      <c r="F289" s="54" t="s">
        <v>180</v>
      </c>
      <c r="G289" s="54" t="s">
        <v>1312</v>
      </c>
      <c r="H289" s="54" t="s">
        <v>1375</v>
      </c>
      <c r="I289" s="54">
        <v>2000</v>
      </c>
      <c r="J289" s="62">
        <v>2000</v>
      </c>
      <c r="K289" s="54">
        <v>140</v>
      </c>
      <c r="L289" s="56"/>
      <c r="M289" s="19"/>
    </row>
    <row r="290" spans="1:13" x14ac:dyDescent="0.25">
      <c r="A290" s="60" t="s">
        <v>312</v>
      </c>
      <c r="B290" s="108" t="s">
        <v>1368</v>
      </c>
      <c r="C290" s="12">
        <f>MATCH(D290,[1]!Tabla1[Consignatario],0)</f>
        <v>94</v>
      </c>
      <c r="D290" s="10" t="s">
        <v>1646</v>
      </c>
      <c r="E290" s="56" t="s">
        <v>308</v>
      </c>
      <c r="F290" s="56"/>
      <c r="G290" s="56" t="s">
        <v>1312</v>
      </c>
      <c r="H290" s="56" t="s">
        <v>314</v>
      </c>
      <c r="I290" s="56">
        <v>28000</v>
      </c>
      <c r="J290" s="62">
        <v>28000</v>
      </c>
      <c r="K290" s="56">
        <v>1960</v>
      </c>
      <c r="L290" s="56"/>
      <c r="M290" s="19"/>
    </row>
    <row r="291" spans="1:13" x14ac:dyDescent="0.25">
      <c r="A291" s="60" t="s">
        <v>312</v>
      </c>
      <c r="B291" s="108" t="s">
        <v>315</v>
      </c>
      <c r="C291" s="12">
        <f>MATCH(D291,[1]!Tabla1[Consignatario],0)</f>
        <v>481</v>
      </c>
      <c r="D291" s="10" t="s">
        <v>1647</v>
      </c>
      <c r="E291" s="56" t="s">
        <v>308</v>
      </c>
      <c r="F291" s="56"/>
      <c r="G291" s="56" t="s">
        <v>1312</v>
      </c>
      <c r="H291" s="56" t="s">
        <v>1375</v>
      </c>
      <c r="I291" s="56">
        <v>2000</v>
      </c>
      <c r="J291" s="62">
        <v>2000</v>
      </c>
      <c r="K291" s="56">
        <v>140</v>
      </c>
      <c r="L291" s="56"/>
      <c r="M291" s="19"/>
    </row>
    <row r="292" spans="1:13" x14ac:dyDescent="0.25">
      <c r="A292" s="65" t="s">
        <v>312</v>
      </c>
      <c r="B292" s="110"/>
      <c r="C292" s="12">
        <f>MATCH(D292,[1]!Tabla1[Consignatario],0)</f>
        <v>2379</v>
      </c>
      <c r="D292" s="125" t="s">
        <v>1325</v>
      </c>
      <c r="E292" s="3" t="s">
        <v>308</v>
      </c>
      <c r="F292" s="3" t="s">
        <v>316</v>
      </c>
      <c r="G292" s="56" t="s">
        <v>1312</v>
      </c>
      <c r="H292" s="56" t="s">
        <v>131</v>
      </c>
      <c r="I292" s="56">
        <v>20000</v>
      </c>
      <c r="J292" s="62">
        <v>20000</v>
      </c>
      <c r="K292" s="3">
        <v>52000</v>
      </c>
      <c r="L292" s="70"/>
      <c r="M292" s="19" t="s">
        <v>317</v>
      </c>
    </row>
    <row r="293" spans="1:13" x14ac:dyDescent="0.25">
      <c r="A293" s="67"/>
      <c r="B293" s="111"/>
      <c r="C293" s="12">
        <f>MATCH(D293,[1]!Tabla1[Consignatario],0)</f>
        <v>2379</v>
      </c>
      <c r="D293" s="125" t="s">
        <v>1325</v>
      </c>
      <c r="E293" s="7"/>
      <c r="F293" s="7"/>
      <c r="G293" s="56" t="s">
        <v>1312</v>
      </c>
      <c r="H293" s="56" t="s">
        <v>124</v>
      </c>
      <c r="I293" s="56">
        <v>12000</v>
      </c>
      <c r="J293" s="62">
        <v>12000</v>
      </c>
      <c r="K293" s="7"/>
      <c r="L293" s="72"/>
      <c r="M293" s="19" t="s">
        <v>318</v>
      </c>
    </row>
    <row r="294" spans="1:13" x14ac:dyDescent="0.25">
      <c r="A294" s="67"/>
      <c r="B294" s="111"/>
      <c r="C294" s="12">
        <f>MATCH(D294,[1]!Tabla1[Consignatario],0)</f>
        <v>2379</v>
      </c>
      <c r="D294" s="125" t="s">
        <v>1325</v>
      </c>
      <c r="E294" s="7"/>
      <c r="F294" s="7"/>
      <c r="G294" s="56" t="s">
        <v>1312</v>
      </c>
      <c r="H294" s="56" t="s">
        <v>124</v>
      </c>
      <c r="I294" s="56">
        <v>12000</v>
      </c>
      <c r="J294" s="62">
        <v>12000</v>
      </c>
      <c r="K294" s="7"/>
      <c r="L294" s="72"/>
      <c r="M294" s="19" t="s">
        <v>319</v>
      </c>
    </row>
    <row r="295" spans="1:13" x14ac:dyDescent="0.25">
      <c r="A295" s="66"/>
      <c r="B295" s="112"/>
      <c r="C295" s="12">
        <f>MATCH(D295,[1]!Tabla1[Consignatario],0)</f>
        <v>2379</v>
      </c>
      <c r="D295" s="125" t="s">
        <v>1325</v>
      </c>
      <c r="E295" s="4"/>
      <c r="F295" s="4"/>
      <c r="G295" s="56" t="s">
        <v>1312</v>
      </c>
      <c r="H295" s="56" t="s">
        <v>44</v>
      </c>
      <c r="I295" s="56">
        <v>8000</v>
      </c>
      <c r="J295" s="62">
        <v>8000</v>
      </c>
      <c r="K295" s="4"/>
      <c r="L295" s="71"/>
      <c r="M295" s="19" t="s">
        <v>320</v>
      </c>
    </row>
    <row r="296" spans="1:13" x14ac:dyDescent="0.25">
      <c r="A296" s="69" t="s">
        <v>321</v>
      </c>
      <c r="B296" s="87" t="s">
        <v>1368</v>
      </c>
      <c r="C296" s="12">
        <f>MATCH(D296,[1]!Tabla1[Consignatario],0)</f>
        <v>816</v>
      </c>
      <c r="D296" s="122" t="s">
        <v>1648</v>
      </c>
      <c r="E296" s="2" t="s">
        <v>308</v>
      </c>
      <c r="F296" s="2" t="s">
        <v>322</v>
      </c>
      <c r="G296" s="56" t="s">
        <v>19</v>
      </c>
      <c r="H296" s="56" t="s">
        <v>323</v>
      </c>
      <c r="I296" s="56">
        <v>18184</v>
      </c>
      <c r="J296" s="62">
        <v>18184</v>
      </c>
      <c r="K296" s="2">
        <v>6790</v>
      </c>
      <c r="L296" s="2">
        <v>3</v>
      </c>
      <c r="M296" s="19"/>
    </row>
    <row r="297" spans="1:13" x14ac:dyDescent="0.25">
      <c r="A297" s="69"/>
      <c r="B297" s="87"/>
      <c r="C297" s="12">
        <f>MATCH(D297,[1]!Tabla1[Consignatario],0)</f>
        <v>816</v>
      </c>
      <c r="D297" s="122" t="s">
        <v>1648</v>
      </c>
      <c r="E297" s="2"/>
      <c r="F297" s="2"/>
      <c r="G297" s="56" t="s">
        <v>1312</v>
      </c>
      <c r="H297" s="56" t="s">
        <v>44</v>
      </c>
      <c r="I297" s="56">
        <v>8400</v>
      </c>
      <c r="J297" s="62">
        <v>8400</v>
      </c>
      <c r="K297" s="2"/>
      <c r="L297" s="2"/>
      <c r="M297" s="19"/>
    </row>
    <row r="298" spans="1:13" x14ac:dyDescent="0.25">
      <c r="A298" s="69"/>
      <c r="B298" s="87"/>
      <c r="C298" s="12">
        <f>MATCH(D298,[1]!Tabla1[Consignatario],0)</f>
        <v>816</v>
      </c>
      <c r="D298" s="122" t="s">
        <v>1648</v>
      </c>
      <c r="E298" s="2"/>
      <c r="F298" s="2"/>
      <c r="G298" s="56" t="s">
        <v>1312</v>
      </c>
      <c r="H298" s="56" t="s">
        <v>1375</v>
      </c>
      <c r="I298" s="56">
        <v>2000</v>
      </c>
      <c r="J298" s="62">
        <v>2000</v>
      </c>
      <c r="K298" s="2"/>
      <c r="L298" s="2"/>
      <c r="M298" s="19"/>
    </row>
    <row r="299" spans="1:13" x14ac:dyDescent="0.25">
      <c r="A299" s="69"/>
      <c r="B299" s="87"/>
      <c r="C299" s="12">
        <f>MATCH(D299,[1]!Tabla1[Consignatario],0)</f>
        <v>816</v>
      </c>
      <c r="D299" s="122" t="s">
        <v>1648</v>
      </c>
      <c r="E299" s="2"/>
      <c r="F299" s="2"/>
      <c r="G299" s="56" t="s">
        <v>19</v>
      </c>
      <c r="H299" s="56" t="s">
        <v>324</v>
      </c>
      <c r="I299" s="56">
        <v>11200</v>
      </c>
      <c r="J299" s="62">
        <v>11200</v>
      </c>
      <c r="K299" s="2"/>
      <c r="L299" s="2"/>
      <c r="M299" s="19"/>
    </row>
    <row r="300" spans="1:13" x14ac:dyDescent="0.25">
      <c r="A300" s="69"/>
      <c r="B300" s="87"/>
      <c r="C300" s="12">
        <f>MATCH(D300,[1]!Tabla1[Consignatario],0)</f>
        <v>816</v>
      </c>
      <c r="D300" s="122" t="s">
        <v>1648</v>
      </c>
      <c r="E300" s="2"/>
      <c r="F300" s="2"/>
      <c r="G300" s="56" t="s">
        <v>19</v>
      </c>
      <c r="H300" s="56" t="s">
        <v>325</v>
      </c>
      <c r="I300" s="56">
        <v>45471</v>
      </c>
      <c r="J300" s="62">
        <v>45471</v>
      </c>
      <c r="K300" s="2"/>
      <c r="L300" s="2"/>
      <c r="M300" s="19"/>
    </row>
    <row r="301" spans="1:13" x14ac:dyDescent="0.25">
      <c r="A301" s="65" t="s">
        <v>330</v>
      </c>
      <c r="B301" s="110" t="s">
        <v>1368</v>
      </c>
      <c r="C301" s="12">
        <f>MATCH(D301,[1]!Tabla1[Consignatario],0)</f>
        <v>814</v>
      </c>
      <c r="D301" s="125" t="s">
        <v>1649</v>
      </c>
      <c r="E301" s="3" t="s">
        <v>308</v>
      </c>
      <c r="F301" s="3" t="s">
        <v>326</v>
      </c>
      <c r="G301" s="56" t="s">
        <v>19</v>
      </c>
      <c r="H301" s="56" t="s">
        <v>124</v>
      </c>
      <c r="I301" s="54"/>
      <c r="J301" s="62"/>
      <c r="K301" s="3"/>
      <c r="L301" s="3"/>
      <c r="M301" s="22" t="s">
        <v>1295</v>
      </c>
    </row>
    <row r="302" spans="1:13" x14ac:dyDescent="0.25">
      <c r="A302" s="67"/>
      <c r="B302" s="111"/>
      <c r="C302" s="12">
        <f>MATCH(D302,[1]!Tabla1[Consignatario],0)</f>
        <v>814</v>
      </c>
      <c r="D302" s="125" t="s">
        <v>1649</v>
      </c>
      <c r="E302" s="7"/>
      <c r="F302" s="7"/>
      <c r="G302" s="54" t="s">
        <v>1312</v>
      </c>
      <c r="H302" s="54" t="s">
        <v>327</v>
      </c>
      <c r="I302" s="54"/>
      <c r="J302" s="50">
        <v>0</v>
      </c>
      <c r="K302" s="7"/>
      <c r="L302" s="7"/>
      <c r="M302" s="22" t="s">
        <v>1395</v>
      </c>
    </row>
    <row r="303" spans="1:13" x14ac:dyDescent="0.25">
      <c r="A303" s="66"/>
      <c r="B303" s="112"/>
      <c r="C303" s="12">
        <f>MATCH(D303,[1]!Tabla1[Consignatario],0)</f>
        <v>814</v>
      </c>
      <c r="D303" s="125" t="s">
        <v>1649</v>
      </c>
      <c r="E303" s="4"/>
      <c r="F303" s="4"/>
      <c r="G303" s="54" t="s">
        <v>19</v>
      </c>
      <c r="H303" s="54" t="s">
        <v>328</v>
      </c>
      <c r="I303" s="54"/>
      <c r="J303" s="50">
        <v>0</v>
      </c>
      <c r="K303" s="4"/>
      <c r="L303" s="4"/>
      <c r="M303" s="22" t="s">
        <v>329</v>
      </c>
    </row>
    <row r="304" spans="1:13" x14ac:dyDescent="0.25">
      <c r="A304" s="65" t="s">
        <v>331</v>
      </c>
      <c r="B304" s="110"/>
      <c r="C304" s="12">
        <f>MATCH(D304,[1]!Tabla1[Consignatario],0)</f>
        <v>414</v>
      </c>
      <c r="D304" s="125" t="s">
        <v>1650</v>
      </c>
      <c r="E304" s="3" t="s">
        <v>308</v>
      </c>
      <c r="F304" s="3" t="s">
        <v>332</v>
      </c>
      <c r="G304" s="54" t="s">
        <v>1312</v>
      </c>
      <c r="H304" s="54" t="s">
        <v>236</v>
      </c>
      <c r="I304" s="54">
        <v>44000</v>
      </c>
      <c r="J304" s="62">
        <v>44000</v>
      </c>
      <c r="K304" s="3">
        <v>3192</v>
      </c>
      <c r="L304" s="3"/>
      <c r="M304" s="22"/>
    </row>
    <row r="305" spans="1:13" x14ac:dyDescent="0.25">
      <c r="A305" s="66"/>
      <c r="B305" s="112"/>
      <c r="C305" s="12">
        <f>MATCH(D305,[1]!Tabla1[Consignatario],0)</f>
        <v>414</v>
      </c>
      <c r="D305" s="125" t="s">
        <v>1650</v>
      </c>
      <c r="E305" s="4"/>
      <c r="F305" s="4"/>
      <c r="G305" s="54" t="s">
        <v>19</v>
      </c>
      <c r="H305" s="54" t="s">
        <v>196</v>
      </c>
      <c r="I305" s="54">
        <v>1600</v>
      </c>
      <c r="J305" s="62">
        <v>1600</v>
      </c>
      <c r="K305" s="4"/>
      <c r="L305" s="4"/>
      <c r="M305" s="22"/>
    </row>
    <row r="306" spans="1:13" ht="30" x14ac:dyDescent="0.25">
      <c r="A306" s="60" t="s">
        <v>331</v>
      </c>
      <c r="B306" s="108"/>
      <c r="C306" s="12">
        <f>MATCH(D306,[1]!Tabla1[Consignatario],0)</f>
        <v>414</v>
      </c>
      <c r="D306" s="121" t="s">
        <v>1650</v>
      </c>
      <c r="E306" s="54" t="s">
        <v>308</v>
      </c>
      <c r="F306" s="54" t="s">
        <v>332</v>
      </c>
      <c r="G306" s="54" t="s">
        <v>19</v>
      </c>
      <c r="H306" s="54" t="s">
        <v>333</v>
      </c>
      <c r="I306" s="54"/>
      <c r="J306" s="62"/>
      <c r="K306" s="54"/>
      <c r="L306" s="54"/>
      <c r="M306" s="23" t="s">
        <v>1289</v>
      </c>
    </row>
    <row r="307" spans="1:13" x14ac:dyDescent="0.25">
      <c r="A307" s="65" t="s">
        <v>334</v>
      </c>
      <c r="B307" s="110"/>
      <c r="C307" s="12">
        <f>MATCH(D307,[1]!Tabla1[Consignatario],0)</f>
        <v>622</v>
      </c>
      <c r="D307" s="125" t="s">
        <v>1550</v>
      </c>
      <c r="E307" s="3" t="s">
        <v>335</v>
      </c>
      <c r="F307" s="3" t="s">
        <v>332</v>
      </c>
      <c r="G307" s="54" t="s">
        <v>19</v>
      </c>
      <c r="H307" s="54" t="s">
        <v>336</v>
      </c>
      <c r="I307" s="54">
        <v>672</v>
      </c>
      <c r="J307" s="62">
        <v>672</v>
      </c>
      <c r="K307" s="3">
        <v>148</v>
      </c>
      <c r="L307" s="3">
        <v>4</v>
      </c>
      <c r="M307" s="22"/>
    </row>
    <row r="308" spans="1:13" x14ac:dyDescent="0.25">
      <c r="A308" s="66"/>
      <c r="B308" s="112"/>
      <c r="C308" s="12">
        <f>MATCH(D308,[1]!Tabla1[Consignatario],0)</f>
        <v>622</v>
      </c>
      <c r="D308" s="125" t="s">
        <v>1550</v>
      </c>
      <c r="E308" s="4"/>
      <c r="F308" s="4"/>
      <c r="G308" s="54" t="s">
        <v>1312</v>
      </c>
      <c r="H308" s="54" t="s">
        <v>337</v>
      </c>
      <c r="I308" s="54">
        <v>1450</v>
      </c>
      <c r="J308" s="62">
        <v>1450</v>
      </c>
      <c r="K308" s="4"/>
      <c r="L308" s="4"/>
      <c r="M308" s="22"/>
    </row>
    <row r="309" spans="1:13" x14ac:dyDescent="0.25">
      <c r="A309" s="65" t="s">
        <v>334</v>
      </c>
      <c r="B309" s="110"/>
      <c r="C309" s="12">
        <f>MATCH(D309,[1]!Tabla1[Consignatario],0)</f>
        <v>2257</v>
      </c>
      <c r="D309" s="124" t="s">
        <v>1355</v>
      </c>
      <c r="E309" s="3" t="s">
        <v>335</v>
      </c>
      <c r="F309" s="3" t="s">
        <v>332</v>
      </c>
      <c r="G309" s="54" t="s">
        <v>19</v>
      </c>
      <c r="H309" s="54" t="s">
        <v>298</v>
      </c>
      <c r="I309" s="54">
        <v>480</v>
      </c>
      <c r="J309" s="62">
        <v>480</v>
      </c>
      <c r="K309" s="3">
        <v>143</v>
      </c>
      <c r="L309" s="3">
        <v>4</v>
      </c>
      <c r="M309" s="22"/>
    </row>
    <row r="310" spans="1:13" x14ac:dyDescent="0.25">
      <c r="A310" s="66"/>
      <c r="B310" s="112"/>
      <c r="C310" s="12">
        <f>MATCH(D310,[1]!Tabla1[Consignatario],0)</f>
        <v>2257</v>
      </c>
      <c r="D310" s="124" t="s">
        <v>1355</v>
      </c>
      <c r="E310" s="4"/>
      <c r="F310" s="4"/>
      <c r="G310" s="54" t="s">
        <v>1312</v>
      </c>
      <c r="H310" s="54" t="s">
        <v>338</v>
      </c>
      <c r="I310" s="54">
        <v>1570</v>
      </c>
      <c r="J310" s="62">
        <v>1570</v>
      </c>
      <c r="K310" s="4"/>
      <c r="L310" s="4"/>
      <c r="M310" s="22"/>
    </row>
    <row r="311" spans="1:13" x14ac:dyDescent="0.25">
      <c r="A311" s="65" t="s">
        <v>334</v>
      </c>
      <c r="B311" s="110" t="s">
        <v>1368</v>
      </c>
      <c r="C311" s="12">
        <f>MATCH(D311,[1]!Tabla1[Consignatario],0)</f>
        <v>381</v>
      </c>
      <c r="D311" s="125" t="s">
        <v>1651</v>
      </c>
      <c r="E311" s="3" t="s">
        <v>335</v>
      </c>
      <c r="F311" s="3" t="s">
        <v>332</v>
      </c>
      <c r="G311" s="54" t="s">
        <v>1312</v>
      </c>
      <c r="H311" s="54" t="s">
        <v>147</v>
      </c>
      <c r="I311" s="54">
        <v>40000</v>
      </c>
      <c r="J311" s="62">
        <v>40000</v>
      </c>
      <c r="K311" s="3">
        <v>3640</v>
      </c>
      <c r="L311" s="3"/>
      <c r="M311" s="22"/>
    </row>
    <row r="312" spans="1:13" x14ac:dyDescent="0.25">
      <c r="A312" s="67"/>
      <c r="B312" s="111"/>
      <c r="C312" s="12">
        <f>MATCH(D312,[1]!Tabla1[Consignatario],0)</f>
        <v>381</v>
      </c>
      <c r="D312" s="125" t="s">
        <v>1651</v>
      </c>
      <c r="E312" s="7"/>
      <c r="F312" s="7"/>
      <c r="G312" s="54" t="s">
        <v>1312</v>
      </c>
      <c r="H312" s="54" t="s">
        <v>340</v>
      </c>
      <c r="I312" s="54">
        <v>3355</v>
      </c>
      <c r="J312" s="62">
        <v>3355</v>
      </c>
      <c r="K312" s="7"/>
      <c r="L312" s="7"/>
      <c r="M312" s="22"/>
    </row>
    <row r="313" spans="1:13" x14ac:dyDescent="0.25">
      <c r="A313" s="66"/>
      <c r="B313" s="112"/>
      <c r="C313" s="12">
        <f>MATCH(D313,[1]!Tabla1[Consignatario],0)</f>
        <v>381</v>
      </c>
      <c r="D313" s="125" t="s">
        <v>1651</v>
      </c>
      <c r="E313" s="4"/>
      <c r="F313" s="4"/>
      <c r="G313" s="56" t="s">
        <v>19</v>
      </c>
      <c r="H313" s="54" t="s">
        <v>341</v>
      </c>
      <c r="I313" s="54">
        <v>8645</v>
      </c>
      <c r="J313" s="62">
        <v>8645</v>
      </c>
      <c r="K313" s="4"/>
      <c r="L313" s="4"/>
      <c r="M313" s="22"/>
    </row>
    <row r="314" spans="1:13" x14ac:dyDescent="0.25">
      <c r="A314" s="60" t="s">
        <v>342</v>
      </c>
      <c r="B314" s="108"/>
      <c r="D314" s="121" t="s">
        <v>1652</v>
      </c>
      <c r="E314" s="54" t="s">
        <v>335</v>
      </c>
      <c r="F314" s="54" t="s">
        <v>332</v>
      </c>
      <c r="G314" s="54" t="s">
        <v>1312</v>
      </c>
      <c r="H314" s="54" t="s">
        <v>343</v>
      </c>
      <c r="I314" s="54"/>
      <c r="J314" s="50">
        <v>0</v>
      </c>
      <c r="K314" s="54"/>
      <c r="L314" s="54"/>
      <c r="M314" s="22" t="s">
        <v>344</v>
      </c>
    </row>
    <row r="315" spans="1:13" x14ac:dyDescent="0.25">
      <c r="A315" s="60" t="s">
        <v>342</v>
      </c>
      <c r="B315" s="108" t="s">
        <v>347</v>
      </c>
      <c r="C315" s="12">
        <f>MATCH(D315,[1]!Tabla1[Consignatario],0)</f>
        <v>2522</v>
      </c>
      <c r="D315" s="121" t="s">
        <v>1653</v>
      </c>
      <c r="E315" s="54" t="s">
        <v>335</v>
      </c>
      <c r="F315" s="54" t="s">
        <v>346</v>
      </c>
      <c r="G315" s="56" t="s">
        <v>1310</v>
      </c>
      <c r="H315" s="54" t="s">
        <v>345</v>
      </c>
      <c r="I315" s="54">
        <v>37192</v>
      </c>
      <c r="J315" s="62">
        <v>37192</v>
      </c>
      <c r="K315" s="54">
        <v>186</v>
      </c>
      <c r="L315" s="54"/>
      <c r="M315" s="22"/>
    </row>
    <row r="316" spans="1:13" x14ac:dyDescent="0.25">
      <c r="A316" s="60" t="s">
        <v>342</v>
      </c>
      <c r="B316" s="108" t="s">
        <v>1368</v>
      </c>
      <c r="C316" s="12">
        <f>MATCH(D316,[1]!Tabla1[Consignatario],0)</f>
        <v>2105</v>
      </c>
      <c r="D316" s="121" t="s">
        <v>1396</v>
      </c>
      <c r="E316" s="54" t="s">
        <v>335</v>
      </c>
      <c r="F316" s="54" t="s">
        <v>346</v>
      </c>
      <c r="G316" s="56" t="s">
        <v>1310</v>
      </c>
      <c r="H316" s="54" t="s">
        <v>348</v>
      </c>
      <c r="I316" s="54">
        <v>30000</v>
      </c>
      <c r="J316" s="62">
        <v>30000</v>
      </c>
      <c r="K316" s="54">
        <v>150</v>
      </c>
      <c r="L316" s="54"/>
      <c r="M316" s="22"/>
    </row>
    <row r="317" spans="1:13" x14ac:dyDescent="0.25">
      <c r="A317" s="65" t="s">
        <v>354</v>
      </c>
      <c r="B317" s="110" t="s">
        <v>1371</v>
      </c>
      <c r="C317" s="12">
        <f>MATCH(D317,[1]!Tabla1[Consignatario],0)</f>
        <v>649</v>
      </c>
      <c r="D317" s="125" t="s">
        <v>1654</v>
      </c>
      <c r="E317" s="3" t="s">
        <v>335</v>
      </c>
      <c r="F317" s="51"/>
      <c r="G317" s="54" t="s">
        <v>1312</v>
      </c>
      <c r="H317" s="54" t="s">
        <v>237</v>
      </c>
      <c r="I317" s="54">
        <v>48000</v>
      </c>
      <c r="J317" s="62">
        <v>48000</v>
      </c>
      <c r="K317" s="3">
        <v>4029</v>
      </c>
      <c r="L317" s="3">
        <v>4</v>
      </c>
      <c r="M317" s="22"/>
    </row>
    <row r="318" spans="1:13" x14ac:dyDescent="0.25">
      <c r="A318" s="66"/>
      <c r="B318" s="112"/>
      <c r="C318" s="12">
        <f>MATCH(D318,[1]!Tabla1[Consignatario],0)</f>
        <v>649</v>
      </c>
      <c r="D318" s="125" t="s">
        <v>1654</v>
      </c>
      <c r="E318" s="4"/>
      <c r="F318" s="52"/>
      <c r="G318" s="54" t="s">
        <v>19</v>
      </c>
      <c r="H318" s="54" t="s">
        <v>349</v>
      </c>
      <c r="I318" s="54">
        <v>9565</v>
      </c>
      <c r="J318" s="62">
        <v>9565</v>
      </c>
      <c r="K318" s="4"/>
      <c r="L318" s="4"/>
      <c r="M318" s="22"/>
    </row>
    <row r="319" spans="1:13" ht="30" x14ac:dyDescent="0.25">
      <c r="A319" s="65" t="s">
        <v>355</v>
      </c>
      <c r="B319" s="110" t="s">
        <v>1371</v>
      </c>
      <c r="C319" s="12">
        <f>MATCH(D319,[1]!Tabla1[Consignatario],0)</f>
        <v>446</v>
      </c>
      <c r="D319" s="125" t="s">
        <v>1655</v>
      </c>
      <c r="E319" s="3" t="s">
        <v>335</v>
      </c>
      <c r="F319" s="3"/>
      <c r="G319" s="54" t="s">
        <v>1312</v>
      </c>
      <c r="H319" s="54" t="s">
        <v>350</v>
      </c>
      <c r="I319" s="54">
        <v>80000</v>
      </c>
      <c r="J319" s="62">
        <v>80000</v>
      </c>
      <c r="K319" s="3">
        <v>6533</v>
      </c>
      <c r="L319" s="3">
        <v>5</v>
      </c>
      <c r="M319" s="23" t="s">
        <v>1397</v>
      </c>
    </row>
    <row r="320" spans="1:13" x14ac:dyDescent="0.25">
      <c r="A320" s="67"/>
      <c r="B320" s="111"/>
      <c r="C320" s="12">
        <f>MATCH(D320,[1]!Tabla1[Consignatario],0)</f>
        <v>446</v>
      </c>
      <c r="D320" s="125" t="s">
        <v>1655</v>
      </c>
      <c r="E320" s="7"/>
      <c r="F320" s="7"/>
      <c r="G320" s="54" t="s">
        <v>19</v>
      </c>
      <c r="H320" s="54" t="s">
        <v>351</v>
      </c>
      <c r="I320" s="54">
        <v>8720</v>
      </c>
      <c r="J320" s="62">
        <v>8720</v>
      </c>
      <c r="K320" s="7"/>
      <c r="L320" s="7"/>
      <c r="M320" s="22"/>
    </row>
    <row r="321" spans="1:13" x14ac:dyDescent="0.25">
      <c r="A321" s="67"/>
      <c r="B321" s="111"/>
      <c r="C321" s="12">
        <f>MATCH(D321,[1]!Tabla1[Consignatario],0)</f>
        <v>446</v>
      </c>
      <c r="D321" s="125" t="s">
        <v>1655</v>
      </c>
      <c r="E321" s="7"/>
      <c r="F321" s="7"/>
      <c r="G321" s="54" t="s">
        <v>1312</v>
      </c>
      <c r="H321" s="54" t="s">
        <v>27</v>
      </c>
      <c r="I321" s="54">
        <v>200</v>
      </c>
      <c r="J321" s="62">
        <v>200</v>
      </c>
      <c r="K321" s="7"/>
      <c r="L321" s="7"/>
      <c r="M321" s="22"/>
    </row>
    <row r="322" spans="1:13" x14ac:dyDescent="0.25">
      <c r="A322" s="67"/>
      <c r="B322" s="111"/>
      <c r="C322" s="12">
        <f>MATCH(D322,[1]!Tabla1[Consignatario],0)</f>
        <v>446</v>
      </c>
      <c r="D322" s="125" t="s">
        <v>1655</v>
      </c>
      <c r="E322" s="7"/>
      <c r="F322" s="7"/>
      <c r="G322" s="54" t="s">
        <v>19</v>
      </c>
      <c r="H322" s="54" t="s">
        <v>352</v>
      </c>
      <c r="I322" s="54">
        <v>4417</v>
      </c>
      <c r="J322" s="62">
        <v>4417</v>
      </c>
      <c r="K322" s="4"/>
      <c r="L322" s="4"/>
      <c r="M322" s="22"/>
    </row>
    <row r="323" spans="1:13" x14ac:dyDescent="0.25">
      <c r="A323" s="66"/>
      <c r="B323" s="112"/>
      <c r="C323" s="12">
        <f>MATCH(D323,[1]!Tabla1[Consignatario],0)</f>
        <v>446</v>
      </c>
      <c r="D323" s="125" t="s">
        <v>1655</v>
      </c>
      <c r="E323" s="4"/>
      <c r="F323" s="4"/>
      <c r="G323" s="56" t="s">
        <v>1310</v>
      </c>
      <c r="H323" s="54" t="s">
        <v>353</v>
      </c>
      <c r="I323" s="54">
        <v>455555</v>
      </c>
      <c r="J323" s="62">
        <v>45555</v>
      </c>
      <c r="K323" s="54">
        <v>227</v>
      </c>
      <c r="L323" s="54">
        <v>6</v>
      </c>
      <c r="M323" s="22"/>
    </row>
    <row r="324" spans="1:13" x14ac:dyDescent="0.25">
      <c r="A324" s="60" t="s">
        <v>356</v>
      </c>
      <c r="B324" s="108" t="s">
        <v>1368</v>
      </c>
      <c r="C324" s="12">
        <f>MATCH(D324,[1]!Tabla1[Consignatario],0)</f>
        <v>926</v>
      </c>
      <c r="D324" s="121" t="s">
        <v>1656</v>
      </c>
      <c r="E324" s="54" t="s">
        <v>335</v>
      </c>
      <c r="F324" s="54" t="s">
        <v>357</v>
      </c>
      <c r="G324" s="54" t="s">
        <v>1312</v>
      </c>
      <c r="H324" s="54" t="s">
        <v>131</v>
      </c>
      <c r="I324" s="54">
        <v>20000</v>
      </c>
      <c r="J324" s="62">
        <v>20000</v>
      </c>
      <c r="K324" s="54">
        <v>1400</v>
      </c>
      <c r="L324" s="54"/>
      <c r="M324" s="22"/>
    </row>
    <row r="325" spans="1:13" x14ac:dyDescent="0.25">
      <c r="A325" s="60" t="s">
        <v>356</v>
      </c>
      <c r="B325" s="108"/>
      <c r="C325" s="12">
        <f>MATCH(D325,[1]!Tabla1[Consignatario],0)</f>
        <v>1567</v>
      </c>
      <c r="D325" s="101" t="s">
        <v>1657</v>
      </c>
      <c r="E325" s="54" t="s">
        <v>335</v>
      </c>
      <c r="F325" s="54"/>
      <c r="G325" s="54" t="s">
        <v>1312</v>
      </c>
      <c r="H325" s="54" t="s">
        <v>124</v>
      </c>
      <c r="I325" s="54">
        <v>12960</v>
      </c>
      <c r="J325" s="62">
        <v>12960</v>
      </c>
      <c r="K325" s="54">
        <v>851</v>
      </c>
      <c r="L325" s="54">
        <v>2</v>
      </c>
      <c r="M325" s="22"/>
    </row>
    <row r="326" spans="1:13" x14ac:dyDescent="0.25">
      <c r="A326" s="60" t="s">
        <v>356</v>
      </c>
      <c r="B326" s="108"/>
      <c r="C326" s="12">
        <f>MATCH(D326,[1]!Tabla1[Consignatario],0)</f>
        <v>69</v>
      </c>
      <c r="D326" s="121" t="s">
        <v>1658</v>
      </c>
      <c r="E326" s="54" t="s">
        <v>335</v>
      </c>
      <c r="F326" s="54"/>
      <c r="G326" s="54" t="s">
        <v>1312</v>
      </c>
      <c r="H326" s="54" t="s">
        <v>44</v>
      </c>
      <c r="I326" s="54">
        <v>8565</v>
      </c>
      <c r="J326" s="62">
        <v>8565</v>
      </c>
      <c r="K326" s="54">
        <v>599</v>
      </c>
      <c r="L326" s="54">
        <v>4</v>
      </c>
      <c r="M326" s="22"/>
    </row>
    <row r="327" spans="1:13" ht="30" x14ac:dyDescent="0.25">
      <c r="A327" s="60" t="s">
        <v>356</v>
      </c>
      <c r="B327" s="108"/>
      <c r="C327" s="12">
        <f>MATCH(D327,[1]!Tabla1[Consignatario],0)</f>
        <v>2550</v>
      </c>
      <c r="D327" s="121" t="s">
        <v>1659</v>
      </c>
      <c r="E327" s="54" t="s">
        <v>358</v>
      </c>
      <c r="F327" s="54" t="s">
        <v>359</v>
      </c>
      <c r="G327" s="54" t="s">
        <v>1312</v>
      </c>
      <c r="H327" s="54" t="s">
        <v>236</v>
      </c>
      <c r="I327" s="54">
        <v>37706</v>
      </c>
      <c r="J327" s="62">
        <v>37706</v>
      </c>
      <c r="K327" s="54">
        <v>2639</v>
      </c>
      <c r="L327" s="54">
        <v>4</v>
      </c>
      <c r="M327" s="23" t="s">
        <v>1398</v>
      </c>
    </row>
    <row r="328" spans="1:13" x14ac:dyDescent="0.25">
      <c r="A328" s="60" t="s">
        <v>360</v>
      </c>
      <c r="B328" s="108"/>
      <c r="C328" s="12">
        <f>MATCH(D328,[1]!Tabla1[Consignatario],0)</f>
        <v>2550</v>
      </c>
      <c r="D328" s="121" t="s">
        <v>1659</v>
      </c>
      <c r="E328" s="54" t="s">
        <v>358</v>
      </c>
      <c r="F328" s="54"/>
      <c r="G328" s="54" t="s">
        <v>1312</v>
      </c>
      <c r="H328" s="54" t="s">
        <v>237</v>
      </c>
      <c r="I328" s="54">
        <v>41109</v>
      </c>
      <c r="J328" s="62">
        <v>41109</v>
      </c>
      <c r="K328" s="54">
        <v>2877</v>
      </c>
      <c r="L328" s="54">
        <v>5</v>
      </c>
      <c r="M328" s="22" t="s">
        <v>1399</v>
      </c>
    </row>
    <row r="329" spans="1:13" x14ac:dyDescent="0.25">
      <c r="A329" s="60" t="s">
        <v>360</v>
      </c>
      <c r="B329" s="108"/>
      <c r="C329" s="12">
        <f>MATCH(D329,[1]!Tabla1[Consignatario],0)</f>
        <v>3</v>
      </c>
      <c r="D329" s="121" t="s">
        <v>1660</v>
      </c>
      <c r="E329" s="54" t="s">
        <v>358</v>
      </c>
      <c r="F329" s="54" t="s">
        <v>1400</v>
      </c>
      <c r="G329" s="54" t="s">
        <v>1312</v>
      </c>
      <c r="H329" s="54" t="s">
        <v>147</v>
      </c>
      <c r="I329" s="54">
        <v>40000</v>
      </c>
      <c r="J329" s="62">
        <v>40000</v>
      </c>
      <c r="K329" s="54">
        <v>2800</v>
      </c>
      <c r="L329" s="54">
        <v>2800</v>
      </c>
      <c r="M329" s="22"/>
    </row>
    <row r="330" spans="1:13" x14ac:dyDescent="0.25">
      <c r="A330" s="65" t="s">
        <v>360</v>
      </c>
      <c r="B330" s="110"/>
      <c r="C330" s="12">
        <f>MATCH(D330,[1]!Tabla1[Consignatario],0)</f>
        <v>1518</v>
      </c>
      <c r="D330" s="125" t="s">
        <v>1661</v>
      </c>
      <c r="E330" s="3" t="s">
        <v>358</v>
      </c>
      <c r="F330" s="3"/>
      <c r="G330" s="54" t="s">
        <v>1312</v>
      </c>
      <c r="H330" s="54" t="s">
        <v>361</v>
      </c>
      <c r="I330" s="54">
        <v>1497</v>
      </c>
      <c r="J330" s="62">
        <v>1497</v>
      </c>
      <c r="K330" s="3">
        <v>174</v>
      </c>
      <c r="L330" s="3">
        <v>7</v>
      </c>
      <c r="M330" s="22"/>
    </row>
    <row r="331" spans="1:13" x14ac:dyDescent="0.25">
      <c r="A331" s="66"/>
      <c r="B331" s="112"/>
      <c r="C331" s="12">
        <f>MATCH(D331,[1]!Tabla1[Consignatario],0)</f>
        <v>1518</v>
      </c>
      <c r="D331" s="125" t="s">
        <v>1661</v>
      </c>
      <c r="E331" s="4"/>
      <c r="F331" s="4"/>
      <c r="G331" s="54" t="s">
        <v>19</v>
      </c>
      <c r="H331" s="54" t="s">
        <v>134</v>
      </c>
      <c r="I331" s="54">
        <v>1000</v>
      </c>
      <c r="J331" s="62">
        <v>1000</v>
      </c>
      <c r="K331" s="4"/>
      <c r="L331" s="4"/>
      <c r="M331" s="22"/>
    </row>
    <row r="332" spans="1:13" x14ac:dyDescent="0.25">
      <c r="A332" s="60" t="s">
        <v>364</v>
      </c>
      <c r="B332" s="108"/>
      <c r="C332" s="12">
        <f>MATCH(D332,[1]!Tabla1[Consignatario],0)</f>
        <v>2331</v>
      </c>
      <c r="D332" s="121" t="s">
        <v>1662</v>
      </c>
      <c r="E332" s="54" t="s">
        <v>358</v>
      </c>
      <c r="F332" s="54"/>
      <c r="G332" s="54" t="s">
        <v>1312</v>
      </c>
      <c r="H332" s="54" t="s">
        <v>361</v>
      </c>
      <c r="I332" s="54"/>
      <c r="J332" s="62"/>
      <c r="K332" s="54"/>
      <c r="L332" s="54"/>
      <c r="M332" s="22" t="s">
        <v>362</v>
      </c>
    </row>
    <row r="333" spans="1:13" x14ac:dyDescent="0.25">
      <c r="A333" s="65" t="s">
        <v>363</v>
      </c>
      <c r="B333" s="110" t="s">
        <v>1368</v>
      </c>
      <c r="C333" s="12">
        <f>MATCH(D333,[1]!Tabla1[Consignatario],0)</f>
        <v>2108</v>
      </c>
      <c r="D333" s="101" t="s">
        <v>1506</v>
      </c>
      <c r="E333" s="3" t="s">
        <v>358</v>
      </c>
      <c r="F333" s="3" t="s">
        <v>365</v>
      </c>
      <c r="G333" s="54" t="s">
        <v>1312</v>
      </c>
      <c r="H333" s="54" t="s">
        <v>112</v>
      </c>
      <c r="I333" s="54">
        <v>19800</v>
      </c>
      <c r="J333" s="62">
        <v>19800</v>
      </c>
      <c r="K333" s="3">
        <v>1549</v>
      </c>
      <c r="L333" s="3"/>
      <c r="M333" s="22"/>
    </row>
    <row r="334" spans="1:13" x14ac:dyDescent="0.25">
      <c r="A334" s="67"/>
      <c r="B334" s="111"/>
      <c r="C334" s="12">
        <f>MATCH(D334,[1]!Tabla1[Consignatario],0)</f>
        <v>2108</v>
      </c>
      <c r="D334" s="101" t="s">
        <v>1506</v>
      </c>
      <c r="E334" s="7"/>
      <c r="F334" s="7"/>
      <c r="G334" s="54" t="s">
        <v>1312</v>
      </c>
      <c r="H334" s="54" t="s">
        <v>1375</v>
      </c>
      <c r="I334" s="54">
        <v>2000</v>
      </c>
      <c r="J334" s="62">
        <v>2000</v>
      </c>
      <c r="K334" s="7"/>
      <c r="L334" s="7"/>
      <c r="M334" s="22"/>
    </row>
    <row r="335" spans="1:13" x14ac:dyDescent="0.25">
      <c r="A335" s="67"/>
      <c r="B335" s="111"/>
      <c r="C335" s="12">
        <f>MATCH(D335,[1]!Tabla1[Consignatario],0)</f>
        <v>2108</v>
      </c>
      <c r="D335" s="101" t="s">
        <v>1506</v>
      </c>
      <c r="E335" s="7"/>
      <c r="F335" s="7"/>
      <c r="G335" s="54" t="s">
        <v>19</v>
      </c>
      <c r="H335" s="54" t="s">
        <v>366</v>
      </c>
      <c r="I335" s="54">
        <v>168</v>
      </c>
      <c r="J335" s="62">
        <v>168</v>
      </c>
      <c r="K335" s="7"/>
      <c r="L335" s="7"/>
      <c r="M335" s="22"/>
    </row>
    <row r="336" spans="1:13" x14ac:dyDescent="0.25">
      <c r="A336" s="66"/>
      <c r="B336" s="112"/>
      <c r="C336" s="12">
        <f>MATCH(D336,[1]!Tabla1[Consignatario],0)</f>
        <v>2108</v>
      </c>
      <c r="D336" s="101" t="s">
        <v>1506</v>
      </c>
      <c r="E336" s="4"/>
      <c r="F336" s="4"/>
      <c r="G336" s="54" t="s">
        <v>1311</v>
      </c>
      <c r="H336" s="54" t="s">
        <v>367</v>
      </c>
      <c r="I336" s="54">
        <v>160</v>
      </c>
      <c r="J336" s="62">
        <v>160</v>
      </c>
      <c r="K336" s="4"/>
      <c r="L336" s="4"/>
      <c r="M336" s="22"/>
    </row>
    <row r="337" spans="1:13" x14ac:dyDescent="0.25">
      <c r="A337" s="65" t="s">
        <v>373</v>
      </c>
      <c r="B337" s="110" t="s">
        <v>1368</v>
      </c>
      <c r="C337" s="12">
        <f>MATCH(D337,[1]!Tabla1[Consignatario],0)</f>
        <v>1933</v>
      </c>
      <c r="D337" s="125" t="s">
        <v>1663</v>
      </c>
      <c r="E337" s="3" t="s">
        <v>377</v>
      </c>
      <c r="F337" s="3" t="s">
        <v>1401</v>
      </c>
      <c r="G337" s="54" t="s">
        <v>1312</v>
      </c>
      <c r="H337" s="54" t="s">
        <v>369</v>
      </c>
      <c r="I337" s="54">
        <v>81400</v>
      </c>
      <c r="J337" s="62">
        <v>81400</v>
      </c>
      <c r="K337" s="3">
        <v>20229</v>
      </c>
      <c r="L337" s="3">
        <v>3</v>
      </c>
      <c r="M337" s="22" t="s">
        <v>370</v>
      </c>
    </row>
    <row r="338" spans="1:13" x14ac:dyDescent="0.25">
      <c r="A338" s="67"/>
      <c r="B338" s="111"/>
      <c r="C338" s="12">
        <f>MATCH(D338,[1]!Tabla1[Consignatario],0)</f>
        <v>1933</v>
      </c>
      <c r="D338" s="125" t="s">
        <v>1663</v>
      </c>
      <c r="E338" s="7"/>
      <c r="F338" s="7"/>
      <c r="G338" s="54" t="s">
        <v>19</v>
      </c>
      <c r="H338" s="54" t="s">
        <v>372</v>
      </c>
      <c r="I338" s="54">
        <v>4124</v>
      </c>
      <c r="J338" s="62">
        <v>4124</v>
      </c>
      <c r="K338" s="7"/>
      <c r="L338" s="7"/>
      <c r="M338" s="22" t="s">
        <v>1402</v>
      </c>
    </row>
    <row r="339" spans="1:13" ht="60" x14ac:dyDescent="0.25">
      <c r="A339" s="66"/>
      <c r="B339" s="112"/>
      <c r="C339" s="12">
        <f>MATCH(D339,[1]!Tabla1[Consignatario],0)</f>
        <v>1933</v>
      </c>
      <c r="D339" s="125" t="s">
        <v>1663</v>
      </c>
      <c r="E339" s="4"/>
      <c r="F339" s="4"/>
      <c r="G339" s="54" t="s">
        <v>19</v>
      </c>
      <c r="H339" s="54" t="s">
        <v>371</v>
      </c>
      <c r="I339" s="54">
        <v>1200</v>
      </c>
      <c r="J339" s="62">
        <v>1200</v>
      </c>
      <c r="K339" s="4"/>
      <c r="L339" s="4"/>
      <c r="M339" s="23" t="s">
        <v>1403</v>
      </c>
    </row>
    <row r="340" spans="1:13" ht="30" x14ac:dyDescent="0.25">
      <c r="A340" s="60" t="s">
        <v>374</v>
      </c>
      <c r="B340" s="108" t="s">
        <v>1368</v>
      </c>
      <c r="C340" s="12">
        <f>MATCH(D340,[1]!Tabla1[Consignatario],0)</f>
        <v>1933</v>
      </c>
      <c r="D340" s="121" t="s">
        <v>1663</v>
      </c>
      <c r="E340" s="54" t="s">
        <v>377</v>
      </c>
      <c r="F340" s="54" t="s">
        <v>1401</v>
      </c>
      <c r="G340" s="54" t="s">
        <v>1312</v>
      </c>
      <c r="H340" s="54" t="s">
        <v>375</v>
      </c>
      <c r="I340" s="54"/>
      <c r="J340" s="62"/>
      <c r="K340" s="54"/>
      <c r="L340" s="54"/>
      <c r="M340" s="23" t="s">
        <v>1532</v>
      </c>
    </row>
    <row r="341" spans="1:13" x14ac:dyDescent="0.25">
      <c r="A341" s="65" t="s">
        <v>379</v>
      </c>
      <c r="B341" s="110" t="s">
        <v>1368</v>
      </c>
      <c r="C341" s="12">
        <f>MATCH(D341,[1]!Tabla1[Consignatario],0)</f>
        <v>1333</v>
      </c>
      <c r="D341" s="101" t="s">
        <v>1469</v>
      </c>
      <c r="E341" s="3" t="s">
        <v>376</v>
      </c>
      <c r="F341" s="3" t="s">
        <v>1404</v>
      </c>
      <c r="G341" s="54" t="s">
        <v>1312</v>
      </c>
      <c r="H341" s="54" t="s">
        <v>79</v>
      </c>
      <c r="I341" s="54">
        <v>320000</v>
      </c>
      <c r="J341" s="62">
        <v>32000</v>
      </c>
      <c r="K341" s="3">
        <v>2284</v>
      </c>
      <c r="L341" s="3">
        <v>6</v>
      </c>
      <c r="M341" s="22"/>
    </row>
    <row r="342" spans="1:13" x14ac:dyDescent="0.25">
      <c r="A342" s="66"/>
      <c r="B342" s="112"/>
      <c r="C342" s="12">
        <f>MATCH(D342,[1]!Tabla1[Consignatario],0)</f>
        <v>1333</v>
      </c>
      <c r="D342" s="101" t="s">
        <v>1469</v>
      </c>
      <c r="E342" s="4"/>
      <c r="F342" s="4"/>
      <c r="G342" s="54" t="s">
        <v>19</v>
      </c>
      <c r="H342" s="54" t="s">
        <v>281</v>
      </c>
      <c r="I342" s="54">
        <v>640</v>
      </c>
      <c r="J342" s="62">
        <v>640</v>
      </c>
      <c r="K342" s="4"/>
      <c r="L342" s="4"/>
      <c r="M342" s="22"/>
    </row>
    <row r="343" spans="1:13" x14ac:dyDescent="0.25">
      <c r="A343" s="60" t="s">
        <v>379</v>
      </c>
      <c r="B343" s="108" t="s">
        <v>1368</v>
      </c>
      <c r="C343" s="12">
        <f>MATCH(D343,[1]!Tabla1[Consignatario],0)</f>
        <v>1333</v>
      </c>
      <c r="D343" s="101" t="s">
        <v>1469</v>
      </c>
      <c r="E343" s="54" t="s">
        <v>376</v>
      </c>
      <c r="F343" s="54" t="s">
        <v>1404</v>
      </c>
      <c r="G343" s="56" t="s">
        <v>1310</v>
      </c>
      <c r="H343" s="54" t="s">
        <v>380</v>
      </c>
      <c r="I343" s="54">
        <v>4582</v>
      </c>
      <c r="J343" s="62">
        <v>4582</v>
      </c>
      <c r="K343" s="54">
        <v>22</v>
      </c>
      <c r="L343" s="54">
        <v>7</v>
      </c>
      <c r="M343" s="22"/>
    </row>
    <row r="344" spans="1:13" x14ac:dyDescent="0.25">
      <c r="A344" s="60" t="s">
        <v>379</v>
      </c>
      <c r="B344" s="108"/>
      <c r="C344" s="12">
        <f>MATCH(D344,[1]!Tabla1[Consignatario],0)</f>
        <v>832</v>
      </c>
      <c r="D344" s="121" t="s">
        <v>1664</v>
      </c>
      <c r="E344" s="54" t="s">
        <v>376</v>
      </c>
      <c r="F344" s="54" t="s">
        <v>1404</v>
      </c>
      <c r="G344" s="54" t="s">
        <v>1312</v>
      </c>
      <c r="H344" s="54" t="s">
        <v>147</v>
      </c>
      <c r="I344" s="54">
        <v>40000</v>
      </c>
      <c r="J344" s="62">
        <v>40000</v>
      </c>
      <c r="K344" s="54">
        <v>2800</v>
      </c>
      <c r="L344" s="54"/>
      <c r="M344" s="22"/>
    </row>
    <row r="345" spans="1:13" x14ac:dyDescent="0.25">
      <c r="A345" s="65" t="s">
        <v>385</v>
      </c>
      <c r="B345" s="110" t="s">
        <v>1368</v>
      </c>
      <c r="C345" s="12">
        <f>MATCH(D345,[1]!Tabla1[Consignatario],0)</f>
        <v>1232</v>
      </c>
      <c r="D345" s="101" t="s">
        <v>1467</v>
      </c>
      <c r="E345" s="3" t="s">
        <v>376</v>
      </c>
      <c r="F345" s="3" t="s">
        <v>1404</v>
      </c>
      <c r="G345" s="54" t="s">
        <v>1312</v>
      </c>
      <c r="H345" s="54" t="s">
        <v>381</v>
      </c>
      <c r="I345" s="54">
        <v>128000</v>
      </c>
      <c r="J345" s="62">
        <v>128000</v>
      </c>
      <c r="K345" s="3">
        <v>9226</v>
      </c>
      <c r="L345" s="3"/>
      <c r="M345" s="22"/>
    </row>
    <row r="346" spans="1:13" x14ac:dyDescent="0.25">
      <c r="A346" s="67"/>
      <c r="B346" s="111"/>
      <c r="C346" s="12">
        <f>MATCH(D346,[1]!Tabla1[Consignatario],0)</f>
        <v>1232</v>
      </c>
      <c r="D346" s="101" t="s">
        <v>1467</v>
      </c>
      <c r="E346" s="7"/>
      <c r="F346" s="7"/>
      <c r="G346" s="54" t="s">
        <v>19</v>
      </c>
      <c r="H346" s="54" t="s">
        <v>382</v>
      </c>
      <c r="I346" s="54">
        <v>2800</v>
      </c>
      <c r="J346" s="62">
        <v>2800</v>
      </c>
      <c r="K346" s="7"/>
      <c r="L346" s="7"/>
      <c r="M346" s="22"/>
    </row>
    <row r="347" spans="1:13" x14ac:dyDescent="0.25">
      <c r="A347" s="67"/>
      <c r="B347" s="111"/>
      <c r="C347" s="12">
        <f>MATCH(D347,[1]!Tabla1[Consignatario],0)</f>
        <v>1232</v>
      </c>
      <c r="D347" s="101" t="s">
        <v>1467</v>
      </c>
      <c r="E347" s="7"/>
      <c r="F347" s="7"/>
      <c r="G347" s="54" t="s">
        <v>1312</v>
      </c>
      <c r="H347" s="54" t="s">
        <v>133</v>
      </c>
      <c r="I347" s="54">
        <v>1000</v>
      </c>
      <c r="J347" s="62">
        <v>1000</v>
      </c>
      <c r="K347" s="4"/>
      <c r="L347" s="4"/>
      <c r="M347" s="22"/>
    </row>
    <row r="348" spans="1:13" x14ac:dyDescent="0.25">
      <c r="A348" s="66"/>
      <c r="B348" s="112"/>
      <c r="C348" s="12">
        <f>MATCH(D348,[1]!Tabla1[Consignatario],0)</f>
        <v>1232</v>
      </c>
      <c r="D348" s="101" t="s">
        <v>1467</v>
      </c>
      <c r="E348" s="4"/>
      <c r="F348" s="4"/>
      <c r="G348" s="56" t="s">
        <v>1310</v>
      </c>
      <c r="H348" s="54" t="s">
        <v>383</v>
      </c>
      <c r="I348" s="54">
        <v>11825</v>
      </c>
      <c r="J348" s="62">
        <v>11825</v>
      </c>
      <c r="K348" s="54">
        <v>59</v>
      </c>
      <c r="L348" s="54">
        <v>1</v>
      </c>
      <c r="M348" s="22"/>
    </row>
    <row r="349" spans="1:13" x14ac:dyDescent="0.25">
      <c r="A349" s="60" t="s">
        <v>384</v>
      </c>
      <c r="B349" s="108" t="s">
        <v>1368</v>
      </c>
      <c r="C349" s="12">
        <f>MATCH(D349,[1]!Tabla1[Consignatario],0)</f>
        <v>1232</v>
      </c>
      <c r="D349" s="101" t="s">
        <v>1467</v>
      </c>
      <c r="E349" s="54" t="s">
        <v>376</v>
      </c>
      <c r="F349" s="54" t="s">
        <v>1404</v>
      </c>
      <c r="G349" s="54" t="s">
        <v>1312</v>
      </c>
      <c r="H349" s="54" t="s">
        <v>386</v>
      </c>
      <c r="I349" s="54">
        <v>650</v>
      </c>
      <c r="J349" s="62">
        <v>650</v>
      </c>
      <c r="K349" s="54">
        <v>45</v>
      </c>
      <c r="L349" s="54">
        <v>4</v>
      </c>
      <c r="M349" s="22"/>
    </row>
    <row r="350" spans="1:13" x14ac:dyDescent="0.25">
      <c r="A350" s="65" t="s">
        <v>390</v>
      </c>
      <c r="B350" s="110"/>
      <c r="C350" s="12">
        <f>MATCH(D350,[1]!Tabla1[Consignatario],0)</f>
        <v>1834</v>
      </c>
      <c r="D350" s="125" t="s">
        <v>1497</v>
      </c>
      <c r="E350" s="3" t="s">
        <v>376</v>
      </c>
      <c r="F350" s="3" t="s">
        <v>1404</v>
      </c>
      <c r="G350" s="54" t="s">
        <v>1312</v>
      </c>
      <c r="H350" s="54" t="s">
        <v>237</v>
      </c>
      <c r="I350" s="54">
        <v>48000</v>
      </c>
      <c r="J350" s="62">
        <v>48000</v>
      </c>
      <c r="K350" s="3">
        <v>3854</v>
      </c>
      <c r="L350" s="3">
        <v>6</v>
      </c>
      <c r="M350" s="78" t="s">
        <v>388</v>
      </c>
    </row>
    <row r="351" spans="1:13" x14ac:dyDescent="0.25">
      <c r="A351" s="66"/>
      <c r="B351" s="112"/>
      <c r="C351" s="12">
        <f>MATCH(D351,[1]!Tabla1[Consignatario],0)</f>
        <v>1834</v>
      </c>
      <c r="D351" s="125" t="s">
        <v>1497</v>
      </c>
      <c r="E351" s="4"/>
      <c r="F351" s="4"/>
      <c r="G351" s="54" t="s">
        <v>19</v>
      </c>
      <c r="H351" s="54" t="s">
        <v>387</v>
      </c>
      <c r="I351" s="54">
        <v>11069</v>
      </c>
      <c r="J351" s="62">
        <v>11069</v>
      </c>
      <c r="K351" s="4"/>
      <c r="L351" s="4"/>
      <c r="M351" s="79"/>
    </row>
    <row r="352" spans="1:13" x14ac:dyDescent="0.25">
      <c r="A352" s="65" t="s">
        <v>389</v>
      </c>
      <c r="B352" s="110" t="s">
        <v>1368</v>
      </c>
      <c r="C352" s="12">
        <f>MATCH(D352,[1]!Tabla1[Consignatario],0)</f>
        <v>1214</v>
      </c>
      <c r="D352" s="125" t="s">
        <v>1665</v>
      </c>
      <c r="E352" s="3" t="s">
        <v>376</v>
      </c>
      <c r="F352" s="3" t="s">
        <v>391</v>
      </c>
      <c r="G352" s="54" t="s">
        <v>1312</v>
      </c>
      <c r="H352" s="54" t="s">
        <v>392</v>
      </c>
      <c r="I352" s="54">
        <v>103400</v>
      </c>
      <c r="J352" s="62">
        <v>103400</v>
      </c>
      <c r="K352" s="3">
        <v>7532</v>
      </c>
      <c r="L352" s="3"/>
      <c r="M352" s="22"/>
    </row>
    <row r="353" spans="1:13" x14ac:dyDescent="0.25">
      <c r="A353" s="67"/>
      <c r="B353" s="111"/>
      <c r="C353" s="12">
        <f>MATCH(D353,[1]!Tabla1[Consignatario],0)</f>
        <v>1214</v>
      </c>
      <c r="D353" s="125" t="s">
        <v>1665</v>
      </c>
      <c r="E353" s="7"/>
      <c r="F353" s="7"/>
      <c r="G353" s="54" t="s">
        <v>1312</v>
      </c>
      <c r="H353" s="54" t="s">
        <v>361</v>
      </c>
      <c r="I353" s="54">
        <v>1125</v>
      </c>
      <c r="J353" s="62">
        <v>1125</v>
      </c>
      <c r="K353" s="7"/>
      <c r="L353" s="7"/>
      <c r="M353" s="22"/>
    </row>
    <row r="354" spans="1:13" x14ac:dyDescent="0.25">
      <c r="A354" s="67"/>
      <c r="B354" s="111"/>
      <c r="C354" s="12">
        <f>MATCH(D354,[1]!Tabla1[Consignatario],0)</f>
        <v>1214</v>
      </c>
      <c r="D354" s="125" t="s">
        <v>1665</v>
      </c>
      <c r="E354" s="7"/>
      <c r="F354" s="7"/>
      <c r="G354" s="54" t="s">
        <v>19</v>
      </c>
      <c r="H354" s="54" t="s">
        <v>393</v>
      </c>
      <c r="I354" s="54">
        <v>2875</v>
      </c>
      <c r="J354" s="62">
        <v>2875</v>
      </c>
      <c r="K354" s="7"/>
      <c r="L354" s="7"/>
      <c r="M354" s="22"/>
    </row>
    <row r="355" spans="1:13" x14ac:dyDescent="0.25">
      <c r="A355" s="66"/>
      <c r="B355" s="112"/>
      <c r="C355" s="12">
        <f>MATCH(D355,[1]!Tabla1[Consignatario],0)</f>
        <v>1214</v>
      </c>
      <c r="D355" s="125" t="s">
        <v>1665</v>
      </c>
      <c r="E355" s="4"/>
      <c r="F355" s="4"/>
      <c r="G355" s="54" t="s">
        <v>1312</v>
      </c>
      <c r="H355" s="54" t="s">
        <v>27</v>
      </c>
      <c r="I355" s="54">
        <v>200</v>
      </c>
      <c r="J355" s="62">
        <v>200</v>
      </c>
      <c r="K355" s="4"/>
      <c r="L355" s="4"/>
      <c r="M355" s="22"/>
    </row>
    <row r="356" spans="1:13" x14ac:dyDescent="0.25">
      <c r="A356" s="69" t="s">
        <v>396</v>
      </c>
      <c r="B356" s="87" t="s">
        <v>1368</v>
      </c>
      <c r="C356" s="12">
        <f>MATCH(D356,[1]!Tabla1[Consignatario],0)</f>
        <v>2303</v>
      </c>
      <c r="D356" s="101" t="s">
        <v>1514</v>
      </c>
      <c r="E356" s="2" t="s">
        <v>376</v>
      </c>
      <c r="F356" s="2" t="s">
        <v>391</v>
      </c>
      <c r="G356" s="54" t="s">
        <v>1312</v>
      </c>
      <c r="H356" s="54" t="s">
        <v>394</v>
      </c>
      <c r="I356" s="54">
        <v>68000</v>
      </c>
      <c r="J356" s="62">
        <v>68000</v>
      </c>
      <c r="K356" s="68">
        <v>4893</v>
      </c>
      <c r="L356" s="2"/>
      <c r="M356" s="22"/>
    </row>
    <row r="357" spans="1:13" x14ac:dyDescent="0.25">
      <c r="A357" s="69"/>
      <c r="B357" s="87"/>
      <c r="C357" s="12">
        <f>MATCH(D357,[1]!Tabla1[Consignatario],0)</f>
        <v>2303</v>
      </c>
      <c r="D357" s="101" t="s">
        <v>1514</v>
      </c>
      <c r="E357" s="2"/>
      <c r="F357" s="2"/>
      <c r="G357" s="56" t="s">
        <v>19</v>
      </c>
      <c r="H357" s="56" t="s">
        <v>395</v>
      </c>
      <c r="I357" s="56">
        <v>1900</v>
      </c>
      <c r="J357" s="62">
        <v>1900</v>
      </c>
      <c r="K357" s="68"/>
      <c r="L357" s="2"/>
      <c r="M357" s="19"/>
    </row>
    <row r="358" spans="1:13" x14ac:dyDescent="0.25">
      <c r="A358" s="65" t="s">
        <v>397</v>
      </c>
      <c r="B358" s="110"/>
      <c r="C358" s="12">
        <f>MATCH(D358,[1]!Tabla1[Consignatario],0)</f>
        <v>747</v>
      </c>
      <c r="D358" t="s">
        <v>1893</v>
      </c>
      <c r="E358" s="3" t="s">
        <v>376</v>
      </c>
      <c r="F358" s="3" t="s">
        <v>18</v>
      </c>
      <c r="G358" s="56" t="s">
        <v>1312</v>
      </c>
      <c r="H358" s="56" t="s">
        <v>398</v>
      </c>
      <c r="I358" s="56">
        <v>144000</v>
      </c>
      <c r="J358" s="62">
        <v>144000</v>
      </c>
      <c r="K358" s="3">
        <v>10307</v>
      </c>
      <c r="L358" s="3">
        <v>4</v>
      </c>
      <c r="M358" s="19"/>
    </row>
    <row r="359" spans="1:13" x14ac:dyDescent="0.25">
      <c r="A359" s="67"/>
      <c r="B359" s="111"/>
      <c r="C359" s="12">
        <f>MATCH(D359,[1]!Tabla1[Consignatario],0)</f>
        <v>747</v>
      </c>
      <c r="D359" t="s">
        <v>1893</v>
      </c>
      <c r="E359" s="7"/>
      <c r="F359" s="7"/>
      <c r="G359" s="56" t="s">
        <v>19</v>
      </c>
      <c r="H359" s="56" t="s">
        <v>399</v>
      </c>
      <c r="I359" s="56">
        <v>1600</v>
      </c>
      <c r="J359" s="62">
        <v>1600</v>
      </c>
      <c r="K359" s="7"/>
      <c r="L359" s="7"/>
      <c r="M359" s="19"/>
    </row>
    <row r="360" spans="1:13" x14ac:dyDescent="0.25">
      <c r="A360" s="67"/>
      <c r="B360" s="111"/>
      <c r="C360" s="12">
        <f>MATCH(D360,[1]!Tabla1[Consignatario],0)</f>
        <v>747</v>
      </c>
      <c r="D360" t="s">
        <v>1893</v>
      </c>
      <c r="E360" s="7"/>
      <c r="F360" s="7"/>
      <c r="G360" s="56" t="s">
        <v>1312</v>
      </c>
      <c r="H360" s="56" t="s">
        <v>64</v>
      </c>
      <c r="I360" s="56">
        <v>450</v>
      </c>
      <c r="J360" s="62">
        <v>450</v>
      </c>
      <c r="K360" s="7"/>
      <c r="L360" s="7"/>
      <c r="M360" s="19"/>
    </row>
    <row r="361" spans="1:13" x14ac:dyDescent="0.25">
      <c r="A361" s="67"/>
      <c r="B361" s="111"/>
      <c r="C361" s="12">
        <f>MATCH(D361,[1]!Tabla1[Consignatario],0)</f>
        <v>747</v>
      </c>
      <c r="D361" t="s">
        <v>1893</v>
      </c>
      <c r="E361" s="7"/>
      <c r="F361" s="7"/>
      <c r="G361" s="56" t="s">
        <v>1312</v>
      </c>
      <c r="H361" s="56" t="s">
        <v>159</v>
      </c>
      <c r="I361" s="56">
        <v>1200</v>
      </c>
      <c r="J361" s="62">
        <v>1200</v>
      </c>
      <c r="K361" s="7"/>
      <c r="L361" s="7"/>
      <c r="M361" s="19"/>
    </row>
    <row r="362" spans="1:13" x14ac:dyDescent="0.25">
      <c r="A362" s="67"/>
      <c r="B362" s="111"/>
      <c r="C362" s="12">
        <f>MATCH(D362,[1]!Tabla1[Consignatario],0)</f>
        <v>747</v>
      </c>
      <c r="D362" t="s">
        <v>1893</v>
      </c>
      <c r="E362" s="7"/>
      <c r="F362" s="7"/>
      <c r="G362" s="56" t="s">
        <v>1310</v>
      </c>
      <c r="H362" s="56" t="s">
        <v>400</v>
      </c>
      <c r="I362" s="56">
        <v>56600</v>
      </c>
      <c r="J362" s="62">
        <v>56600</v>
      </c>
      <c r="K362" s="4"/>
      <c r="L362" s="4"/>
      <c r="M362" s="19"/>
    </row>
    <row r="363" spans="1:13" x14ac:dyDescent="0.25">
      <c r="A363" s="66"/>
      <c r="B363" s="112"/>
      <c r="C363" s="12">
        <f>MATCH(D363,[1]!Tabla1[Consignatario],0)</f>
        <v>747</v>
      </c>
      <c r="D363" t="s">
        <v>1893</v>
      </c>
      <c r="E363" s="4"/>
      <c r="F363" s="4"/>
      <c r="G363" s="56" t="s">
        <v>1310</v>
      </c>
      <c r="H363" s="56" t="s">
        <v>401</v>
      </c>
      <c r="I363" s="56">
        <v>99040</v>
      </c>
      <c r="J363" s="62">
        <v>99040</v>
      </c>
      <c r="K363" s="56">
        <v>778</v>
      </c>
      <c r="L363" s="56">
        <v>2</v>
      </c>
      <c r="M363" s="19"/>
    </row>
    <row r="364" spans="1:13" x14ac:dyDescent="0.25">
      <c r="A364" s="65" t="s">
        <v>407</v>
      </c>
      <c r="B364" s="110"/>
      <c r="C364" s="12">
        <f>MATCH(D364,[1]!Tabla1[Consignatario],0)</f>
        <v>2629</v>
      </c>
      <c r="D364" s="125" t="s">
        <v>1892</v>
      </c>
      <c r="E364" s="3" t="s">
        <v>402</v>
      </c>
      <c r="F364" s="3" t="s">
        <v>403</v>
      </c>
      <c r="G364" s="56" t="s">
        <v>1312</v>
      </c>
      <c r="H364" s="56" t="s">
        <v>77</v>
      </c>
      <c r="I364" s="56">
        <v>14000</v>
      </c>
      <c r="J364" s="62">
        <v>14000</v>
      </c>
      <c r="K364" s="3">
        <v>4492</v>
      </c>
      <c r="L364" s="3">
        <v>3</v>
      </c>
      <c r="M364" s="19"/>
    </row>
    <row r="365" spans="1:13" x14ac:dyDescent="0.25">
      <c r="A365" s="67"/>
      <c r="B365" s="111"/>
      <c r="C365" s="12">
        <f>MATCH(D365,[1]!Tabla1[Consignatario],0)</f>
        <v>2629</v>
      </c>
      <c r="D365" s="125" t="s">
        <v>1892</v>
      </c>
      <c r="E365" s="7"/>
      <c r="F365" s="7"/>
      <c r="G365" s="56" t="s">
        <v>19</v>
      </c>
      <c r="H365" s="56" t="s">
        <v>404</v>
      </c>
      <c r="I365" s="56">
        <v>43136</v>
      </c>
      <c r="J365" s="62">
        <v>43136</v>
      </c>
      <c r="K365" s="7"/>
      <c r="L365" s="7"/>
      <c r="M365" s="19" t="s">
        <v>405</v>
      </c>
    </row>
    <row r="366" spans="1:13" x14ac:dyDescent="0.25">
      <c r="A366" s="67"/>
      <c r="B366" s="111"/>
      <c r="C366" s="12">
        <f>MATCH(D366,[1]!Tabla1[Consignatario],0)</f>
        <v>2629</v>
      </c>
      <c r="D366" s="125" t="s">
        <v>1892</v>
      </c>
      <c r="E366" s="7"/>
      <c r="F366" s="7"/>
      <c r="G366" s="56" t="s">
        <v>19</v>
      </c>
      <c r="H366" s="56" t="s">
        <v>406</v>
      </c>
      <c r="I366" s="56">
        <v>4640</v>
      </c>
      <c r="J366" s="62">
        <v>4640</v>
      </c>
      <c r="K366" s="7"/>
      <c r="L366" s="7"/>
      <c r="M366" s="19" t="s">
        <v>1405</v>
      </c>
    </row>
    <row r="367" spans="1:13" x14ac:dyDescent="0.25">
      <c r="A367" s="66"/>
      <c r="B367" s="112"/>
      <c r="C367" s="12">
        <f>MATCH(D367,[1]!Tabla1[Consignatario],0)</f>
        <v>2629</v>
      </c>
      <c r="D367" s="125" t="s">
        <v>1892</v>
      </c>
      <c r="E367" s="4"/>
      <c r="F367" s="4"/>
      <c r="G367" s="56" t="s">
        <v>19</v>
      </c>
      <c r="H367" s="56" t="s">
        <v>113</v>
      </c>
      <c r="I367" s="56">
        <v>2400</v>
      </c>
      <c r="J367" s="62">
        <v>2400</v>
      </c>
      <c r="K367" s="4"/>
      <c r="L367" s="4"/>
      <c r="M367" s="19"/>
    </row>
    <row r="368" spans="1:13" x14ac:dyDescent="0.25">
      <c r="A368" s="60" t="s">
        <v>408</v>
      </c>
      <c r="B368" s="108"/>
      <c r="C368" s="12">
        <f>MATCH(D368,[1]!Tabla1[Consignatario],0)</f>
        <v>1163</v>
      </c>
      <c r="D368" s="10" t="s">
        <v>1666</v>
      </c>
      <c r="E368" s="56" t="s">
        <v>402</v>
      </c>
      <c r="F368" s="56" t="s">
        <v>409</v>
      </c>
      <c r="G368" s="56" t="s">
        <v>1312</v>
      </c>
      <c r="H368" s="56" t="s">
        <v>162</v>
      </c>
      <c r="I368" s="56">
        <v>16300</v>
      </c>
      <c r="J368" s="62">
        <v>16300</v>
      </c>
      <c r="K368" s="56">
        <v>1141</v>
      </c>
      <c r="L368" s="56"/>
      <c r="M368" s="19"/>
    </row>
    <row r="369" spans="1:13" x14ac:dyDescent="0.25">
      <c r="A369" s="65" t="s">
        <v>410</v>
      </c>
      <c r="B369" s="110"/>
      <c r="C369" s="12">
        <f>MATCH(D369,[1]!Tabla1[Consignatario],0)</f>
        <v>1697</v>
      </c>
      <c r="D369" s="125" t="s">
        <v>1620</v>
      </c>
      <c r="E369" s="3" t="s">
        <v>402</v>
      </c>
      <c r="F369" s="3" t="s">
        <v>1406</v>
      </c>
      <c r="G369" s="56" t="s">
        <v>1312</v>
      </c>
      <c r="H369" s="56" t="s">
        <v>411</v>
      </c>
      <c r="I369" s="56">
        <v>88000</v>
      </c>
      <c r="J369" s="62">
        <v>88000</v>
      </c>
      <c r="K369" s="3">
        <v>6623</v>
      </c>
      <c r="L369" s="3">
        <v>5</v>
      </c>
      <c r="M369" s="19"/>
    </row>
    <row r="370" spans="1:13" x14ac:dyDescent="0.25">
      <c r="A370" s="67"/>
      <c r="B370" s="111"/>
      <c r="C370" s="12">
        <f>MATCH(D370,[1]!Tabla1[Consignatario],0)</f>
        <v>1697</v>
      </c>
      <c r="D370" s="125" t="s">
        <v>1620</v>
      </c>
      <c r="E370" s="7"/>
      <c r="F370" s="7"/>
      <c r="G370" s="56" t="s">
        <v>19</v>
      </c>
      <c r="H370" s="56" t="s">
        <v>412</v>
      </c>
      <c r="I370" s="56">
        <v>3744</v>
      </c>
      <c r="J370" s="62">
        <v>3744</v>
      </c>
      <c r="K370" s="7"/>
      <c r="L370" s="7"/>
      <c r="M370" s="19"/>
    </row>
    <row r="371" spans="1:13" x14ac:dyDescent="0.25">
      <c r="A371" s="66"/>
      <c r="B371" s="112"/>
      <c r="C371" s="12">
        <f>MATCH(D371,[1]!Tabla1[Consignatario],0)</f>
        <v>1697</v>
      </c>
      <c r="D371" s="125" t="s">
        <v>1620</v>
      </c>
      <c r="E371" s="4"/>
      <c r="F371" s="4"/>
      <c r="G371" s="56" t="s">
        <v>19</v>
      </c>
      <c r="H371" s="56" t="s">
        <v>399</v>
      </c>
      <c r="I371" s="56">
        <v>2088</v>
      </c>
      <c r="J371" s="62">
        <v>2088</v>
      </c>
      <c r="K371" s="4"/>
      <c r="L371" s="4"/>
      <c r="M371" s="19"/>
    </row>
    <row r="372" spans="1:13" x14ac:dyDescent="0.25">
      <c r="A372" s="60" t="s">
        <v>410</v>
      </c>
      <c r="B372" s="108" t="s">
        <v>1368</v>
      </c>
      <c r="C372" s="12">
        <f>MATCH(D372,[1]!Tabla1[Consignatario],0)</f>
        <v>1038</v>
      </c>
      <c r="D372" s="10" t="s">
        <v>1667</v>
      </c>
      <c r="E372" s="56" t="s">
        <v>413</v>
      </c>
      <c r="F372" s="56" t="s">
        <v>414</v>
      </c>
      <c r="G372" s="56" t="s">
        <v>1312</v>
      </c>
      <c r="H372" s="56" t="s">
        <v>16</v>
      </c>
      <c r="I372" s="56">
        <v>4200</v>
      </c>
      <c r="J372" s="62">
        <v>4200</v>
      </c>
      <c r="K372" s="56">
        <v>294</v>
      </c>
      <c r="L372" s="56"/>
      <c r="M372" s="19"/>
    </row>
    <row r="373" spans="1:13" x14ac:dyDescent="0.25">
      <c r="A373" s="60" t="s">
        <v>417</v>
      </c>
      <c r="B373" s="108" t="s">
        <v>1368</v>
      </c>
      <c r="C373" s="12">
        <f>MATCH(D373,[1]!Tabla1[Consignatario],0)</f>
        <v>1339</v>
      </c>
      <c r="D373" s="10" t="s">
        <v>1668</v>
      </c>
      <c r="E373" s="56" t="s">
        <v>413</v>
      </c>
      <c r="F373" s="56" t="s">
        <v>414</v>
      </c>
      <c r="G373" s="56" t="s">
        <v>19</v>
      </c>
      <c r="H373" s="56" t="s">
        <v>415</v>
      </c>
      <c r="I373" s="56"/>
      <c r="J373" s="62"/>
      <c r="K373" s="56"/>
      <c r="L373" s="56"/>
      <c r="M373" s="19" t="s">
        <v>1407</v>
      </c>
    </row>
    <row r="374" spans="1:13" x14ac:dyDescent="0.25">
      <c r="A374" s="65" t="s">
        <v>416</v>
      </c>
      <c r="B374" s="110" t="s">
        <v>1368</v>
      </c>
      <c r="C374" s="12">
        <f>MATCH(D374,[1]!Tabla1[Consignatario],0)</f>
        <v>319</v>
      </c>
      <c r="D374" s="125" t="s">
        <v>1669</v>
      </c>
      <c r="E374" s="3" t="s">
        <v>413</v>
      </c>
      <c r="F374" s="3" t="s">
        <v>326</v>
      </c>
      <c r="G374" s="56" t="s">
        <v>1312</v>
      </c>
      <c r="H374" s="56" t="s">
        <v>74</v>
      </c>
      <c r="I374" s="56">
        <v>22000</v>
      </c>
      <c r="J374" s="62">
        <v>22000</v>
      </c>
      <c r="K374" s="3">
        <v>4329</v>
      </c>
      <c r="L374" s="3">
        <v>6</v>
      </c>
      <c r="M374" s="19"/>
    </row>
    <row r="375" spans="1:13" x14ac:dyDescent="0.25">
      <c r="A375" s="67"/>
      <c r="B375" s="111"/>
      <c r="C375" s="12">
        <f>MATCH(D375,[1]!Tabla1[Consignatario],0)</f>
        <v>319</v>
      </c>
      <c r="D375" s="125" t="s">
        <v>1669</v>
      </c>
      <c r="E375" s="7"/>
      <c r="F375" s="7"/>
      <c r="G375" s="56" t="s">
        <v>19</v>
      </c>
      <c r="H375" s="56" t="s">
        <v>399</v>
      </c>
      <c r="I375" s="56">
        <v>1680</v>
      </c>
      <c r="J375" s="62">
        <v>1680</v>
      </c>
      <c r="K375" s="7"/>
      <c r="L375" s="7"/>
      <c r="M375" s="19"/>
    </row>
    <row r="376" spans="1:13" x14ac:dyDescent="0.25">
      <c r="A376" s="67"/>
      <c r="B376" s="111"/>
      <c r="C376" s="12">
        <f>MATCH(D376,[1]!Tabla1[Consignatario],0)</f>
        <v>319</v>
      </c>
      <c r="D376" s="125" t="s">
        <v>1669</v>
      </c>
      <c r="E376" s="7"/>
      <c r="F376" s="4"/>
      <c r="G376" s="56" t="s">
        <v>19</v>
      </c>
      <c r="H376" s="56" t="s">
        <v>418</v>
      </c>
      <c r="I376" s="56">
        <v>38175</v>
      </c>
      <c r="J376" s="62">
        <v>38175</v>
      </c>
      <c r="K376" s="4"/>
      <c r="L376" s="4"/>
      <c r="M376" s="19"/>
    </row>
    <row r="377" spans="1:13" x14ac:dyDescent="0.25">
      <c r="A377" s="66"/>
      <c r="B377" s="112"/>
      <c r="C377" s="12">
        <f>MATCH(D377,[1]!Tabla1[Consignatario],0)</f>
        <v>319</v>
      </c>
      <c r="D377" s="125" t="s">
        <v>1669</v>
      </c>
      <c r="E377" s="4"/>
      <c r="F377" s="56" t="s">
        <v>422</v>
      </c>
      <c r="G377" s="56" t="s">
        <v>1310</v>
      </c>
      <c r="H377" s="56" t="s">
        <v>419</v>
      </c>
      <c r="I377" s="56">
        <v>174920</v>
      </c>
      <c r="J377" s="62">
        <v>174920</v>
      </c>
      <c r="K377" s="56">
        <v>874</v>
      </c>
      <c r="L377" s="56">
        <v>6</v>
      </c>
      <c r="M377" s="19"/>
    </row>
    <row r="378" spans="1:13" x14ac:dyDescent="0.25">
      <c r="A378" s="65" t="s">
        <v>420</v>
      </c>
      <c r="B378" s="110"/>
      <c r="C378" s="12">
        <f>MATCH(D378,[1]!Tabla1[Consignatario],0)</f>
        <v>2457</v>
      </c>
      <c r="D378" s="101" t="s">
        <v>1519</v>
      </c>
      <c r="E378" s="3" t="s">
        <v>413</v>
      </c>
      <c r="F378" s="3" t="s">
        <v>422</v>
      </c>
      <c r="G378" s="56" t="s">
        <v>19</v>
      </c>
      <c r="H378" s="56" t="s">
        <v>421</v>
      </c>
      <c r="I378" s="56">
        <v>880</v>
      </c>
      <c r="J378" s="62">
        <v>880</v>
      </c>
      <c r="K378" s="3">
        <v>126</v>
      </c>
      <c r="L378" s="70"/>
      <c r="M378" s="19"/>
    </row>
    <row r="379" spans="1:13" x14ac:dyDescent="0.25">
      <c r="A379" s="66"/>
      <c r="B379" s="112"/>
      <c r="C379" s="12">
        <f>MATCH(D379,[1]!Tabla1[Consignatario],0)</f>
        <v>2457</v>
      </c>
      <c r="D379" s="101" t="s">
        <v>1519</v>
      </c>
      <c r="E379" s="4"/>
      <c r="F379" s="4"/>
      <c r="G379" s="56" t="s">
        <v>1312</v>
      </c>
      <c r="H379" s="56" t="s">
        <v>423</v>
      </c>
      <c r="I379" s="56">
        <v>920</v>
      </c>
      <c r="J379" s="62">
        <v>920</v>
      </c>
      <c r="K379" s="4"/>
      <c r="L379" s="71"/>
      <c r="M379" s="19"/>
    </row>
    <row r="380" spans="1:13" x14ac:dyDescent="0.25">
      <c r="A380" s="60" t="s">
        <v>420</v>
      </c>
      <c r="B380" s="108" t="s">
        <v>1368</v>
      </c>
      <c r="C380" s="12">
        <f>MATCH(D380,[1]!Tabla1[Consignatario],0)</f>
        <v>174</v>
      </c>
      <c r="D380" s="10" t="s">
        <v>1670</v>
      </c>
      <c r="E380" s="56" t="s">
        <v>413</v>
      </c>
      <c r="F380" s="56" t="s">
        <v>422</v>
      </c>
      <c r="G380" s="56" t="s">
        <v>1312</v>
      </c>
      <c r="H380" s="56" t="s">
        <v>424</v>
      </c>
      <c r="I380" s="56">
        <v>112000</v>
      </c>
      <c r="J380" s="62">
        <v>112000</v>
      </c>
      <c r="K380" s="56">
        <v>7840</v>
      </c>
      <c r="L380" s="56"/>
      <c r="M380" s="19"/>
    </row>
    <row r="381" spans="1:13" x14ac:dyDescent="0.25">
      <c r="A381" s="60" t="s">
        <v>420</v>
      </c>
      <c r="B381" s="108" t="s">
        <v>315</v>
      </c>
      <c r="C381" s="12">
        <f>MATCH(D381,[1]!Tabla1[Consignatario],0)</f>
        <v>836</v>
      </c>
      <c r="D381" s="10" t="s">
        <v>1671</v>
      </c>
      <c r="E381" s="56" t="s">
        <v>413</v>
      </c>
      <c r="F381" s="56" t="s">
        <v>425</v>
      </c>
      <c r="G381" s="56" t="s">
        <v>19</v>
      </c>
      <c r="H381" s="56" t="s">
        <v>426</v>
      </c>
      <c r="I381" s="56">
        <v>5929</v>
      </c>
      <c r="J381" s="62">
        <v>5929</v>
      </c>
      <c r="K381" s="56">
        <v>415</v>
      </c>
      <c r="L381" s="56"/>
      <c r="M381" s="19"/>
    </row>
    <row r="382" spans="1:13" ht="30" x14ac:dyDescent="0.25">
      <c r="A382" s="65" t="s">
        <v>427</v>
      </c>
      <c r="B382" s="110" t="s">
        <v>1368</v>
      </c>
      <c r="C382" s="12">
        <f>MATCH(D382,[1]!Tabla1[Consignatario],0)</f>
        <v>814</v>
      </c>
      <c r="D382" s="125" t="s">
        <v>1649</v>
      </c>
      <c r="E382" s="3" t="s">
        <v>413</v>
      </c>
      <c r="F382" s="3" t="s">
        <v>422</v>
      </c>
      <c r="G382" s="56" t="s">
        <v>1312</v>
      </c>
      <c r="H382" s="56" t="s">
        <v>124</v>
      </c>
      <c r="I382" s="56">
        <v>12000</v>
      </c>
      <c r="J382" s="62">
        <v>12000</v>
      </c>
      <c r="K382" s="3">
        <v>202</v>
      </c>
      <c r="L382" s="3">
        <v>2</v>
      </c>
      <c r="M382" s="20" t="s">
        <v>1408</v>
      </c>
    </row>
    <row r="383" spans="1:13" x14ac:dyDescent="0.25">
      <c r="A383" s="67"/>
      <c r="B383" s="111"/>
      <c r="C383" s="12">
        <f>MATCH(D383,[1]!Tabla1[Consignatario],0)</f>
        <v>814</v>
      </c>
      <c r="D383" s="125" t="s">
        <v>1649</v>
      </c>
      <c r="E383" s="7"/>
      <c r="F383" s="7"/>
      <c r="G383" s="56" t="s">
        <v>1312</v>
      </c>
      <c r="H383" s="56" t="s">
        <v>26</v>
      </c>
      <c r="I383" s="56">
        <v>500</v>
      </c>
      <c r="J383" s="62">
        <v>500</v>
      </c>
      <c r="K383" s="7"/>
      <c r="L383" s="7"/>
      <c r="M383" s="19" t="s">
        <v>429</v>
      </c>
    </row>
    <row r="384" spans="1:13" x14ac:dyDescent="0.25">
      <c r="A384" s="66"/>
      <c r="B384" s="112"/>
      <c r="C384" s="12">
        <f>MATCH(D384,[1]!Tabla1[Consignatario],0)</f>
        <v>814</v>
      </c>
      <c r="D384" s="125" t="s">
        <v>1649</v>
      </c>
      <c r="E384" s="4"/>
      <c r="F384" s="4"/>
      <c r="G384" s="56" t="s">
        <v>1310</v>
      </c>
      <c r="H384" s="56" t="s">
        <v>428</v>
      </c>
      <c r="I384" s="56">
        <v>5400</v>
      </c>
      <c r="J384" s="62">
        <v>5400</v>
      </c>
      <c r="K384" s="4"/>
      <c r="L384" s="4"/>
      <c r="M384" s="19"/>
    </row>
    <row r="385" spans="1:13" x14ac:dyDescent="0.25">
      <c r="A385" s="65" t="s">
        <v>435</v>
      </c>
      <c r="B385" s="110" t="s">
        <v>1368</v>
      </c>
      <c r="C385" s="12">
        <f>MATCH(D385,[1]!Tabla1[Consignatario],0)</f>
        <v>2729</v>
      </c>
      <c r="D385" s="101" t="s">
        <v>1528</v>
      </c>
      <c r="E385" s="3" t="s">
        <v>413</v>
      </c>
      <c r="F385" s="3" t="s">
        <v>425</v>
      </c>
      <c r="G385" s="56" t="s">
        <v>1312</v>
      </c>
      <c r="H385" s="56" t="s">
        <v>350</v>
      </c>
      <c r="I385" s="56">
        <v>80000</v>
      </c>
      <c r="J385" s="62">
        <v>80000</v>
      </c>
      <c r="K385" s="70">
        <v>5880</v>
      </c>
      <c r="L385" s="70"/>
      <c r="M385" s="19"/>
    </row>
    <row r="386" spans="1:13" x14ac:dyDescent="0.25">
      <c r="A386" s="67"/>
      <c r="B386" s="111"/>
      <c r="C386" s="12">
        <f>MATCH(D386,[1]!Tabla1[Consignatario],0)</f>
        <v>2729</v>
      </c>
      <c r="D386" s="101" t="s">
        <v>1528</v>
      </c>
      <c r="E386" s="7"/>
      <c r="F386" s="7"/>
      <c r="G386" s="56" t="s">
        <v>1312</v>
      </c>
      <c r="H386" s="56" t="s">
        <v>430</v>
      </c>
      <c r="I386" s="56">
        <v>4000</v>
      </c>
      <c r="J386" s="62">
        <v>4000</v>
      </c>
      <c r="K386" s="71"/>
      <c r="L386" s="71"/>
      <c r="M386" s="19" t="s">
        <v>431</v>
      </c>
    </row>
    <row r="387" spans="1:13" x14ac:dyDescent="0.25">
      <c r="A387" s="67"/>
      <c r="B387" s="111"/>
      <c r="C387" s="12">
        <f>MATCH(D387,[1]!Tabla1[Consignatario],0)</f>
        <v>2729</v>
      </c>
      <c r="D387" s="101" t="s">
        <v>1528</v>
      </c>
      <c r="E387" s="7"/>
      <c r="F387" s="7"/>
      <c r="G387" s="56" t="s">
        <v>1310</v>
      </c>
      <c r="H387" s="56" t="s">
        <v>432</v>
      </c>
      <c r="I387" s="56">
        <v>2475</v>
      </c>
      <c r="J387" s="62">
        <v>2475</v>
      </c>
      <c r="K387" s="56">
        <v>12</v>
      </c>
      <c r="L387" s="56"/>
      <c r="M387" s="19"/>
    </row>
    <row r="388" spans="1:13" x14ac:dyDescent="0.25">
      <c r="A388" s="67"/>
      <c r="B388" s="111"/>
      <c r="C388" s="12">
        <f>MATCH(D388,[1]!Tabla1[Consignatario],0)</f>
        <v>2729</v>
      </c>
      <c r="D388" s="101" t="s">
        <v>1528</v>
      </c>
      <c r="E388" s="7"/>
      <c r="F388" s="7"/>
      <c r="G388" s="56" t="s">
        <v>1310</v>
      </c>
      <c r="H388" s="56" t="s">
        <v>1409</v>
      </c>
      <c r="I388" s="56">
        <v>4387</v>
      </c>
      <c r="J388" s="62">
        <v>4387</v>
      </c>
      <c r="K388" s="56">
        <v>22</v>
      </c>
      <c r="L388" s="56"/>
      <c r="M388" s="19"/>
    </row>
    <row r="389" spans="1:13" x14ac:dyDescent="0.25">
      <c r="A389" s="66"/>
      <c r="B389" s="112"/>
      <c r="C389" s="12">
        <f>MATCH(D389,[1]!Tabla1[Consignatario],0)</f>
        <v>2729</v>
      </c>
      <c r="D389" s="101" t="s">
        <v>1528</v>
      </c>
      <c r="E389" s="4"/>
      <c r="F389" s="4"/>
      <c r="G389" s="56" t="s">
        <v>19</v>
      </c>
      <c r="H389" s="56" t="s">
        <v>434</v>
      </c>
      <c r="I389" s="56">
        <v>48</v>
      </c>
      <c r="J389" s="62">
        <v>48</v>
      </c>
      <c r="K389" s="56">
        <v>3</v>
      </c>
      <c r="L389" s="56">
        <v>3</v>
      </c>
      <c r="M389" s="19"/>
    </row>
    <row r="390" spans="1:13" x14ac:dyDescent="0.25">
      <c r="A390" s="60" t="s">
        <v>433</v>
      </c>
      <c r="B390" s="108"/>
      <c r="C390" s="12">
        <f>MATCH(D390,[1]!Tabla1[Consignatario],0)</f>
        <v>1429</v>
      </c>
      <c r="D390" s="101" t="s">
        <v>1473</v>
      </c>
      <c r="E390" s="56" t="s">
        <v>413</v>
      </c>
      <c r="F390" s="56"/>
      <c r="G390" s="56" t="s">
        <v>1310</v>
      </c>
      <c r="H390" s="56" t="s">
        <v>436</v>
      </c>
      <c r="I390" s="56">
        <v>14155</v>
      </c>
      <c r="J390" s="62">
        <v>14155</v>
      </c>
      <c r="K390" s="56">
        <v>70</v>
      </c>
      <c r="L390" s="56">
        <v>6</v>
      </c>
      <c r="M390" s="19"/>
    </row>
    <row r="391" spans="1:13" x14ac:dyDescent="0.25">
      <c r="A391" s="60" t="s">
        <v>433</v>
      </c>
      <c r="B391" s="108"/>
      <c r="C391" s="12">
        <f>MATCH(D391,[1]!Tabla1[Consignatario],0)</f>
        <v>959</v>
      </c>
      <c r="D391" s="10" t="s">
        <v>1672</v>
      </c>
      <c r="E391" s="56" t="s">
        <v>413</v>
      </c>
      <c r="F391" s="56"/>
      <c r="G391" s="56" t="s">
        <v>1312</v>
      </c>
      <c r="H391" s="56" t="s">
        <v>26</v>
      </c>
      <c r="I391" s="56">
        <v>500</v>
      </c>
      <c r="J391" s="62">
        <v>500</v>
      </c>
      <c r="K391" s="56">
        <v>35</v>
      </c>
      <c r="L391" s="56"/>
      <c r="M391" s="19"/>
    </row>
    <row r="392" spans="1:13" x14ac:dyDescent="0.25">
      <c r="A392" s="60" t="s">
        <v>433</v>
      </c>
      <c r="B392" s="108"/>
      <c r="C392" s="12">
        <f>MATCH(D392,[1]!Tabla1[Consignatario],0)</f>
        <v>2695</v>
      </c>
      <c r="D392" s="10" t="s">
        <v>1673</v>
      </c>
      <c r="E392" s="56" t="s">
        <v>413</v>
      </c>
      <c r="F392" s="56"/>
      <c r="G392" s="56" t="s">
        <v>1312</v>
      </c>
      <c r="H392" s="56" t="s">
        <v>33</v>
      </c>
      <c r="I392" s="56">
        <v>400</v>
      </c>
      <c r="J392" s="62">
        <v>400</v>
      </c>
      <c r="K392" s="56">
        <v>28</v>
      </c>
      <c r="L392" s="56"/>
      <c r="M392" s="19"/>
    </row>
    <row r="393" spans="1:13" x14ac:dyDescent="0.25">
      <c r="A393" s="60" t="s">
        <v>437</v>
      </c>
      <c r="B393" s="108"/>
      <c r="C393" s="12">
        <f>MATCH(D393,[1]!Tabla1[Consignatario],0)</f>
        <v>685</v>
      </c>
      <c r="D393" s="10" t="s">
        <v>1674</v>
      </c>
      <c r="E393" s="56" t="s">
        <v>413</v>
      </c>
      <c r="F393" s="56" t="s">
        <v>438</v>
      </c>
      <c r="G393" s="56" t="s">
        <v>1312</v>
      </c>
      <c r="H393" s="56" t="s">
        <v>147</v>
      </c>
      <c r="I393" s="56">
        <v>40000</v>
      </c>
      <c r="J393" s="62">
        <v>40000</v>
      </c>
      <c r="K393" s="56">
        <v>2800</v>
      </c>
      <c r="L393" s="56"/>
      <c r="M393" s="19"/>
    </row>
    <row r="394" spans="1:13" x14ac:dyDescent="0.25">
      <c r="A394" s="60" t="s">
        <v>437</v>
      </c>
      <c r="B394" s="108"/>
      <c r="C394" s="12">
        <f>MATCH(D394,[1]!Tabla1[Consignatario],0)</f>
        <v>1965</v>
      </c>
      <c r="D394" s="10" t="s">
        <v>1675</v>
      </c>
      <c r="E394" s="56" t="s">
        <v>413</v>
      </c>
      <c r="F394" s="56" t="s">
        <v>438</v>
      </c>
      <c r="G394" s="56" t="s">
        <v>1312</v>
      </c>
      <c r="H394" s="56" t="s">
        <v>439</v>
      </c>
      <c r="I394" s="56">
        <v>57000</v>
      </c>
      <c r="J394" s="62">
        <v>57000</v>
      </c>
      <c r="K394" s="56">
        <v>3990</v>
      </c>
      <c r="L394" s="56"/>
      <c r="M394" s="19"/>
    </row>
    <row r="395" spans="1:13" x14ac:dyDescent="0.25">
      <c r="A395" s="60" t="s">
        <v>437</v>
      </c>
      <c r="B395" s="108"/>
      <c r="C395" s="12">
        <f>MATCH(D395,[1]!Tabla1[Consignatario],0)</f>
        <v>123</v>
      </c>
      <c r="D395" s="10" t="s">
        <v>1676</v>
      </c>
      <c r="E395" s="56" t="s">
        <v>413</v>
      </c>
      <c r="F395" s="56" t="s">
        <v>438</v>
      </c>
      <c r="G395" s="56" t="s">
        <v>1312</v>
      </c>
      <c r="H395" s="56" t="s">
        <v>440</v>
      </c>
      <c r="I395" s="56">
        <v>8000</v>
      </c>
      <c r="J395" s="62">
        <v>8000</v>
      </c>
      <c r="K395" s="56">
        <v>560</v>
      </c>
      <c r="L395" s="56"/>
      <c r="M395" s="19"/>
    </row>
    <row r="396" spans="1:13" x14ac:dyDescent="0.25">
      <c r="A396" s="60" t="s">
        <v>441</v>
      </c>
      <c r="B396" s="108"/>
      <c r="C396" s="12">
        <f>MATCH(D396,[1]!Tabla1[Consignatario],0)</f>
        <v>690</v>
      </c>
      <c r="D396" s="10" t="s">
        <v>1677</v>
      </c>
      <c r="E396" s="56" t="s">
        <v>413</v>
      </c>
      <c r="F396" s="56" t="s">
        <v>438</v>
      </c>
      <c r="G396" s="56" t="s">
        <v>1312</v>
      </c>
      <c r="H396" s="56" t="s">
        <v>131</v>
      </c>
      <c r="I396" s="56">
        <v>21000</v>
      </c>
      <c r="J396" s="62">
        <v>21000</v>
      </c>
      <c r="K396" s="56">
        <v>1470</v>
      </c>
      <c r="L396" s="56"/>
      <c r="M396" s="19"/>
    </row>
    <row r="397" spans="1:13" x14ac:dyDescent="0.25">
      <c r="A397" s="65" t="s">
        <v>442</v>
      </c>
      <c r="B397" s="110"/>
      <c r="C397" s="12">
        <f>MATCH(D397,[1]!Tabla1[Consignatario],0)</f>
        <v>2414</v>
      </c>
      <c r="D397" s="125" t="s">
        <v>1678</v>
      </c>
      <c r="E397" s="3" t="s">
        <v>413</v>
      </c>
      <c r="F397" s="3" t="s">
        <v>1372</v>
      </c>
      <c r="G397" s="56" t="s">
        <v>1312</v>
      </c>
      <c r="H397" s="56" t="s">
        <v>16</v>
      </c>
      <c r="I397" s="56">
        <v>4100</v>
      </c>
      <c r="J397" s="62">
        <v>4100</v>
      </c>
      <c r="K397" s="3">
        <v>321</v>
      </c>
      <c r="L397" s="3">
        <v>6</v>
      </c>
      <c r="M397" s="19"/>
    </row>
    <row r="398" spans="1:13" x14ac:dyDescent="0.25">
      <c r="A398" s="67"/>
      <c r="B398" s="111"/>
      <c r="C398" s="12">
        <f>MATCH(D398,[1]!Tabla1[Consignatario],0)</f>
        <v>2414</v>
      </c>
      <c r="D398" s="125" t="s">
        <v>1678</v>
      </c>
      <c r="E398" s="7"/>
      <c r="F398" s="7"/>
      <c r="G398" s="56" t="s">
        <v>19</v>
      </c>
      <c r="H398" s="56" t="s">
        <v>443</v>
      </c>
      <c r="I398" s="56">
        <v>496</v>
      </c>
      <c r="J398" s="62">
        <v>496</v>
      </c>
      <c r="K398" s="4"/>
      <c r="L398" s="4"/>
      <c r="M398" s="19"/>
    </row>
    <row r="399" spans="1:13" x14ac:dyDescent="0.25">
      <c r="A399" s="66"/>
      <c r="B399" s="112"/>
      <c r="C399" s="12">
        <f>MATCH(D399,[1]!Tabla1[Consignatario],0)</f>
        <v>2414</v>
      </c>
      <c r="D399" s="125" t="s">
        <v>1678</v>
      </c>
      <c r="E399" s="4"/>
      <c r="F399" s="4"/>
      <c r="G399" s="56" t="s">
        <v>1310</v>
      </c>
      <c r="H399" s="56" t="s">
        <v>380</v>
      </c>
      <c r="I399" s="56">
        <v>2560</v>
      </c>
      <c r="J399" s="62">
        <v>2560</v>
      </c>
      <c r="K399" s="56">
        <v>12</v>
      </c>
      <c r="L399" s="56">
        <v>6</v>
      </c>
      <c r="M399" s="19"/>
    </row>
    <row r="400" spans="1:13" x14ac:dyDescent="0.25">
      <c r="A400" s="60" t="s">
        <v>442</v>
      </c>
      <c r="B400" s="108"/>
      <c r="C400" s="12">
        <f>MATCH(D400,[1]!Tabla1[Consignatario],0)</f>
        <v>1671</v>
      </c>
      <c r="D400" s="10" t="s">
        <v>1679</v>
      </c>
      <c r="E400" s="56" t="s">
        <v>444</v>
      </c>
      <c r="F400" s="56" t="s">
        <v>445</v>
      </c>
      <c r="G400" s="56" t="s">
        <v>1312</v>
      </c>
      <c r="H400" s="56" t="s">
        <v>16</v>
      </c>
      <c r="I400" s="56">
        <v>4000</v>
      </c>
      <c r="J400" s="62">
        <v>4000</v>
      </c>
      <c r="K400" s="56">
        <v>280</v>
      </c>
      <c r="L400" s="56"/>
      <c r="M400" s="19"/>
    </row>
    <row r="401" spans="1:13" x14ac:dyDescent="0.25">
      <c r="A401" s="60" t="s">
        <v>447</v>
      </c>
      <c r="B401" s="108"/>
      <c r="C401" s="12">
        <f>MATCH(D401,[1]!Tabla1[Consignatario],0)</f>
        <v>1004</v>
      </c>
      <c r="D401" s="125" t="s">
        <v>1680</v>
      </c>
      <c r="E401" s="56" t="s">
        <v>444</v>
      </c>
      <c r="F401" s="56" t="s">
        <v>445</v>
      </c>
      <c r="G401" s="56" t="s">
        <v>1312</v>
      </c>
      <c r="H401" s="56" t="s">
        <v>44</v>
      </c>
      <c r="I401" s="56">
        <v>8000</v>
      </c>
      <c r="J401" s="62">
        <v>8000</v>
      </c>
      <c r="K401" s="56">
        <v>560</v>
      </c>
      <c r="L401" s="56"/>
      <c r="M401" s="19"/>
    </row>
    <row r="402" spans="1:13" x14ac:dyDescent="0.25">
      <c r="A402" s="60" t="s">
        <v>446</v>
      </c>
      <c r="B402" s="108"/>
      <c r="C402" s="12">
        <f>MATCH(D402,[1]!Tabla1[Consignatario],0)</f>
        <v>1796</v>
      </c>
      <c r="D402" s="101" t="s">
        <v>1489</v>
      </c>
      <c r="E402" s="56" t="s">
        <v>444</v>
      </c>
      <c r="F402" s="56" t="s">
        <v>445</v>
      </c>
      <c r="G402" s="56" t="s">
        <v>1312</v>
      </c>
      <c r="H402" s="56" t="s">
        <v>223</v>
      </c>
      <c r="I402" s="56">
        <v>36000</v>
      </c>
      <c r="J402" s="62">
        <v>36000</v>
      </c>
      <c r="K402" s="56">
        <v>2052</v>
      </c>
      <c r="L402" s="56"/>
      <c r="M402" s="19"/>
    </row>
    <row r="403" spans="1:13" x14ac:dyDescent="0.25">
      <c r="A403" s="65" t="s">
        <v>446</v>
      </c>
      <c r="B403" s="110"/>
      <c r="C403" s="12">
        <f>MATCH(D403,[1]!Tabla1[Consignatario],0)</f>
        <v>1894</v>
      </c>
      <c r="D403" s="101" t="s">
        <v>1494</v>
      </c>
      <c r="E403" s="3" t="s">
        <v>444</v>
      </c>
      <c r="F403" s="70"/>
      <c r="G403" s="56" t="s">
        <v>1312</v>
      </c>
      <c r="H403" s="56" t="s">
        <v>162</v>
      </c>
      <c r="I403" s="56">
        <v>16000</v>
      </c>
      <c r="J403" s="62">
        <v>16000</v>
      </c>
      <c r="K403" s="3">
        <v>1227</v>
      </c>
      <c r="L403" s="3">
        <v>6</v>
      </c>
      <c r="M403" s="19"/>
    </row>
    <row r="404" spans="1:13" x14ac:dyDescent="0.25">
      <c r="A404" s="67"/>
      <c r="B404" s="111"/>
      <c r="C404" s="12">
        <f>MATCH(D404,[1]!Tabla1[Consignatario],0)</f>
        <v>1894</v>
      </c>
      <c r="D404" s="101" t="s">
        <v>1494</v>
      </c>
      <c r="E404" s="7"/>
      <c r="F404" s="72"/>
      <c r="G404" s="56" t="s">
        <v>19</v>
      </c>
      <c r="H404" s="56" t="s">
        <v>281</v>
      </c>
      <c r="I404" s="56">
        <v>640</v>
      </c>
      <c r="J404" s="62">
        <v>640</v>
      </c>
      <c r="K404" s="7"/>
      <c r="L404" s="7"/>
      <c r="M404" s="19"/>
    </row>
    <row r="405" spans="1:13" x14ac:dyDescent="0.25">
      <c r="A405" s="66"/>
      <c r="B405" s="112"/>
      <c r="C405" s="12">
        <f>MATCH(D405,[1]!Tabla1[Consignatario],0)</f>
        <v>1894</v>
      </c>
      <c r="D405" s="101" t="s">
        <v>1494</v>
      </c>
      <c r="E405" s="4"/>
      <c r="F405" s="71"/>
      <c r="G405" s="56" t="s">
        <v>1312</v>
      </c>
      <c r="H405" s="56" t="s">
        <v>265</v>
      </c>
      <c r="I405" s="56">
        <v>900</v>
      </c>
      <c r="J405" s="62">
        <v>900</v>
      </c>
      <c r="K405" s="4"/>
      <c r="L405" s="4"/>
      <c r="M405" s="19"/>
    </row>
    <row r="406" spans="1:13" x14ac:dyDescent="0.25">
      <c r="A406" s="60" t="s">
        <v>446</v>
      </c>
      <c r="B406" s="108"/>
      <c r="C406" s="12">
        <f>MATCH(D406,[1]!Tabla1[Consignatario],0)</f>
        <v>1274</v>
      </c>
      <c r="D406" s="101" t="s">
        <v>1410</v>
      </c>
      <c r="E406" s="56" t="s">
        <v>444</v>
      </c>
      <c r="F406" s="56"/>
      <c r="G406" s="56" t="s">
        <v>1312</v>
      </c>
      <c r="H406" s="56" t="s">
        <v>77</v>
      </c>
      <c r="I406" s="56">
        <v>14000</v>
      </c>
      <c r="J406" s="62">
        <v>14000</v>
      </c>
      <c r="K406" s="56">
        <v>980</v>
      </c>
      <c r="L406" s="56"/>
      <c r="M406" s="19"/>
    </row>
    <row r="407" spans="1:13" x14ac:dyDescent="0.25">
      <c r="A407" s="65" t="s">
        <v>448</v>
      </c>
      <c r="B407" s="110"/>
      <c r="C407" s="12">
        <f>MATCH(D407,[1]!Tabla1[Consignatario],0)</f>
        <v>1983</v>
      </c>
      <c r="D407" s="125" t="s">
        <v>1681</v>
      </c>
      <c r="E407" s="3" t="s">
        <v>444</v>
      </c>
      <c r="F407" s="3" t="s">
        <v>445</v>
      </c>
      <c r="G407" s="56" t="s">
        <v>1312</v>
      </c>
      <c r="H407" s="56" t="s">
        <v>44</v>
      </c>
      <c r="I407" s="56">
        <v>8000</v>
      </c>
      <c r="J407" s="62">
        <v>8000</v>
      </c>
      <c r="K407" s="3">
        <v>724</v>
      </c>
      <c r="L407" s="3">
        <v>5</v>
      </c>
      <c r="M407" s="19"/>
    </row>
    <row r="408" spans="1:13" x14ac:dyDescent="0.25">
      <c r="A408" s="67"/>
      <c r="B408" s="111"/>
      <c r="C408" s="12">
        <f>MATCH(D408,[1]!Tabla1[Consignatario],0)</f>
        <v>1983</v>
      </c>
      <c r="D408" s="125" t="s">
        <v>1681</v>
      </c>
      <c r="E408" s="7"/>
      <c r="F408" s="7"/>
      <c r="G408" s="56" t="s">
        <v>19</v>
      </c>
      <c r="H408" s="56" t="s">
        <v>67</v>
      </c>
      <c r="I408" s="56">
        <v>752</v>
      </c>
      <c r="J408" s="62">
        <v>752</v>
      </c>
      <c r="K408" s="7"/>
      <c r="L408" s="7"/>
      <c r="M408" s="19" t="s">
        <v>1411</v>
      </c>
    </row>
    <row r="409" spans="1:13" x14ac:dyDescent="0.25">
      <c r="A409" s="66"/>
      <c r="B409" s="112"/>
      <c r="C409" s="12">
        <f>MATCH(D409,[1]!Tabla1[Consignatario],0)</f>
        <v>1983</v>
      </c>
      <c r="D409" s="125" t="s">
        <v>1681</v>
      </c>
      <c r="E409" s="4"/>
      <c r="F409" s="4"/>
      <c r="G409" s="56" t="s">
        <v>1310</v>
      </c>
      <c r="H409" s="56" t="s">
        <v>449</v>
      </c>
      <c r="I409" s="56">
        <v>4192</v>
      </c>
      <c r="J409" s="62">
        <v>4192</v>
      </c>
      <c r="K409" s="4"/>
      <c r="L409" s="4"/>
      <c r="M409" s="19"/>
    </row>
    <row r="410" spans="1:13" x14ac:dyDescent="0.25">
      <c r="A410" s="65" t="s">
        <v>448</v>
      </c>
      <c r="B410" s="110"/>
      <c r="C410" s="12">
        <f>MATCH(D410,[1]!Tabla1[Consignatario],0)</f>
        <v>2158</v>
      </c>
      <c r="D410" s="101" t="s">
        <v>1508</v>
      </c>
      <c r="E410" s="3" t="s">
        <v>444</v>
      </c>
      <c r="F410" s="3" t="s">
        <v>445</v>
      </c>
      <c r="G410" s="56" t="s">
        <v>1312</v>
      </c>
      <c r="H410" s="56" t="s">
        <v>147</v>
      </c>
      <c r="I410" s="56">
        <v>39800</v>
      </c>
      <c r="J410" s="62">
        <v>39800</v>
      </c>
      <c r="K410" s="3">
        <v>2842</v>
      </c>
      <c r="L410" s="70"/>
      <c r="M410" s="19"/>
    </row>
    <row r="411" spans="1:13" x14ac:dyDescent="0.25">
      <c r="A411" s="66"/>
      <c r="B411" s="112"/>
      <c r="C411" s="12">
        <f>MATCH(D411,[1]!Tabla1[Consignatario],0)</f>
        <v>2158</v>
      </c>
      <c r="D411" s="101" t="s">
        <v>1508</v>
      </c>
      <c r="E411" s="4"/>
      <c r="F411" s="4"/>
      <c r="G411" s="56" t="s">
        <v>19</v>
      </c>
      <c r="H411" s="56" t="s">
        <v>249</v>
      </c>
      <c r="I411" s="56">
        <v>800</v>
      </c>
      <c r="J411" s="62">
        <v>800</v>
      </c>
      <c r="K411" s="4"/>
      <c r="L411" s="71"/>
      <c r="M411" s="19"/>
    </row>
    <row r="412" spans="1:13" x14ac:dyDescent="0.25">
      <c r="A412" s="60" t="s">
        <v>450</v>
      </c>
      <c r="B412" s="108" t="s">
        <v>1368</v>
      </c>
      <c r="C412" s="12">
        <f>MATCH(D412,[1]!Tabla1[Consignatario],0)</f>
        <v>2251</v>
      </c>
      <c r="D412" s="10" t="s">
        <v>1682</v>
      </c>
      <c r="E412" s="56" t="s">
        <v>444</v>
      </c>
      <c r="F412" s="56"/>
      <c r="G412" s="56" t="s">
        <v>1312</v>
      </c>
      <c r="H412" s="56" t="s">
        <v>26</v>
      </c>
      <c r="I412" s="56">
        <v>500</v>
      </c>
      <c r="J412" s="62">
        <v>500</v>
      </c>
      <c r="K412" s="56">
        <v>49</v>
      </c>
      <c r="L412" s="56"/>
      <c r="M412" s="19"/>
    </row>
    <row r="413" spans="1:13" x14ac:dyDescent="0.25">
      <c r="A413" s="60" t="s">
        <v>450</v>
      </c>
      <c r="B413" s="108"/>
      <c r="C413" s="12">
        <f>MATCH(D413,[1]!Tabla1[Consignatario],0)</f>
        <v>2693</v>
      </c>
      <c r="D413" s="10" t="s">
        <v>1683</v>
      </c>
      <c r="E413" s="56" t="s">
        <v>444</v>
      </c>
      <c r="F413" s="56"/>
      <c r="G413" s="56" t="s">
        <v>1312</v>
      </c>
      <c r="H413" s="56" t="s">
        <v>124</v>
      </c>
      <c r="I413" s="56">
        <v>12000</v>
      </c>
      <c r="J413" s="62">
        <v>12000</v>
      </c>
      <c r="K413" s="56">
        <v>840</v>
      </c>
      <c r="L413" s="56"/>
      <c r="M413" s="19"/>
    </row>
    <row r="414" spans="1:13" x14ac:dyDescent="0.25">
      <c r="A414" s="60" t="s">
        <v>450</v>
      </c>
      <c r="B414" s="108" t="s">
        <v>1368</v>
      </c>
      <c r="C414" s="12">
        <f>MATCH(D414,[1]!Tabla1[Consignatario],0)</f>
        <v>2125</v>
      </c>
      <c r="D414" s="10" t="s">
        <v>1684</v>
      </c>
      <c r="E414" s="56" t="s">
        <v>444</v>
      </c>
      <c r="F414" s="56"/>
      <c r="G414" s="56" t="s">
        <v>1312</v>
      </c>
      <c r="H414" s="56" t="s">
        <v>124</v>
      </c>
      <c r="I414" s="56">
        <v>12000</v>
      </c>
      <c r="J414" s="62">
        <v>12000</v>
      </c>
      <c r="K414" s="56">
        <v>840</v>
      </c>
      <c r="L414" s="56"/>
      <c r="M414" s="19"/>
    </row>
    <row r="415" spans="1:13" x14ac:dyDescent="0.25">
      <c r="A415" s="65" t="s">
        <v>452</v>
      </c>
      <c r="B415" s="110" t="s">
        <v>1368</v>
      </c>
      <c r="C415" s="12">
        <f>MATCH(D415,[1]!Tabla1[Consignatario],0)</f>
        <v>227</v>
      </c>
      <c r="D415" s="125" t="s">
        <v>1611</v>
      </c>
      <c r="E415" s="3" t="s">
        <v>444</v>
      </c>
      <c r="F415" s="70"/>
      <c r="G415" s="56" t="s">
        <v>1312</v>
      </c>
      <c r="H415" s="56" t="s">
        <v>451</v>
      </c>
      <c r="I415" s="56">
        <v>2100</v>
      </c>
      <c r="J415" s="62">
        <v>2100</v>
      </c>
      <c r="K415" s="3">
        <v>182</v>
      </c>
      <c r="L415" s="3">
        <v>6</v>
      </c>
      <c r="M415" s="19"/>
    </row>
    <row r="416" spans="1:13" x14ac:dyDescent="0.25">
      <c r="A416" s="67"/>
      <c r="B416" s="111"/>
      <c r="C416" s="12">
        <f>MATCH(D416,[1]!Tabla1[Consignatario],0)</f>
        <v>227</v>
      </c>
      <c r="D416" s="125" t="s">
        <v>1611</v>
      </c>
      <c r="E416" s="7"/>
      <c r="F416" s="72"/>
      <c r="G416" s="56" t="s">
        <v>19</v>
      </c>
      <c r="H416" s="56" t="s">
        <v>165</v>
      </c>
      <c r="I416" s="56">
        <v>160</v>
      </c>
      <c r="J416" s="62">
        <v>160</v>
      </c>
      <c r="K416" s="7"/>
      <c r="L416" s="7"/>
      <c r="M416" s="19"/>
    </row>
    <row r="417" spans="1:13" x14ac:dyDescent="0.25">
      <c r="A417" s="66"/>
      <c r="B417" s="112"/>
      <c r="C417" s="12">
        <f>MATCH(D417,[1]!Tabla1[Consignatario],0)</f>
        <v>227</v>
      </c>
      <c r="D417" s="125" t="s">
        <v>1611</v>
      </c>
      <c r="E417" s="4"/>
      <c r="F417" s="71"/>
      <c r="G417" s="56" t="s">
        <v>1312</v>
      </c>
      <c r="H417" s="56" t="s">
        <v>239</v>
      </c>
      <c r="I417" s="56">
        <v>350</v>
      </c>
      <c r="J417" s="62">
        <v>350</v>
      </c>
      <c r="K417" s="4"/>
      <c r="L417" s="4"/>
      <c r="M417" s="19"/>
    </row>
    <row r="418" spans="1:13" x14ac:dyDescent="0.25">
      <c r="A418" s="60" t="s">
        <v>453</v>
      </c>
      <c r="B418" s="108"/>
      <c r="C418" s="12">
        <f>MATCH(D418,[1]!Tabla1[Consignatario],0)</f>
        <v>1920</v>
      </c>
      <c r="D418" s="101" t="s">
        <v>1498</v>
      </c>
      <c r="E418" s="56" t="s">
        <v>444</v>
      </c>
      <c r="F418" s="56"/>
      <c r="G418" s="56" t="s">
        <v>1312</v>
      </c>
      <c r="H418" s="56" t="s">
        <v>33</v>
      </c>
      <c r="I418" s="56">
        <v>400</v>
      </c>
      <c r="J418" s="62">
        <v>400</v>
      </c>
      <c r="K418" s="56">
        <v>28</v>
      </c>
      <c r="L418" s="56"/>
      <c r="M418" s="19"/>
    </row>
    <row r="419" spans="1:13" x14ac:dyDescent="0.25">
      <c r="A419" s="65" t="s">
        <v>453</v>
      </c>
      <c r="B419" s="110" t="s">
        <v>1371</v>
      </c>
      <c r="C419" s="12">
        <f>MATCH(D419,[1]!Tabla1[Consignatario],0)</f>
        <v>685</v>
      </c>
      <c r="D419" s="125" t="s">
        <v>1674</v>
      </c>
      <c r="E419" s="3" t="s">
        <v>444</v>
      </c>
      <c r="F419" s="3" t="s">
        <v>454</v>
      </c>
      <c r="G419" s="56" t="s">
        <v>1312</v>
      </c>
      <c r="H419" s="56" t="s">
        <v>455</v>
      </c>
      <c r="I419" s="56">
        <v>3000</v>
      </c>
      <c r="J419" s="62">
        <v>3000</v>
      </c>
      <c r="K419" s="3">
        <v>249</v>
      </c>
      <c r="L419" s="3">
        <v>2</v>
      </c>
      <c r="M419" s="19"/>
    </row>
    <row r="420" spans="1:13" x14ac:dyDescent="0.25">
      <c r="A420" s="66"/>
      <c r="B420" s="112"/>
      <c r="C420" s="12">
        <f>MATCH(D420,[1]!Tabla1[Consignatario],0)</f>
        <v>685</v>
      </c>
      <c r="D420" s="125" t="s">
        <v>1674</v>
      </c>
      <c r="E420" s="4"/>
      <c r="F420" s="4"/>
      <c r="G420" s="56" t="s">
        <v>19</v>
      </c>
      <c r="H420" s="56" t="s">
        <v>456</v>
      </c>
      <c r="I420" s="56">
        <v>560</v>
      </c>
      <c r="J420" s="62">
        <v>560</v>
      </c>
      <c r="K420" s="4"/>
      <c r="L420" s="4"/>
      <c r="M420" s="19"/>
    </row>
    <row r="421" spans="1:13" x14ac:dyDescent="0.25">
      <c r="A421" s="65" t="s">
        <v>453</v>
      </c>
      <c r="B421" s="110" t="s">
        <v>1368</v>
      </c>
      <c r="C421" s="12">
        <f>MATCH(D421,[1]!Tabla1[Consignatario],0)</f>
        <v>685</v>
      </c>
      <c r="D421" s="125" t="s">
        <v>1674</v>
      </c>
      <c r="E421" s="3" t="s">
        <v>444</v>
      </c>
      <c r="F421" s="3" t="s">
        <v>454</v>
      </c>
      <c r="G421" s="56" t="s">
        <v>1312</v>
      </c>
      <c r="H421" s="56" t="s">
        <v>457</v>
      </c>
      <c r="I421" s="56">
        <v>1100</v>
      </c>
      <c r="J421" s="62">
        <v>1100</v>
      </c>
      <c r="K421" s="3">
        <v>91</v>
      </c>
      <c r="L421" s="70"/>
      <c r="M421" s="19"/>
    </row>
    <row r="422" spans="1:13" x14ac:dyDescent="0.25">
      <c r="A422" s="66"/>
      <c r="B422" s="112"/>
      <c r="C422" s="12">
        <f>MATCH(D422,[1]!Tabla1[Consignatario],0)</f>
        <v>685</v>
      </c>
      <c r="D422" s="125" t="s">
        <v>1674</v>
      </c>
      <c r="E422" s="4"/>
      <c r="F422" s="4"/>
      <c r="G422" s="56" t="s">
        <v>1312</v>
      </c>
      <c r="H422" s="56" t="s">
        <v>27</v>
      </c>
      <c r="I422" s="56">
        <v>200</v>
      </c>
      <c r="J422" s="62">
        <v>200</v>
      </c>
      <c r="K422" s="4"/>
      <c r="L422" s="71"/>
      <c r="M422" s="19"/>
    </row>
    <row r="423" spans="1:13" x14ac:dyDescent="0.25">
      <c r="A423" s="60" t="s">
        <v>458</v>
      </c>
      <c r="B423" s="108"/>
      <c r="C423" s="12">
        <f>MATCH(D423,[1]!Tabla1[Consignatario],0)</f>
        <v>731</v>
      </c>
      <c r="D423" s="10" t="s">
        <v>1685</v>
      </c>
      <c r="E423" s="56" t="s">
        <v>444</v>
      </c>
      <c r="F423" s="56" t="s">
        <v>454</v>
      </c>
      <c r="G423" s="56" t="s">
        <v>1312</v>
      </c>
      <c r="H423" s="56" t="s">
        <v>459</v>
      </c>
      <c r="I423" s="56">
        <v>1300</v>
      </c>
      <c r="J423" s="62">
        <v>1300</v>
      </c>
      <c r="K423" s="56">
        <v>91</v>
      </c>
      <c r="L423" s="56"/>
      <c r="M423" s="19"/>
    </row>
    <row r="424" spans="1:13" x14ac:dyDescent="0.25">
      <c r="A424" s="60" t="s">
        <v>458</v>
      </c>
      <c r="B424" s="108" t="s">
        <v>1368</v>
      </c>
      <c r="C424" s="12">
        <f>MATCH(D424,[1]!Tabla1[Consignatario],0)</f>
        <v>1748</v>
      </c>
      <c r="D424" s="10" t="s">
        <v>1686</v>
      </c>
      <c r="E424" s="56" t="s">
        <v>444</v>
      </c>
      <c r="F424" s="56" t="s">
        <v>1376</v>
      </c>
      <c r="G424" s="56" t="s">
        <v>19</v>
      </c>
      <c r="H424" s="56" t="s">
        <v>460</v>
      </c>
      <c r="I424" s="56">
        <v>208</v>
      </c>
      <c r="J424" s="62">
        <v>208</v>
      </c>
      <c r="K424" s="56">
        <v>14</v>
      </c>
      <c r="L424" s="56">
        <v>4</v>
      </c>
      <c r="M424" s="19"/>
    </row>
    <row r="425" spans="1:13" x14ac:dyDescent="0.25">
      <c r="A425" s="60" t="s">
        <v>458</v>
      </c>
      <c r="B425" s="108" t="s">
        <v>1368</v>
      </c>
      <c r="C425" s="12">
        <f>MATCH(D425,[1]!Tabla1[Consignatario],0)</f>
        <v>1748</v>
      </c>
      <c r="D425" s="10" t="s">
        <v>1686</v>
      </c>
      <c r="E425" s="56" t="s">
        <v>444</v>
      </c>
      <c r="F425" s="56"/>
      <c r="G425" s="56" t="s">
        <v>19</v>
      </c>
      <c r="H425" s="56" t="s">
        <v>461</v>
      </c>
      <c r="I425" s="56">
        <v>152</v>
      </c>
      <c r="J425" s="62">
        <v>152</v>
      </c>
      <c r="K425" s="56">
        <v>10</v>
      </c>
      <c r="L425" s="56">
        <v>4</v>
      </c>
      <c r="M425" s="19"/>
    </row>
    <row r="426" spans="1:13" x14ac:dyDescent="0.25">
      <c r="A426" s="65" t="s">
        <v>465</v>
      </c>
      <c r="B426" s="110"/>
      <c r="C426" s="12">
        <f>MATCH(D426,[1]!Tabla1[Consignatario],0)</f>
        <v>2657</v>
      </c>
      <c r="D426" s="125" t="s">
        <v>1687</v>
      </c>
      <c r="E426" s="3" t="s">
        <v>444</v>
      </c>
      <c r="F426" s="3" t="s">
        <v>1412</v>
      </c>
      <c r="G426" s="56" t="s">
        <v>1312</v>
      </c>
      <c r="H426" s="56" t="s">
        <v>44</v>
      </c>
      <c r="I426" s="56">
        <v>8000</v>
      </c>
      <c r="J426" s="62">
        <v>8000</v>
      </c>
      <c r="K426" s="3">
        <v>1352</v>
      </c>
      <c r="L426" s="70"/>
      <c r="M426" s="19"/>
    </row>
    <row r="427" spans="1:13" x14ac:dyDescent="0.25">
      <c r="A427" s="67"/>
      <c r="B427" s="111"/>
      <c r="C427" s="12">
        <f>MATCH(D427,[1]!Tabla1[Consignatario],0)</f>
        <v>2657</v>
      </c>
      <c r="D427" s="125" t="s">
        <v>1687</v>
      </c>
      <c r="E427" s="7"/>
      <c r="F427" s="7"/>
      <c r="G427" s="56" t="s">
        <v>19</v>
      </c>
      <c r="H427" s="56" t="s">
        <v>462</v>
      </c>
      <c r="I427" s="56">
        <v>1288</v>
      </c>
      <c r="J427" s="62">
        <v>1288</v>
      </c>
      <c r="K427" s="7"/>
      <c r="L427" s="72"/>
      <c r="M427" s="19"/>
    </row>
    <row r="428" spans="1:13" x14ac:dyDescent="0.25">
      <c r="A428" s="67"/>
      <c r="B428" s="111"/>
      <c r="C428" s="12">
        <f>MATCH(D428,[1]!Tabla1[Consignatario],0)</f>
        <v>2657</v>
      </c>
      <c r="D428" s="125" t="s">
        <v>1687</v>
      </c>
      <c r="E428" s="7"/>
      <c r="F428" s="7"/>
      <c r="G428" s="56" t="s">
        <v>1312</v>
      </c>
      <c r="H428" s="56" t="s">
        <v>463</v>
      </c>
      <c r="I428" s="56">
        <v>254</v>
      </c>
      <c r="J428" s="62">
        <v>254</v>
      </c>
      <c r="K428" s="7"/>
      <c r="L428" s="72"/>
      <c r="M428" s="19"/>
    </row>
    <row r="429" spans="1:13" x14ac:dyDescent="0.25">
      <c r="A429" s="67"/>
      <c r="B429" s="111"/>
      <c r="C429" s="12">
        <f>MATCH(D429,[1]!Tabla1[Consignatario],0)</f>
        <v>2657</v>
      </c>
      <c r="D429" s="125" t="s">
        <v>1687</v>
      </c>
      <c r="E429" s="7"/>
      <c r="F429" s="7"/>
      <c r="G429" s="56" t="s">
        <v>19</v>
      </c>
      <c r="H429" s="56" t="s">
        <v>1413</v>
      </c>
      <c r="I429" s="56">
        <v>9747</v>
      </c>
      <c r="J429" s="62">
        <v>9747</v>
      </c>
      <c r="K429" s="4"/>
      <c r="L429" s="71"/>
      <c r="M429" s="19"/>
    </row>
    <row r="430" spans="1:13" x14ac:dyDescent="0.25">
      <c r="A430" s="66"/>
      <c r="B430" s="112"/>
      <c r="C430" s="12">
        <f>MATCH(D430,[1]!Tabla1[Consignatario],0)</f>
        <v>2657</v>
      </c>
      <c r="D430" s="125" t="s">
        <v>1687</v>
      </c>
      <c r="E430" s="4"/>
      <c r="F430" s="4"/>
      <c r="G430" s="56" t="s">
        <v>1310</v>
      </c>
      <c r="H430" s="56" t="s">
        <v>464</v>
      </c>
      <c r="I430" s="56">
        <v>54802</v>
      </c>
      <c r="J430" s="62">
        <v>54802</v>
      </c>
      <c r="K430" s="56">
        <v>254</v>
      </c>
      <c r="L430" s="56"/>
      <c r="M430" s="19"/>
    </row>
    <row r="431" spans="1:13" ht="33" customHeight="1" x14ac:dyDescent="0.25">
      <c r="A431" s="60" t="s">
        <v>466</v>
      </c>
      <c r="B431" s="108" t="s">
        <v>1368</v>
      </c>
      <c r="C431" s="12">
        <f>MATCH(D431,[1]!Tabla1[Consignatario],0)</f>
        <v>2610</v>
      </c>
      <c r="D431" s="10" t="s">
        <v>1688</v>
      </c>
      <c r="E431" s="56" t="s">
        <v>444</v>
      </c>
      <c r="F431" s="56"/>
      <c r="G431" s="56" t="s">
        <v>1310</v>
      </c>
      <c r="H431" s="56" t="s">
        <v>467</v>
      </c>
      <c r="I431" s="56">
        <v>8750</v>
      </c>
      <c r="J431" s="62">
        <v>8750</v>
      </c>
      <c r="K431" s="56">
        <v>43</v>
      </c>
      <c r="L431" s="56">
        <v>6</v>
      </c>
      <c r="M431" s="20" t="s">
        <v>1414</v>
      </c>
    </row>
    <row r="432" spans="1:13" x14ac:dyDescent="0.25">
      <c r="A432" s="65" t="s">
        <v>469</v>
      </c>
      <c r="B432" s="110" t="s">
        <v>1368</v>
      </c>
      <c r="C432" s="12">
        <f>MATCH(D432,[1]!Tabla1[Consignatario],0)</f>
        <v>1144</v>
      </c>
      <c r="D432" s="125" t="s">
        <v>1326</v>
      </c>
      <c r="E432" s="3" t="s">
        <v>444</v>
      </c>
      <c r="F432" s="3"/>
      <c r="G432" s="56" t="s">
        <v>19</v>
      </c>
      <c r="H432" s="56" t="s">
        <v>366</v>
      </c>
      <c r="I432" s="56">
        <v>168</v>
      </c>
      <c r="J432" s="62">
        <v>168</v>
      </c>
      <c r="K432" s="56">
        <v>11</v>
      </c>
      <c r="L432" s="56">
        <v>6</v>
      </c>
      <c r="M432" s="19"/>
    </row>
    <row r="433" spans="1:13" x14ac:dyDescent="0.25">
      <c r="A433" s="66"/>
      <c r="B433" s="112"/>
      <c r="C433" s="12">
        <f>MATCH(D433,[1]!Tabla1[Consignatario],0)</f>
        <v>1144</v>
      </c>
      <c r="D433" s="125" t="s">
        <v>1326</v>
      </c>
      <c r="E433" s="4"/>
      <c r="F433" s="4"/>
      <c r="G433" s="56" t="s">
        <v>1310</v>
      </c>
      <c r="H433" s="56" t="s">
        <v>468</v>
      </c>
      <c r="I433" s="56">
        <v>35295</v>
      </c>
      <c r="J433" s="62">
        <v>35295</v>
      </c>
      <c r="K433" s="56">
        <v>156</v>
      </c>
      <c r="L433" s="56">
        <v>4</v>
      </c>
      <c r="M433" s="19"/>
    </row>
    <row r="434" spans="1:13" x14ac:dyDescent="0.25">
      <c r="A434" s="24" t="s">
        <v>470</v>
      </c>
      <c r="B434" s="109" t="s">
        <v>1368</v>
      </c>
      <c r="C434" s="12">
        <f>MATCH(D434,[1]!Tabla1[Consignatario],0)</f>
        <v>2610</v>
      </c>
      <c r="D434" s="127" t="s">
        <v>1688</v>
      </c>
      <c r="E434" s="5" t="s">
        <v>444</v>
      </c>
      <c r="F434" s="5"/>
      <c r="G434" s="5"/>
      <c r="H434" s="5"/>
      <c r="I434" s="5"/>
      <c r="J434" s="42"/>
      <c r="K434" s="5"/>
      <c r="L434" s="5"/>
      <c r="M434" s="19" t="s">
        <v>339</v>
      </c>
    </row>
    <row r="435" spans="1:13" x14ac:dyDescent="0.25">
      <c r="A435" s="60" t="s">
        <v>470</v>
      </c>
      <c r="B435" s="108"/>
      <c r="C435" s="12">
        <f>MATCH(D435,[1]!Tabla1[Consignatario],0)</f>
        <v>1918</v>
      </c>
      <c r="D435" s="10" t="s">
        <v>1689</v>
      </c>
      <c r="E435" s="56" t="s">
        <v>471</v>
      </c>
      <c r="F435" s="56" t="s">
        <v>472</v>
      </c>
      <c r="G435" s="56" t="s">
        <v>1312</v>
      </c>
      <c r="H435" s="56" t="s">
        <v>44</v>
      </c>
      <c r="I435" s="56">
        <v>8000</v>
      </c>
      <c r="J435" s="62">
        <v>8000</v>
      </c>
      <c r="K435" s="56">
        <v>560</v>
      </c>
      <c r="L435" s="56"/>
      <c r="M435" s="19"/>
    </row>
    <row r="436" spans="1:13" x14ac:dyDescent="0.25">
      <c r="A436" s="60" t="s">
        <v>470</v>
      </c>
      <c r="B436" s="108" t="s">
        <v>1368</v>
      </c>
      <c r="C436" s="12">
        <f>MATCH(D436,[1]!Tabla1[Consignatario],0)</f>
        <v>692</v>
      </c>
      <c r="D436" s="10" t="s">
        <v>1690</v>
      </c>
      <c r="E436" s="56" t="s">
        <v>471</v>
      </c>
      <c r="F436" s="56" t="s">
        <v>473</v>
      </c>
      <c r="G436" s="56" t="s">
        <v>1312</v>
      </c>
      <c r="H436" s="56" t="s">
        <v>124</v>
      </c>
      <c r="I436" s="56">
        <v>12000</v>
      </c>
      <c r="J436" s="62">
        <v>12000</v>
      </c>
      <c r="K436" s="56">
        <v>840</v>
      </c>
      <c r="L436" s="56"/>
      <c r="M436" s="19"/>
    </row>
    <row r="437" spans="1:13" x14ac:dyDescent="0.25">
      <c r="A437" s="65" t="s">
        <v>474</v>
      </c>
      <c r="B437" s="110" t="s">
        <v>1368</v>
      </c>
      <c r="C437" s="12">
        <f>MATCH(D437,[1]!Tabla1[Consignatario],0)</f>
        <v>234</v>
      </c>
      <c r="D437" s="101" t="s">
        <v>1887</v>
      </c>
      <c r="E437" s="3" t="s">
        <v>471</v>
      </c>
      <c r="F437" s="3" t="s">
        <v>473</v>
      </c>
      <c r="G437" s="56" t="s">
        <v>1312</v>
      </c>
      <c r="H437" s="56" t="s">
        <v>394</v>
      </c>
      <c r="I437" s="56">
        <v>67481</v>
      </c>
      <c r="J437" s="62">
        <v>67481</v>
      </c>
      <c r="K437" s="3">
        <v>4899</v>
      </c>
      <c r="L437" s="3">
        <v>7</v>
      </c>
      <c r="M437" s="19"/>
    </row>
    <row r="438" spans="1:13" x14ac:dyDescent="0.25">
      <c r="A438" s="67"/>
      <c r="B438" s="111"/>
      <c r="C438" s="12">
        <f>MATCH(D438,[1]!Tabla1[Consignatario],0)</f>
        <v>234</v>
      </c>
      <c r="D438" s="101" t="s">
        <v>1887</v>
      </c>
      <c r="E438" s="7"/>
      <c r="F438" s="7"/>
      <c r="G438" s="56" t="s">
        <v>19</v>
      </c>
      <c r="H438" s="56" t="s">
        <v>475</v>
      </c>
      <c r="I438" s="56">
        <v>1160</v>
      </c>
      <c r="J438" s="62">
        <v>1160</v>
      </c>
      <c r="K438" s="7"/>
      <c r="L438" s="7"/>
      <c r="M438" s="19"/>
    </row>
    <row r="439" spans="1:13" x14ac:dyDescent="0.25">
      <c r="A439" s="67"/>
      <c r="B439" s="111"/>
      <c r="C439" s="12">
        <f>MATCH(D439,[1]!Tabla1[Consignatario],0)</f>
        <v>234</v>
      </c>
      <c r="D439" s="101" t="s">
        <v>1887</v>
      </c>
      <c r="E439" s="7"/>
      <c r="F439" s="7"/>
      <c r="G439" s="56" t="s">
        <v>1312</v>
      </c>
      <c r="H439" s="56" t="s">
        <v>239</v>
      </c>
      <c r="I439" s="56">
        <v>350</v>
      </c>
      <c r="J439" s="62">
        <v>350</v>
      </c>
      <c r="K439" s="7"/>
      <c r="L439" s="7"/>
      <c r="M439" s="19"/>
    </row>
    <row r="440" spans="1:13" x14ac:dyDescent="0.25">
      <c r="A440" s="66"/>
      <c r="B440" s="112"/>
      <c r="C440" s="12">
        <f>MATCH(D440,[1]!Tabla1[Consignatario],0)</f>
        <v>234</v>
      </c>
      <c r="D440" s="101" t="s">
        <v>1887</v>
      </c>
      <c r="E440" s="4"/>
      <c r="F440" s="4"/>
      <c r="G440" s="56" t="s">
        <v>1310</v>
      </c>
      <c r="H440" s="56" t="s">
        <v>476</v>
      </c>
      <c r="I440" s="56">
        <v>45</v>
      </c>
      <c r="J440" s="62">
        <v>45</v>
      </c>
      <c r="K440" s="4"/>
      <c r="L440" s="4"/>
      <c r="M440" s="19"/>
    </row>
    <row r="441" spans="1:13" x14ac:dyDescent="0.25">
      <c r="A441" s="60" t="s">
        <v>474</v>
      </c>
      <c r="B441" s="108" t="s">
        <v>1368</v>
      </c>
      <c r="C441" s="12">
        <f>MATCH(D441,[1]!Tabla1[Consignatario],0)</f>
        <v>865</v>
      </c>
      <c r="D441" s="10" t="s">
        <v>1691</v>
      </c>
      <c r="E441" s="56" t="s">
        <v>471</v>
      </c>
      <c r="F441" s="56" t="s">
        <v>477</v>
      </c>
      <c r="G441" s="56" t="s">
        <v>1312</v>
      </c>
      <c r="H441" s="56" t="s">
        <v>158</v>
      </c>
      <c r="I441" s="56">
        <v>6000</v>
      </c>
      <c r="J441" s="62">
        <v>6000</v>
      </c>
      <c r="K441" s="56">
        <v>420</v>
      </c>
      <c r="L441" s="56"/>
      <c r="M441" s="19"/>
    </row>
    <row r="442" spans="1:13" x14ac:dyDescent="0.25">
      <c r="A442" s="65" t="s">
        <v>478</v>
      </c>
      <c r="B442" s="110" t="s">
        <v>1368</v>
      </c>
      <c r="C442" s="12">
        <f>MATCH(D442,[1]!Tabla1[Consignatario],0)</f>
        <v>1329</v>
      </c>
      <c r="D442" s="125" t="s">
        <v>1692</v>
      </c>
      <c r="E442" s="3" t="s">
        <v>471</v>
      </c>
      <c r="F442" s="3" t="s">
        <v>477</v>
      </c>
      <c r="G442" s="56" t="s">
        <v>19</v>
      </c>
      <c r="H442" s="56" t="s">
        <v>460</v>
      </c>
      <c r="I442" s="56">
        <v>208</v>
      </c>
      <c r="J442" s="62">
        <v>208</v>
      </c>
      <c r="K442" s="3">
        <v>96</v>
      </c>
      <c r="L442" s="3">
        <v>4</v>
      </c>
      <c r="M442" s="19"/>
    </row>
    <row r="443" spans="1:13" x14ac:dyDescent="0.25">
      <c r="A443" s="66"/>
      <c r="B443" s="112"/>
      <c r="C443" s="12">
        <f>MATCH(D443,[1]!Tabla1[Consignatario],0)</f>
        <v>1329</v>
      </c>
      <c r="D443" s="125" t="s">
        <v>1692</v>
      </c>
      <c r="E443" s="4"/>
      <c r="F443" s="4"/>
      <c r="G443" s="56" t="s">
        <v>1312</v>
      </c>
      <c r="H443" s="56" t="s">
        <v>457</v>
      </c>
      <c r="I443" s="56">
        <v>1100</v>
      </c>
      <c r="J443" s="62">
        <v>1100</v>
      </c>
      <c r="K443" s="4"/>
      <c r="L443" s="4"/>
      <c r="M443" s="19"/>
    </row>
    <row r="444" spans="1:13" x14ac:dyDescent="0.25">
      <c r="A444" s="60" t="s">
        <v>479</v>
      </c>
      <c r="B444" s="108" t="s">
        <v>1368</v>
      </c>
      <c r="C444" s="12">
        <f>MATCH(D444,[1]!Tabla1[Consignatario],0)</f>
        <v>1329</v>
      </c>
      <c r="D444" s="10" t="s">
        <v>1692</v>
      </c>
      <c r="E444" s="56" t="s">
        <v>471</v>
      </c>
      <c r="F444" s="56" t="s">
        <v>477</v>
      </c>
      <c r="G444" s="56" t="s">
        <v>1312</v>
      </c>
      <c r="H444" s="56" t="s">
        <v>480</v>
      </c>
      <c r="I444" s="56">
        <v>525</v>
      </c>
      <c r="J444" s="62">
        <v>525</v>
      </c>
      <c r="K444" s="56">
        <v>36</v>
      </c>
      <c r="L444" s="56"/>
      <c r="M444" s="19"/>
    </row>
    <row r="445" spans="1:13" x14ac:dyDescent="0.25">
      <c r="A445" s="60" t="s">
        <v>479</v>
      </c>
      <c r="B445" s="108"/>
      <c r="C445" s="12">
        <f>MATCH(D445,[1]!Tabla1[Consignatario],0)</f>
        <v>1419</v>
      </c>
      <c r="D445" s="10" t="s">
        <v>1693</v>
      </c>
      <c r="E445" s="56" t="s">
        <v>471</v>
      </c>
      <c r="F445" s="56"/>
      <c r="G445" s="56" t="s">
        <v>1312</v>
      </c>
      <c r="H445" s="56" t="s">
        <v>133</v>
      </c>
      <c r="I445" s="56">
        <v>1000</v>
      </c>
      <c r="J445" s="62">
        <v>1000</v>
      </c>
      <c r="K445" s="56">
        <v>70</v>
      </c>
      <c r="L445" s="56"/>
      <c r="M445" s="19"/>
    </row>
    <row r="446" spans="1:13" x14ac:dyDescent="0.25">
      <c r="A446" s="65" t="s">
        <v>479</v>
      </c>
      <c r="B446" s="110"/>
      <c r="C446" s="12">
        <f>MATCH(D446,[1]!Tabla1[Consignatario],0)</f>
        <v>2522</v>
      </c>
      <c r="D446" s="125" t="s">
        <v>1653</v>
      </c>
      <c r="E446" s="3" t="s">
        <v>471</v>
      </c>
      <c r="F446" s="3" t="s">
        <v>477</v>
      </c>
      <c r="G446" s="56" t="s">
        <v>1312</v>
      </c>
      <c r="H446" s="56" t="s">
        <v>44</v>
      </c>
      <c r="I446" s="56">
        <v>8000</v>
      </c>
      <c r="J446" s="62">
        <v>8000</v>
      </c>
      <c r="K446" s="3">
        <v>1254</v>
      </c>
      <c r="L446" s="3"/>
      <c r="M446" s="19"/>
    </row>
    <row r="447" spans="1:13" x14ac:dyDescent="0.25">
      <c r="A447" s="67"/>
      <c r="B447" s="111"/>
      <c r="C447" s="12">
        <f>MATCH(D447,[1]!Tabla1[Consignatario],0)</f>
        <v>2522</v>
      </c>
      <c r="D447" s="125" t="s">
        <v>1653</v>
      </c>
      <c r="E447" s="7"/>
      <c r="F447" s="7"/>
      <c r="G447" s="56" t="s">
        <v>19</v>
      </c>
      <c r="H447" s="56" t="s">
        <v>481</v>
      </c>
      <c r="I447" s="56">
        <v>768</v>
      </c>
      <c r="J447" s="62">
        <v>768</v>
      </c>
      <c r="K447" s="7"/>
      <c r="L447" s="7"/>
      <c r="M447" s="19"/>
    </row>
    <row r="448" spans="1:13" x14ac:dyDescent="0.25">
      <c r="A448" s="66"/>
      <c r="B448" s="112"/>
      <c r="C448" s="12">
        <f>MATCH(D448,[1]!Tabla1[Consignatario],0)</f>
        <v>2522</v>
      </c>
      <c r="D448" s="125" t="s">
        <v>1653</v>
      </c>
      <c r="E448" s="4"/>
      <c r="F448" s="4"/>
      <c r="G448" s="56" t="s">
        <v>19</v>
      </c>
      <c r="H448" s="56" t="s">
        <v>482</v>
      </c>
      <c r="I448" s="56">
        <v>9431</v>
      </c>
      <c r="J448" s="62">
        <v>9431</v>
      </c>
      <c r="K448" s="4"/>
      <c r="L448" s="4"/>
      <c r="M448" s="19"/>
    </row>
    <row r="449" spans="1:13" x14ac:dyDescent="0.25">
      <c r="A449" s="65" t="s">
        <v>483</v>
      </c>
      <c r="B449" s="110"/>
      <c r="C449" s="12">
        <f>MATCH(D449,[1]!Tabla1[Consignatario],0)</f>
        <v>2105</v>
      </c>
      <c r="D449" s="128" t="s">
        <v>1396</v>
      </c>
      <c r="E449" s="3" t="s">
        <v>471</v>
      </c>
      <c r="F449" s="3" t="s">
        <v>477</v>
      </c>
      <c r="G449" s="56" t="s">
        <v>1312</v>
      </c>
      <c r="H449" s="56" t="s">
        <v>147</v>
      </c>
      <c r="I449" s="56">
        <v>40000</v>
      </c>
      <c r="J449" s="62">
        <v>40000</v>
      </c>
      <c r="K449" s="3">
        <v>5372</v>
      </c>
      <c r="L449" s="3">
        <v>3</v>
      </c>
      <c r="M449" s="19"/>
    </row>
    <row r="450" spans="1:13" x14ac:dyDescent="0.25">
      <c r="A450" s="67"/>
      <c r="B450" s="111"/>
      <c r="C450" s="12">
        <f>MATCH(D450,[1]!Tabla1[Consignatario],0)</f>
        <v>2105</v>
      </c>
      <c r="D450" s="128" t="s">
        <v>1396</v>
      </c>
      <c r="E450" s="7"/>
      <c r="F450" s="7"/>
      <c r="G450" s="56" t="s">
        <v>1312</v>
      </c>
      <c r="H450" s="56" t="s">
        <v>158</v>
      </c>
      <c r="I450" s="56">
        <v>5875</v>
      </c>
      <c r="J450" s="62">
        <v>5875</v>
      </c>
      <c r="K450" s="7"/>
      <c r="L450" s="7"/>
      <c r="M450" s="19"/>
    </row>
    <row r="451" spans="1:13" x14ac:dyDescent="0.25">
      <c r="A451" s="67"/>
      <c r="B451" s="111"/>
      <c r="C451" s="12">
        <f>MATCH(D451,[1]!Tabla1[Consignatario],0)</f>
        <v>2105</v>
      </c>
      <c r="D451" s="128" t="s">
        <v>1396</v>
      </c>
      <c r="E451" s="7"/>
      <c r="F451" s="7"/>
      <c r="G451" s="56" t="s">
        <v>1312</v>
      </c>
      <c r="H451" s="56" t="s">
        <v>124</v>
      </c>
      <c r="I451" s="56">
        <v>12000</v>
      </c>
      <c r="J451" s="62">
        <v>12000</v>
      </c>
      <c r="K451" s="7"/>
      <c r="L451" s="7"/>
      <c r="M451" s="19"/>
    </row>
    <row r="452" spans="1:13" x14ac:dyDescent="0.25">
      <c r="A452" s="67"/>
      <c r="B452" s="111"/>
      <c r="C452" s="12">
        <f>MATCH(D452,[1]!Tabla1[Consignatario],0)</f>
        <v>2105</v>
      </c>
      <c r="D452" s="128" t="s">
        <v>1396</v>
      </c>
      <c r="E452" s="7"/>
      <c r="F452" s="7"/>
      <c r="G452" s="56" t="s">
        <v>19</v>
      </c>
      <c r="H452" s="56" t="s">
        <v>484</v>
      </c>
      <c r="I452" s="56">
        <v>5200</v>
      </c>
      <c r="J452" s="62">
        <v>5200</v>
      </c>
      <c r="K452" s="7"/>
      <c r="L452" s="7"/>
      <c r="M452" s="19"/>
    </row>
    <row r="453" spans="1:13" x14ac:dyDescent="0.25">
      <c r="A453" s="66"/>
      <c r="B453" s="112"/>
      <c r="C453" s="12">
        <f>MATCH(D453,[1]!Tabla1[Consignatario],0)</f>
        <v>2105</v>
      </c>
      <c r="D453" s="128" t="s">
        <v>1396</v>
      </c>
      <c r="E453" s="4"/>
      <c r="F453" s="4"/>
      <c r="G453" s="56" t="s">
        <v>19</v>
      </c>
      <c r="H453" s="56" t="s">
        <v>485</v>
      </c>
      <c r="I453" s="56">
        <v>13674</v>
      </c>
      <c r="J453" s="62">
        <v>13674</v>
      </c>
      <c r="K453" s="4"/>
      <c r="L453" s="4"/>
      <c r="M453" s="19"/>
    </row>
    <row r="454" spans="1:13" x14ac:dyDescent="0.25">
      <c r="A454" s="60" t="s">
        <v>488</v>
      </c>
      <c r="B454" s="108"/>
      <c r="C454" s="12">
        <f>MATCH(D454,[1]!Tabla1[Consignatario],0)</f>
        <v>2105</v>
      </c>
      <c r="D454" s="10" t="s">
        <v>1396</v>
      </c>
      <c r="E454" s="56" t="s">
        <v>471</v>
      </c>
      <c r="F454" s="56" t="s">
        <v>477</v>
      </c>
      <c r="G454" s="56" t="s">
        <v>19</v>
      </c>
      <c r="H454" s="56" t="s">
        <v>486</v>
      </c>
      <c r="I454" s="56"/>
      <c r="J454" s="62"/>
      <c r="K454" s="56"/>
      <c r="L454" s="56"/>
      <c r="M454" s="19" t="s">
        <v>487</v>
      </c>
    </row>
    <row r="455" spans="1:13" x14ac:dyDescent="0.25">
      <c r="A455" s="65" t="s">
        <v>489</v>
      </c>
      <c r="B455" s="110"/>
      <c r="C455" s="12">
        <f>MATCH(D455,[1]!Tabla1[Consignatario],0)</f>
        <v>2016</v>
      </c>
      <c r="D455" s="125" t="s">
        <v>1327</v>
      </c>
      <c r="E455" s="3" t="s">
        <v>471</v>
      </c>
      <c r="F455" s="3" t="s">
        <v>477</v>
      </c>
      <c r="G455" s="56" t="s">
        <v>1312</v>
      </c>
      <c r="H455" s="56" t="s">
        <v>131</v>
      </c>
      <c r="I455" s="56">
        <v>20000</v>
      </c>
      <c r="J455" s="62">
        <v>20000</v>
      </c>
      <c r="K455" s="3">
        <v>2853</v>
      </c>
      <c r="L455" s="3"/>
      <c r="M455" s="19"/>
    </row>
    <row r="456" spans="1:13" x14ac:dyDescent="0.25">
      <c r="A456" s="67"/>
      <c r="B456" s="111"/>
      <c r="C456" s="12">
        <f>MATCH(D456,[1]!Tabla1[Consignatario],0)</f>
        <v>2016</v>
      </c>
      <c r="D456" s="125" t="s">
        <v>1327</v>
      </c>
      <c r="E456" s="7"/>
      <c r="F456" s="7"/>
      <c r="G456" s="56" t="s">
        <v>19</v>
      </c>
      <c r="H456" s="56" t="s">
        <v>490</v>
      </c>
      <c r="I456" s="56">
        <v>20399</v>
      </c>
      <c r="J456" s="62">
        <v>20399</v>
      </c>
      <c r="K456" s="7"/>
      <c r="L456" s="7"/>
      <c r="M456" s="19"/>
    </row>
    <row r="457" spans="1:13" x14ac:dyDescent="0.25">
      <c r="A457" s="66"/>
      <c r="B457" s="112"/>
      <c r="C457" s="12">
        <f>MATCH(D457,[1]!Tabla1[Consignatario],0)</f>
        <v>2016</v>
      </c>
      <c r="D457" s="125" t="s">
        <v>1327</v>
      </c>
      <c r="E457" s="4"/>
      <c r="F457" s="4"/>
      <c r="G457" s="56" t="s">
        <v>1310</v>
      </c>
      <c r="H457" s="56" t="s">
        <v>380</v>
      </c>
      <c r="I457" s="56">
        <v>50</v>
      </c>
      <c r="J457" s="62">
        <v>50</v>
      </c>
      <c r="K457" s="4"/>
      <c r="L457" s="4"/>
      <c r="M457" s="19"/>
    </row>
    <row r="458" spans="1:13" x14ac:dyDescent="0.25">
      <c r="A458" s="60" t="s">
        <v>489</v>
      </c>
      <c r="B458" s="108"/>
      <c r="C458" s="12">
        <f>MATCH(D458,[1]!Tabla1[Consignatario],0)</f>
        <v>2016</v>
      </c>
      <c r="D458" s="101" t="s">
        <v>1327</v>
      </c>
      <c r="E458" s="56" t="s">
        <v>471</v>
      </c>
      <c r="F458" s="56" t="s">
        <v>477</v>
      </c>
      <c r="G458" s="56" t="s">
        <v>19</v>
      </c>
      <c r="H458" s="56" t="s">
        <v>491</v>
      </c>
      <c r="I458" s="56"/>
      <c r="J458" s="62"/>
      <c r="K458" s="56"/>
      <c r="L458" s="56"/>
      <c r="M458" s="19" t="s">
        <v>492</v>
      </c>
    </row>
    <row r="459" spans="1:13" x14ac:dyDescent="0.25">
      <c r="A459" s="65" t="s">
        <v>495</v>
      </c>
      <c r="B459" s="110" t="s">
        <v>1368</v>
      </c>
      <c r="C459" s="12">
        <f>MATCH(D459,[1]!Tabla1[Consignatario],0)</f>
        <v>489</v>
      </c>
      <c r="D459" s="125" t="s">
        <v>1694</v>
      </c>
      <c r="E459" s="3" t="s">
        <v>471</v>
      </c>
      <c r="F459" s="3" t="s">
        <v>477</v>
      </c>
      <c r="G459" s="56" t="s">
        <v>1312</v>
      </c>
      <c r="H459" s="56" t="s">
        <v>192</v>
      </c>
      <c r="I459" s="56">
        <v>38000</v>
      </c>
      <c r="J459" s="62">
        <v>38000</v>
      </c>
      <c r="K459" s="3">
        <v>2884</v>
      </c>
      <c r="L459" s="56"/>
      <c r="M459" s="19"/>
    </row>
    <row r="460" spans="1:13" x14ac:dyDescent="0.25">
      <c r="A460" s="66"/>
      <c r="B460" s="112"/>
      <c r="C460" s="12">
        <f>MATCH(D460,[1]!Tabla1[Consignatario],0)</f>
        <v>489</v>
      </c>
      <c r="D460" s="125" t="s">
        <v>1694</v>
      </c>
      <c r="E460" s="4"/>
      <c r="F460" s="4"/>
      <c r="G460" s="56" t="s">
        <v>19</v>
      </c>
      <c r="H460" s="56" t="s">
        <v>493</v>
      </c>
      <c r="I460" s="56">
        <v>3200</v>
      </c>
      <c r="J460" s="62">
        <v>3200</v>
      </c>
      <c r="K460" s="4"/>
      <c r="L460" s="56"/>
      <c r="M460" s="19"/>
    </row>
    <row r="461" spans="1:13" x14ac:dyDescent="0.25">
      <c r="A461" s="60" t="s">
        <v>494</v>
      </c>
      <c r="B461" s="108"/>
      <c r="C461" s="12">
        <f>MATCH(D461,[1]!Tabla1[Consignatario],0)</f>
        <v>1969</v>
      </c>
      <c r="D461" s="10" t="s">
        <v>1695</v>
      </c>
      <c r="E461" s="56" t="s">
        <v>496</v>
      </c>
      <c r="F461" s="56" t="s">
        <v>1376</v>
      </c>
      <c r="G461" s="56" t="s">
        <v>1312</v>
      </c>
      <c r="H461" s="56" t="s">
        <v>497</v>
      </c>
      <c r="I461" s="56">
        <v>3000</v>
      </c>
      <c r="J461" s="62">
        <v>3000</v>
      </c>
      <c r="K461" s="56">
        <v>21</v>
      </c>
      <c r="L461" s="56"/>
      <c r="M461" s="19"/>
    </row>
    <row r="462" spans="1:13" x14ac:dyDescent="0.25">
      <c r="A462" s="65" t="s">
        <v>494</v>
      </c>
      <c r="B462" s="110"/>
      <c r="C462" s="12">
        <f>MATCH(D462,[1]!Tabla1[Consignatario],0)</f>
        <v>315</v>
      </c>
      <c r="D462" s="125" t="s">
        <v>1364</v>
      </c>
      <c r="E462" s="3" t="s">
        <v>498</v>
      </c>
      <c r="F462" s="3"/>
      <c r="G462" s="56" t="s">
        <v>1312</v>
      </c>
      <c r="H462" s="56" t="s">
        <v>66</v>
      </c>
      <c r="I462" s="56">
        <v>600</v>
      </c>
      <c r="J462" s="62">
        <v>600</v>
      </c>
      <c r="K462" s="3">
        <v>79</v>
      </c>
      <c r="L462" s="3">
        <v>2</v>
      </c>
      <c r="M462" s="19"/>
    </row>
    <row r="463" spans="1:13" x14ac:dyDescent="0.25">
      <c r="A463" s="67"/>
      <c r="B463" s="111"/>
      <c r="C463" s="12">
        <f>MATCH(D463,[1]!Tabla1[Consignatario],0)</f>
        <v>315</v>
      </c>
      <c r="D463" s="125" t="s">
        <v>1364</v>
      </c>
      <c r="E463" s="7"/>
      <c r="F463" s="7"/>
      <c r="G463" s="56" t="s">
        <v>19</v>
      </c>
      <c r="H463" s="56" t="s">
        <v>499</v>
      </c>
      <c r="I463" s="56">
        <v>32</v>
      </c>
      <c r="J463" s="62">
        <v>32</v>
      </c>
      <c r="K463" s="7"/>
      <c r="L463" s="7"/>
      <c r="M463" s="19"/>
    </row>
    <row r="464" spans="1:13" x14ac:dyDescent="0.25">
      <c r="A464" s="66"/>
      <c r="B464" s="112"/>
      <c r="C464" s="12">
        <f>MATCH(D464,[1]!Tabla1[Consignatario],0)</f>
        <v>315</v>
      </c>
      <c r="D464" s="125" t="s">
        <v>1364</v>
      </c>
      <c r="E464" s="4"/>
      <c r="F464" s="4"/>
      <c r="G464" s="56" t="s">
        <v>1312</v>
      </c>
      <c r="H464" s="56" t="s">
        <v>26</v>
      </c>
      <c r="I464" s="56">
        <v>500</v>
      </c>
      <c r="J464" s="62">
        <v>500</v>
      </c>
      <c r="K464" s="4"/>
      <c r="L464" s="4"/>
      <c r="M464" s="19"/>
    </row>
    <row r="465" spans="1:13" x14ac:dyDescent="0.25">
      <c r="A465" s="65" t="s">
        <v>494</v>
      </c>
      <c r="B465" s="110"/>
      <c r="C465" s="12">
        <f>MATCH(D465,[1]!Tabla1[Consignatario],0)</f>
        <v>727</v>
      </c>
      <c r="D465" s="10" t="s">
        <v>1696</v>
      </c>
      <c r="E465" s="3" t="s">
        <v>498</v>
      </c>
      <c r="F465" s="70"/>
      <c r="G465" s="3" t="s">
        <v>1312</v>
      </c>
      <c r="H465" s="3" t="s">
        <v>457</v>
      </c>
      <c r="I465" s="3">
        <v>1100</v>
      </c>
      <c r="J465" s="43">
        <v>1100</v>
      </c>
      <c r="K465" s="3">
        <v>77</v>
      </c>
      <c r="L465" s="3"/>
      <c r="M465" s="19"/>
    </row>
    <row r="466" spans="1:13" x14ac:dyDescent="0.25">
      <c r="A466" s="66"/>
      <c r="B466" s="112"/>
      <c r="C466" s="12">
        <f>MATCH(D466,[1]!Tabla1[Consignatario],0)</f>
        <v>504</v>
      </c>
      <c r="D466" s="10" t="s">
        <v>1697</v>
      </c>
      <c r="E466" s="4"/>
      <c r="F466" s="71"/>
      <c r="G466" s="4"/>
      <c r="H466" s="4"/>
      <c r="I466" s="4"/>
      <c r="J466" s="64"/>
      <c r="K466" s="4"/>
      <c r="L466" s="4"/>
      <c r="M466" s="19"/>
    </row>
    <row r="467" spans="1:13" x14ac:dyDescent="0.25">
      <c r="A467" s="60" t="s">
        <v>500</v>
      </c>
      <c r="B467" s="108" t="s">
        <v>1368</v>
      </c>
      <c r="C467" s="12">
        <f>MATCH(D467,[1]!Tabla1[Consignatario],0)</f>
        <v>523</v>
      </c>
      <c r="D467" s="10" t="s">
        <v>1581</v>
      </c>
      <c r="E467" s="56" t="s">
        <v>498</v>
      </c>
      <c r="F467" s="56"/>
      <c r="G467" s="56" t="s">
        <v>1312</v>
      </c>
      <c r="H467" s="56" t="s">
        <v>193</v>
      </c>
      <c r="I467" s="56">
        <v>100</v>
      </c>
      <c r="J467" s="62">
        <v>100</v>
      </c>
      <c r="K467" s="56">
        <v>7</v>
      </c>
      <c r="L467" s="56"/>
      <c r="M467" s="19"/>
    </row>
    <row r="468" spans="1:13" x14ac:dyDescent="0.25">
      <c r="A468" s="65" t="s">
        <v>501</v>
      </c>
      <c r="B468" s="110"/>
      <c r="C468" s="12">
        <f>MATCH(D468,[1]!Tabla1[Consignatario],0)</f>
        <v>1533</v>
      </c>
      <c r="D468" s="101" t="s">
        <v>1479</v>
      </c>
      <c r="E468" s="3" t="s">
        <v>498</v>
      </c>
      <c r="F468" s="3" t="s">
        <v>502</v>
      </c>
      <c r="G468" s="56" t="s">
        <v>1312</v>
      </c>
      <c r="H468" s="56" t="s">
        <v>124</v>
      </c>
      <c r="I468" s="56">
        <v>12000</v>
      </c>
      <c r="J468" s="62">
        <v>12000</v>
      </c>
      <c r="K468" s="3">
        <v>1241</v>
      </c>
      <c r="L468" s="56"/>
      <c r="M468" s="19"/>
    </row>
    <row r="469" spans="1:13" x14ac:dyDescent="0.25">
      <c r="A469" s="67"/>
      <c r="B469" s="111"/>
      <c r="C469" s="12">
        <f>MATCH(D469,[1]!Tabla1[Consignatario],0)</f>
        <v>1533</v>
      </c>
      <c r="D469" s="101" t="s">
        <v>1479</v>
      </c>
      <c r="E469" s="7"/>
      <c r="F469" s="7"/>
      <c r="G469" s="56" t="s">
        <v>19</v>
      </c>
      <c r="H469" s="56" t="s">
        <v>106</v>
      </c>
      <c r="I469" s="56">
        <v>500</v>
      </c>
      <c r="J469" s="62">
        <v>500</v>
      </c>
      <c r="K469" s="7"/>
      <c r="L469" s="56"/>
      <c r="M469" s="19"/>
    </row>
    <row r="470" spans="1:13" x14ac:dyDescent="0.25">
      <c r="A470" s="66"/>
      <c r="B470" s="112"/>
      <c r="C470" s="12">
        <f>MATCH(D470,[1]!Tabla1[Consignatario],0)</f>
        <v>1533</v>
      </c>
      <c r="D470" s="101" t="s">
        <v>1479</v>
      </c>
      <c r="E470" s="4"/>
      <c r="F470" s="4"/>
      <c r="G470" s="56" t="s">
        <v>19</v>
      </c>
      <c r="H470" s="56" t="s">
        <v>503</v>
      </c>
      <c r="I470" s="56">
        <v>1728</v>
      </c>
      <c r="J470" s="62">
        <v>1728</v>
      </c>
      <c r="K470" s="4"/>
      <c r="L470" s="56"/>
      <c r="M470" s="19"/>
    </row>
    <row r="471" spans="1:13" x14ac:dyDescent="0.25">
      <c r="A471" s="60" t="s">
        <v>501</v>
      </c>
      <c r="B471" s="108" t="s">
        <v>1368</v>
      </c>
      <c r="C471" s="12">
        <f>MATCH(D471,[1]!Tabla1[Consignatario],0)</f>
        <v>2386</v>
      </c>
      <c r="D471" s="10" t="s">
        <v>1515</v>
      </c>
      <c r="E471" s="56" t="s">
        <v>504</v>
      </c>
      <c r="F471" s="56" t="s">
        <v>1415</v>
      </c>
      <c r="G471" s="56" t="s">
        <v>1312</v>
      </c>
      <c r="H471" s="56" t="s">
        <v>166</v>
      </c>
      <c r="I471" s="56">
        <v>30000</v>
      </c>
      <c r="J471" s="62">
        <v>30000</v>
      </c>
      <c r="K471" s="56">
        <v>2100</v>
      </c>
      <c r="L471" s="56"/>
      <c r="M471" s="19"/>
    </row>
    <row r="472" spans="1:13" x14ac:dyDescent="0.25">
      <c r="A472" s="65" t="s">
        <v>507</v>
      </c>
      <c r="B472" s="110" t="s">
        <v>1368</v>
      </c>
      <c r="C472" s="12">
        <f>MATCH(D472,[1]!Tabla1[Consignatario],0)</f>
        <v>2136</v>
      </c>
      <c r="D472" s="125" t="s">
        <v>1698</v>
      </c>
      <c r="E472" s="3" t="s">
        <v>504</v>
      </c>
      <c r="F472" s="3" t="s">
        <v>1415</v>
      </c>
      <c r="G472" s="56" t="s">
        <v>1312</v>
      </c>
      <c r="H472" s="56" t="s">
        <v>237</v>
      </c>
      <c r="I472" s="56">
        <v>48000</v>
      </c>
      <c r="J472" s="62">
        <v>48000</v>
      </c>
      <c r="K472" s="3">
        <v>4994</v>
      </c>
      <c r="L472" s="3">
        <v>3</v>
      </c>
      <c r="M472" s="19"/>
    </row>
    <row r="473" spans="1:13" x14ac:dyDescent="0.25">
      <c r="A473" s="67"/>
      <c r="B473" s="111"/>
      <c r="C473" s="12">
        <f>MATCH(D473,[1]!Tabla1[Consignatario],0)</f>
        <v>2136</v>
      </c>
      <c r="D473" s="125" t="s">
        <v>1698</v>
      </c>
      <c r="E473" s="7"/>
      <c r="F473" s="7"/>
      <c r="G473" s="56" t="s">
        <v>19</v>
      </c>
      <c r="H473" s="56" t="s">
        <v>505</v>
      </c>
      <c r="I473" s="56">
        <v>3348</v>
      </c>
      <c r="J473" s="62">
        <v>3348</v>
      </c>
      <c r="K473" s="7"/>
      <c r="L473" s="7"/>
      <c r="M473" s="19"/>
    </row>
    <row r="474" spans="1:13" x14ac:dyDescent="0.25">
      <c r="A474" s="66"/>
      <c r="B474" s="112"/>
      <c r="C474" s="12">
        <f>MATCH(D474,[1]!Tabla1[Consignatario],0)</f>
        <v>2136</v>
      </c>
      <c r="D474" s="125" t="s">
        <v>1698</v>
      </c>
      <c r="E474" s="4"/>
      <c r="F474" s="4"/>
      <c r="G474" s="56" t="s">
        <v>1312</v>
      </c>
      <c r="H474" s="56" t="s">
        <v>131</v>
      </c>
      <c r="I474" s="56">
        <v>20000</v>
      </c>
      <c r="J474" s="62">
        <v>20000</v>
      </c>
      <c r="K474" s="4"/>
      <c r="L474" s="4"/>
      <c r="M474" s="19"/>
    </row>
    <row r="475" spans="1:13" x14ac:dyDescent="0.25">
      <c r="A475" s="65" t="s">
        <v>506</v>
      </c>
      <c r="B475" s="110" t="s">
        <v>1368</v>
      </c>
      <c r="C475" s="12">
        <f>MATCH(D475,[1]!Tabla1[Consignatario],0)</f>
        <v>1957</v>
      </c>
      <c r="D475" s="101" t="s">
        <v>1499</v>
      </c>
      <c r="E475" s="3" t="s">
        <v>504</v>
      </c>
      <c r="F475" s="3" t="s">
        <v>1415</v>
      </c>
      <c r="G475" s="56" t="s">
        <v>1312</v>
      </c>
      <c r="H475" s="56" t="s">
        <v>314</v>
      </c>
      <c r="I475" s="56">
        <v>28000</v>
      </c>
      <c r="J475" s="62">
        <v>28000</v>
      </c>
      <c r="K475" s="3">
        <v>21566</v>
      </c>
      <c r="L475" s="70"/>
      <c r="M475" s="19"/>
    </row>
    <row r="476" spans="1:13" x14ac:dyDescent="0.25">
      <c r="A476" s="67"/>
      <c r="B476" s="111"/>
      <c r="C476" s="12">
        <f>MATCH(D476,[1]!Tabla1[Consignatario],0)</f>
        <v>1957</v>
      </c>
      <c r="D476" s="101" t="s">
        <v>1499</v>
      </c>
      <c r="E476" s="7"/>
      <c r="F476" s="7"/>
      <c r="G476" s="56" t="s">
        <v>1312</v>
      </c>
      <c r="H476" s="56" t="s">
        <v>61</v>
      </c>
      <c r="I476" s="56">
        <v>800</v>
      </c>
      <c r="J476" s="62">
        <v>800</v>
      </c>
      <c r="K476" s="7"/>
      <c r="L476" s="72"/>
      <c r="M476" s="19"/>
    </row>
    <row r="477" spans="1:13" x14ac:dyDescent="0.25">
      <c r="A477" s="66"/>
      <c r="B477" s="112"/>
      <c r="C477" s="12">
        <f>MATCH(D477,[1]!Tabla1[Consignatario],0)</f>
        <v>1957</v>
      </c>
      <c r="D477" s="101" t="s">
        <v>1499</v>
      </c>
      <c r="E477" s="4"/>
      <c r="F477" s="4"/>
      <c r="G477" s="56" t="s">
        <v>19</v>
      </c>
      <c r="H477" s="56" t="s">
        <v>132</v>
      </c>
      <c r="I477" s="56">
        <v>2000</v>
      </c>
      <c r="J477" s="62">
        <v>2000</v>
      </c>
      <c r="K477" s="4"/>
      <c r="L477" s="71"/>
      <c r="M477" s="19"/>
    </row>
    <row r="478" spans="1:13" x14ac:dyDescent="0.25">
      <c r="A478" s="60" t="s">
        <v>506</v>
      </c>
      <c r="B478" s="108"/>
      <c r="C478" s="12">
        <f>MATCH(D478,[1]!Tabla1[Consignatario],0)</f>
        <v>2633</v>
      </c>
      <c r="D478" s="10" t="s">
        <v>1699</v>
      </c>
      <c r="E478" s="56" t="s">
        <v>504</v>
      </c>
      <c r="F478" s="56" t="s">
        <v>1415</v>
      </c>
      <c r="G478" s="56" t="s">
        <v>1312</v>
      </c>
      <c r="H478" s="56" t="s">
        <v>131</v>
      </c>
      <c r="I478" s="56">
        <v>19500</v>
      </c>
      <c r="J478" s="62">
        <v>19500</v>
      </c>
      <c r="K478" s="56">
        <v>1365</v>
      </c>
      <c r="L478" s="56"/>
      <c r="M478" s="19"/>
    </row>
    <row r="479" spans="1:13" x14ac:dyDescent="0.25">
      <c r="A479" s="60" t="s">
        <v>508</v>
      </c>
      <c r="B479" s="108" t="s">
        <v>1368</v>
      </c>
      <c r="C479" s="12">
        <f>MATCH(D479,[1]!Tabla1[Consignatario],0)</f>
        <v>1879</v>
      </c>
      <c r="D479" s="10" t="s">
        <v>1700</v>
      </c>
      <c r="E479" s="56" t="s">
        <v>504</v>
      </c>
      <c r="F479" s="56" t="s">
        <v>1415</v>
      </c>
      <c r="G479" s="56" t="s">
        <v>1312</v>
      </c>
      <c r="H479" s="56" t="s">
        <v>1375</v>
      </c>
      <c r="I479" s="56">
        <v>2000</v>
      </c>
      <c r="J479" s="62">
        <v>2000</v>
      </c>
      <c r="K479" s="56">
        <v>140</v>
      </c>
      <c r="L479" s="56"/>
      <c r="M479" s="19"/>
    </row>
    <row r="480" spans="1:13" x14ac:dyDescent="0.25">
      <c r="A480" s="60" t="s">
        <v>509</v>
      </c>
      <c r="B480" s="108" t="s">
        <v>1368</v>
      </c>
      <c r="C480" s="12">
        <f>MATCH(D480,[1]!Tabla1[Consignatario],0)</f>
        <v>2005</v>
      </c>
      <c r="D480" s="101" t="s">
        <v>1501</v>
      </c>
      <c r="E480" s="56" t="s">
        <v>504</v>
      </c>
      <c r="F480" s="56" t="s">
        <v>1415</v>
      </c>
      <c r="G480" s="56" t="s">
        <v>1312</v>
      </c>
      <c r="H480" s="56" t="s">
        <v>1375</v>
      </c>
      <c r="I480" s="56">
        <v>2000</v>
      </c>
      <c r="J480" s="62">
        <v>2000</v>
      </c>
      <c r="K480" s="56">
        <v>140</v>
      </c>
      <c r="L480" s="56"/>
      <c r="M480" s="19"/>
    </row>
    <row r="481" spans="1:13" x14ac:dyDescent="0.25">
      <c r="A481" s="60" t="s">
        <v>509</v>
      </c>
      <c r="B481" s="108"/>
      <c r="C481" s="12">
        <f>MATCH(D481,[1]!Tabla1[Consignatario],0)</f>
        <v>417</v>
      </c>
      <c r="D481" s="10" t="s">
        <v>1539</v>
      </c>
      <c r="E481" s="56" t="s">
        <v>504</v>
      </c>
      <c r="F481" s="56" t="s">
        <v>1415</v>
      </c>
      <c r="G481" s="56" t="s">
        <v>1312</v>
      </c>
      <c r="H481" s="56" t="s">
        <v>77</v>
      </c>
      <c r="I481" s="56">
        <v>14000</v>
      </c>
      <c r="J481" s="62">
        <v>14000</v>
      </c>
      <c r="K481" s="56">
        <v>980</v>
      </c>
      <c r="L481" s="56"/>
      <c r="M481" s="19"/>
    </row>
    <row r="482" spans="1:13" x14ac:dyDescent="0.25">
      <c r="A482" s="65" t="s">
        <v>514</v>
      </c>
      <c r="B482" s="110"/>
      <c r="C482" s="12">
        <f>MATCH(D482,[1]!Tabla1[Consignatario],0)</f>
        <v>24</v>
      </c>
      <c r="D482" s="125" t="s">
        <v>1701</v>
      </c>
      <c r="E482" s="3" t="s">
        <v>504</v>
      </c>
      <c r="F482" s="3" t="s">
        <v>1415</v>
      </c>
      <c r="G482" s="56" t="s">
        <v>1312</v>
      </c>
      <c r="H482" s="56" t="s">
        <v>16</v>
      </c>
      <c r="I482" s="56">
        <v>3550</v>
      </c>
      <c r="J482" s="62">
        <v>3550</v>
      </c>
      <c r="K482" s="70">
        <v>265</v>
      </c>
      <c r="L482" s="70"/>
      <c r="M482" s="19"/>
    </row>
    <row r="483" spans="1:13" x14ac:dyDescent="0.25">
      <c r="A483" s="67"/>
      <c r="B483" s="111"/>
      <c r="C483" s="12">
        <f>MATCH(D483,[1]!Tabla1[Consignatario],0)</f>
        <v>24</v>
      </c>
      <c r="D483" s="125" t="s">
        <v>1701</v>
      </c>
      <c r="E483" s="7"/>
      <c r="F483" s="7"/>
      <c r="G483" s="56" t="s">
        <v>19</v>
      </c>
      <c r="H483" s="56" t="s">
        <v>510</v>
      </c>
      <c r="I483" s="56">
        <v>264</v>
      </c>
      <c r="J483" s="62">
        <v>264</v>
      </c>
      <c r="K483" s="71"/>
      <c r="L483" s="71"/>
      <c r="M483" s="19"/>
    </row>
    <row r="484" spans="1:13" x14ac:dyDescent="0.25">
      <c r="A484" s="67"/>
      <c r="B484" s="111"/>
      <c r="C484" s="12">
        <f>MATCH(D484,[1]!Tabla1[Consignatario],0)</f>
        <v>24</v>
      </c>
      <c r="D484" s="125" t="s">
        <v>1701</v>
      </c>
      <c r="E484" s="7"/>
      <c r="F484" s="7"/>
      <c r="G484" s="56" t="s">
        <v>1310</v>
      </c>
      <c r="H484" s="56" t="s">
        <v>511</v>
      </c>
      <c r="I484" s="56">
        <v>6412</v>
      </c>
      <c r="J484" s="62">
        <v>6412</v>
      </c>
      <c r="K484" s="56">
        <v>32</v>
      </c>
      <c r="L484" s="56"/>
      <c r="M484" s="19"/>
    </row>
    <row r="485" spans="1:13" x14ac:dyDescent="0.25">
      <c r="A485" s="67"/>
      <c r="B485" s="111"/>
      <c r="C485" s="12">
        <f>MATCH(D485,[1]!Tabla1[Consignatario],0)</f>
        <v>24</v>
      </c>
      <c r="D485" s="125" t="s">
        <v>1701</v>
      </c>
      <c r="E485" s="7"/>
      <c r="F485" s="7"/>
      <c r="G485" s="56" t="s">
        <v>1312</v>
      </c>
      <c r="H485" s="56" t="s">
        <v>16</v>
      </c>
      <c r="I485" s="56">
        <v>4400</v>
      </c>
      <c r="J485" s="62">
        <v>4400</v>
      </c>
      <c r="K485" s="70">
        <v>448</v>
      </c>
      <c r="L485" s="70"/>
      <c r="M485" s="78" t="s">
        <v>512</v>
      </c>
    </row>
    <row r="486" spans="1:13" x14ac:dyDescent="0.25">
      <c r="A486" s="66"/>
      <c r="B486" s="112"/>
      <c r="C486" s="12">
        <f>MATCH(D486,[1]!Tabla1[Consignatario],0)</f>
        <v>24</v>
      </c>
      <c r="D486" s="125" t="s">
        <v>1701</v>
      </c>
      <c r="E486" s="4"/>
      <c r="F486" s="4"/>
      <c r="G486" s="56" t="s">
        <v>19</v>
      </c>
      <c r="H486" s="56" t="s">
        <v>132</v>
      </c>
      <c r="I486" s="56">
        <v>2000</v>
      </c>
      <c r="J486" s="62">
        <v>2000</v>
      </c>
      <c r="K486" s="71"/>
      <c r="L486" s="71"/>
      <c r="M486" s="79"/>
    </row>
    <row r="487" spans="1:13" x14ac:dyDescent="0.25">
      <c r="A487" s="60" t="s">
        <v>513</v>
      </c>
      <c r="B487" s="108" t="s">
        <v>1368</v>
      </c>
      <c r="C487" s="12">
        <f>MATCH(D487,[1]!Tabla1[Consignatario],0)</f>
        <v>2092</v>
      </c>
      <c r="D487" s="10" t="s">
        <v>1328</v>
      </c>
      <c r="E487" s="56" t="s">
        <v>504</v>
      </c>
      <c r="F487" s="56"/>
      <c r="G487" s="56" t="s">
        <v>19</v>
      </c>
      <c r="H487" s="56" t="s">
        <v>515</v>
      </c>
      <c r="I487" s="56">
        <v>1088</v>
      </c>
      <c r="J487" s="62">
        <v>1088</v>
      </c>
      <c r="K487" s="56">
        <v>76</v>
      </c>
      <c r="L487" s="56">
        <v>1</v>
      </c>
      <c r="M487" s="19"/>
    </row>
    <row r="488" spans="1:13" x14ac:dyDescent="0.25">
      <c r="A488" s="65" t="s">
        <v>513</v>
      </c>
      <c r="B488" s="110"/>
      <c r="C488" s="12">
        <f>MATCH(D488,[1]!Tabla1[Consignatario],0)</f>
        <v>2588</v>
      </c>
      <c r="D488" s="125" t="s">
        <v>1702</v>
      </c>
      <c r="E488" s="3" t="s">
        <v>504</v>
      </c>
      <c r="F488" s="3" t="s">
        <v>516</v>
      </c>
      <c r="G488" s="56" t="s">
        <v>1312</v>
      </c>
      <c r="H488" s="56" t="s">
        <v>517</v>
      </c>
      <c r="I488" s="56">
        <v>670</v>
      </c>
      <c r="J488" s="62">
        <v>670</v>
      </c>
      <c r="K488" s="3">
        <v>159</v>
      </c>
      <c r="L488" s="3">
        <v>4</v>
      </c>
      <c r="M488" s="19"/>
    </row>
    <row r="489" spans="1:13" x14ac:dyDescent="0.25">
      <c r="A489" s="67"/>
      <c r="B489" s="111"/>
      <c r="C489" s="12">
        <f>MATCH(D489,[1]!Tabla1[Consignatario],0)</f>
        <v>2588</v>
      </c>
      <c r="D489" s="125" t="s">
        <v>1702</v>
      </c>
      <c r="E489" s="7"/>
      <c r="F489" s="7"/>
      <c r="G489" s="56" t="s">
        <v>1312</v>
      </c>
      <c r="H489" s="56" t="s">
        <v>518</v>
      </c>
      <c r="I489" s="56">
        <v>1160</v>
      </c>
      <c r="J489" s="62">
        <v>1160</v>
      </c>
      <c r="K489" s="7"/>
      <c r="L489" s="7"/>
      <c r="M489" s="19"/>
    </row>
    <row r="490" spans="1:13" x14ac:dyDescent="0.25">
      <c r="A490" s="66"/>
      <c r="B490" s="112"/>
      <c r="C490" s="12">
        <f>MATCH(D490,[1]!Tabla1[Consignatario],0)</f>
        <v>2588</v>
      </c>
      <c r="D490" s="125" t="s">
        <v>1702</v>
      </c>
      <c r="E490" s="4"/>
      <c r="F490" s="4"/>
      <c r="G490" s="56" t="s">
        <v>19</v>
      </c>
      <c r="H490" s="56" t="s">
        <v>519</v>
      </c>
      <c r="I490" s="56">
        <v>448</v>
      </c>
      <c r="J490" s="62">
        <v>448</v>
      </c>
      <c r="K490" s="4"/>
      <c r="L490" s="4"/>
      <c r="M490" s="19"/>
    </row>
    <row r="491" spans="1:13" x14ac:dyDescent="0.25">
      <c r="A491" s="60" t="s">
        <v>520</v>
      </c>
      <c r="B491" s="108" t="s">
        <v>1368</v>
      </c>
      <c r="C491" s="12">
        <f>MATCH(D491,[1]!Tabla1[Consignatario],0)</f>
        <v>206</v>
      </c>
      <c r="D491" s="10" t="s">
        <v>1703</v>
      </c>
      <c r="E491" s="56" t="s">
        <v>521</v>
      </c>
      <c r="F491" s="56" t="s">
        <v>522</v>
      </c>
      <c r="G491" s="56" t="s">
        <v>1312</v>
      </c>
      <c r="H491" s="56" t="s">
        <v>44</v>
      </c>
      <c r="I491" s="56">
        <v>9000</v>
      </c>
      <c r="J491" s="62">
        <v>9000</v>
      </c>
      <c r="K491" s="56">
        <v>630</v>
      </c>
      <c r="L491" s="56"/>
      <c r="M491" s="19"/>
    </row>
    <row r="492" spans="1:13" x14ac:dyDescent="0.25">
      <c r="A492" s="65" t="s">
        <v>520</v>
      </c>
      <c r="B492" s="110"/>
      <c r="C492" s="12">
        <f>MATCH(D492,[1]!Tabla1[Consignatario],0)</f>
        <v>1833</v>
      </c>
      <c r="D492" s="125" t="s">
        <v>1704</v>
      </c>
      <c r="E492" s="3" t="s">
        <v>521</v>
      </c>
      <c r="F492" s="70"/>
      <c r="G492" s="56" t="s">
        <v>1312</v>
      </c>
      <c r="H492" s="56" t="s">
        <v>523</v>
      </c>
      <c r="I492" s="56">
        <v>1400</v>
      </c>
      <c r="J492" s="62">
        <v>1400</v>
      </c>
      <c r="K492" s="3">
        <v>378</v>
      </c>
      <c r="L492" s="76"/>
      <c r="M492" s="19"/>
    </row>
    <row r="493" spans="1:13" x14ac:dyDescent="0.25">
      <c r="A493" s="66"/>
      <c r="B493" s="112"/>
      <c r="C493" s="12">
        <f>MATCH(D493,[1]!Tabla1[Consignatario],0)</f>
        <v>1833</v>
      </c>
      <c r="D493" s="125" t="s">
        <v>1704</v>
      </c>
      <c r="E493" s="4"/>
      <c r="F493" s="71"/>
      <c r="G493" s="56" t="s">
        <v>1312</v>
      </c>
      <c r="H493" s="56" t="s">
        <v>16</v>
      </c>
      <c r="I493" s="56">
        <v>4000</v>
      </c>
      <c r="J493" s="62">
        <v>4000</v>
      </c>
      <c r="K493" s="4"/>
      <c r="L493" s="77"/>
      <c r="M493" s="19"/>
    </row>
    <row r="494" spans="1:13" x14ac:dyDescent="0.25">
      <c r="A494" s="65" t="s">
        <v>525</v>
      </c>
      <c r="B494" s="110" t="s">
        <v>1368</v>
      </c>
      <c r="C494" s="12">
        <f>MATCH(D494,[1]!Tabla1[Consignatario],0)</f>
        <v>1673</v>
      </c>
      <c r="D494" s="101" t="s">
        <v>1484</v>
      </c>
      <c r="E494" s="3" t="s">
        <v>521</v>
      </c>
      <c r="F494" s="3" t="s">
        <v>522</v>
      </c>
      <c r="G494" s="56" t="s">
        <v>1312</v>
      </c>
      <c r="H494" s="56" t="s">
        <v>16</v>
      </c>
      <c r="I494" s="56">
        <v>5500</v>
      </c>
      <c r="J494" s="62">
        <v>5500</v>
      </c>
      <c r="K494" s="3">
        <v>445</v>
      </c>
      <c r="L494" s="3">
        <v>4</v>
      </c>
      <c r="M494" s="19"/>
    </row>
    <row r="495" spans="1:13" x14ac:dyDescent="0.25">
      <c r="A495" s="66"/>
      <c r="B495" s="112"/>
      <c r="C495" s="12">
        <f>MATCH(D495,[1]!Tabla1[Consignatario],0)</f>
        <v>1673</v>
      </c>
      <c r="D495" s="101" t="s">
        <v>1484</v>
      </c>
      <c r="E495" s="4"/>
      <c r="F495" s="4"/>
      <c r="G495" s="56" t="s">
        <v>19</v>
      </c>
      <c r="H495" s="56" t="s">
        <v>524</v>
      </c>
      <c r="I495" s="56">
        <v>864</v>
      </c>
      <c r="J495" s="62">
        <v>864</v>
      </c>
      <c r="K495" s="4"/>
      <c r="L495" s="4"/>
      <c r="M495" s="19"/>
    </row>
    <row r="496" spans="1:13" x14ac:dyDescent="0.25">
      <c r="A496" s="65" t="s">
        <v>526</v>
      </c>
      <c r="B496" s="110" t="s">
        <v>315</v>
      </c>
      <c r="C496" s="12">
        <f>MATCH(D496,[1]!Tabla1[Consignatario],0)</f>
        <v>965</v>
      </c>
      <c r="D496" s="125" t="s">
        <v>1705</v>
      </c>
      <c r="E496" s="3" t="s">
        <v>521</v>
      </c>
      <c r="F496" s="3" t="s">
        <v>522</v>
      </c>
      <c r="G496" s="56" t="s">
        <v>1312</v>
      </c>
      <c r="H496" s="56" t="s">
        <v>124</v>
      </c>
      <c r="I496" s="56">
        <v>12000</v>
      </c>
      <c r="J496" s="62">
        <v>12000</v>
      </c>
      <c r="K496" s="70">
        <v>901</v>
      </c>
      <c r="L496" s="3">
        <v>5</v>
      </c>
      <c r="M496" s="19"/>
    </row>
    <row r="497" spans="1:13" x14ac:dyDescent="0.25">
      <c r="A497" s="66"/>
      <c r="B497" s="112"/>
      <c r="C497" s="12">
        <f>MATCH(D497,[1]!Tabla1[Consignatario],0)</f>
        <v>965</v>
      </c>
      <c r="D497" s="125" t="s">
        <v>1705</v>
      </c>
      <c r="E497" s="4"/>
      <c r="F497" s="4"/>
      <c r="G497" s="56" t="s">
        <v>19</v>
      </c>
      <c r="H497" s="56" t="s">
        <v>399</v>
      </c>
      <c r="I497" s="56">
        <v>880</v>
      </c>
      <c r="J497" s="62">
        <v>880</v>
      </c>
      <c r="K497" s="71"/>
      <c r="L497" s="4"/>
      <c r="M497" s="19"/>
    </row>
    <row r="498" spans="1:13" x14ac:dyDescent="0.25">
      <c r="A498" s="65" t="s">
        <v>526</v>
      </c>
      <c r="B498" s="110" t="s">
        <v>1368</v>
      </c>
      <c r="C498" s="12">
        <f>MATCH(D498,[1]!Tabla1[Consignatario],0)</f>
        <v>819</v>
      </c>
      <c r="D498" s="125" t="s">
        <v>1706</v>
      </c>
      <c r="E498" s="3" t="s">
        <v>521</v>
      </c>
      <c r="F498" s="3" t="s">
        <v>522</v>
      </c>
      <c r="G498" s="56" t="s">
        <v>1312</v>
      </c>
      <c r="H498" s="56" t="s">
        <v>131</v>
      </c>
      <c r="I498" s="56">
        <v>20000</v>
      </c>
      <c r="J498" s="62">
        <v>20000</v>
      </c>
      <c r="K498" s="3">
        <v>1512</v>
      </c>
      <c r="L498" s="3"/>
      <c r="M498" s="19"/>
    </row>
    <row r="499" spans="1:13" x14ac:dyDescent="0.25">
      <c r="A499" s="67"/>
      <c r="B499" s="111"/>
      <c r="C499" s="12">
        <f>MATCH(D499,[1]!Tabla1[Consignatario],0)</f>
        <v>819</v>
      </c>
      <c r="D499" s="125" t="s">
        <v>1706</v>
      </c>
      <c r="E499" s="7"/>
      <c r="F499" s="7"/>
      <c r="G499" s="56" t="s">
        <v>1312</v>
      </c>
      <c r="H499" s="56" t="s">
        <v>133</v>
      </c>
      <c r="I499" s="56">
        <v>1000</v>
      </c>
      <c r="J499" s="62">
        <v>1000</v>
      </c>
      <c r="K499" s="7"/>
      <c r="L499" s="7"/>
      <c r="M499" s="19"/>
    </row>
    <row r="500" spans="1:13" x14ac:dyDescent="0.25">
      <c r="A500" s="66"/>
      <c r="B500" s="112"/>
      <c r="C500" s="12">
        <f>MATCH(D500,[1]!Tabla1[Consignatario],0)</f>
        <v>819</v>
      </c>
      <c r="D500" s="125" t="s">
        <v>1706</v>
      </c>
      <c r="E500" s="4"/>
      <c r="F500" s="4"/>
      <c r="G500" s="56" t="s">
        <v>19</v>
      </c>
      <c r="H500" s="56" t="s">
        <v>210</v>
      </c>
      <c r="I500" s="56">
        <v>600</v>
      </c>
      <c r="J500" s="62">
        <v>600</v>
      </c>
      <c r="K500" s="4"/>
      <c r="L500" s="4"/>
      <c r="M500" s="19"/>
    </row>
    <row r="501" spans="1:13" x14ac:dyDescent="0.25">
      <c r="A501" s="65" t="s">
        <v>527</v>
      </c>
      <c r="B501" s="110" t="s">
        <v>315</v>
      </c>
      <c r="C501" s="12">
        <f>MATCH(D501,[1]!Tabla1[Consignatario],0)</f>
        <v>219</v>
      </c>
      <c r="D501" s="125" t="s">
        <v>1707</v>
      </c>
      <c r="E501" s="3" t="s">
        <v>521</v>
      </c>
      <c r="F501" s="3" t="s">
        <v>522</v>
      </c>
      <c r="G501" s="56" t="s">
        <v>1312</v>
      </c>
      <c r="H501" s="56" t="s">
        <v>16</v>
      </c>
      <c r="I501" s="56">
        <v>4000</v>
      </c>
      <c r="J501" s="62">
        <v>4000</v>
      </c>
      <c r="K501" s="3">
        <v>287</v>
      </c>
      <c r="L501" s="3">
        <v>2</v>
      </c>
      <c r="M501" s="19"/>
    </row>
    <row r="502" spans="1:13" x14ac:dyDescent="0.25">
      <c r="A502" s="66"/>
      <c r="B502" s="112"/>
      <c r="C502" s="12">
        <f>MATCH(D502,[1]!Tabla1[Consignatario],0)</f>
        <v>219</v>
      </c>
      <c r="D502" s="125" t="s">
        <v>1707</v>
      </c>
      <c r="E502" s="4"/>
      <c r="F502" s="4"/>
      <c r="G502" s="56" t="s">
        <v>19</v>
      </c>
      <c r="H502" s="56" t="s">
        <v>50</v>
      </c>
      <c r="I502" s="56">
        <v>104</v>
      </c>
      <c r="J502" s="62">
        <v>104</v>
      </c>
      <c r="K502" s="4"/>
      <c r="L502" s="4"/>
      <c r="M502" s="19"/>
    </row>
    <row r="503" spans="1:13" x14ac:dyDescent="0.25">
      <c r="A503" s="60" t="s">
        <v>527</v>
      </c>
      <c r="B503" s="108" t="s">
        <v>1368</v>
      </c>
      <c r="C503" s="12">
        <f>MATCH(D503,[1]!Tabla1[Consignatario],0)</f>
        <v>630</v>
      </c>
      <c r="D503" s="10" t="s">
        <v>1365</v>
      </c>
      <c r="E503" s="56" t="s">
        <v>521</v>
      </c>
      <c r="F503" s="56"/>
      <c r="G503" s="56" t="s">
        <v>1312</v>
      </c>
      <c r="H503" s="56" t="s">
        <v>44</v>
      </c>
      <c r="I503" s="56">
        <v>8000</v>
      </c>
      <c r="J503" s="62">
        <v>8000</v>
      </c>
      <c r="K503" s="56">
        <v>560</v>
      </c>
      <c r="L503" s="56"/>
      <c r="M503" s="19"/>
    </row>
    <row r="504" spans="1:13" x14ac:dyDescent="0.25">
      <c r="A504" s="65" t="s">
        <v>531</v>
      </c>
      <c r="B504" s="110" t="s">
        <v>1368</v>
      </c>
      <c r="C504" s="12">
        <f>MATCH(D504,[1]!Tabla1[Consignatario],0)</f>
        <v>1451</v>
      </c>
      <c r="D504" s="101" t="s">
        <v>1476</v>
      </c>
      <c r="E504" s="3" t="s">
        <v>521</v>
      </c>
      <c r="F504" s="3" t="s">
        <v>1377</v>
      </c>
      <c r="G504" s="56" t="s">
        <v>1312</v>
      </c>
      <c r="H504" s="56" t="s">
        <v>528</v>
      </c>
      <c r="I504" s="56">
        <v>107000</v>
      </c>
      <c r="J504" s="62">
        <v>107000</v>
      </c>
      <c r="K504" s="3">
        <v>8330</v>
      </c>
      <c r="L504" s="70"/>
      <c r="M504" s="19"/>
    </row>
    <row r="505" spans="1:13" x14ac:dyDescent="0.25">
      <c r="A505" s="67"/>
      <c r="B505" s="111"/>
      <c r="C505" s="12">
        <f>MATCH(D505,[1]!Tabla1[Consignatario],0)</f>
        <v>1451</v>
      </c>
      <c r="D505" s="101" t="s">
        <v>1476</v>
      </c>
      <c r="E505" s="7"/>
      <c r="F505" s="7"/>
      <c r="G505" s="56" t="s">
        <v>1312</v>
      </c>
      <c r="H505" s="56" t="s">
        <v>124</v>
      </c>
      <c r="I505" s="56">
        <v>12000</v>
      </c>
      <c r="J505" s="62">
        <v>12000</v>
      </c>
      <c r="K505" s="4"/>
      <c r="L505" s="71"/>
      <c r="M505" s="19"/>
    </row>
    <row r="506" spans="1:13" x14ac:dyDescent="0.25">
      <c r="A506" s="66"/>
      <c r="B506" s="112"/>
      <c r="C506" s="12">
        <f>MATCH(D506,[1]!Tabla1[Consignatario],0)</f>
        <v>1451</v>
      </c>
      <c r="D506" s="101" t="s">
        <v>1476</v>
      </c>
      <c r="E506" s="4"/>
      <c r="F506" s="4"/>
      <c r="G506" s="56" t="s">
        <v>1310</v>
      </c>
      <c r="H506" s="56" t="s">
        <v>529</v>
      </c>
      <c r="I506" s="56">
        <v>42805</v>
      </c>
      <c r="J506" s="62">
        <v>42805</v>
      </c>
      <c r="K506" s="56">
        <v>214</v>
      </c>
      <c r="L506" s="56">
        <v>2</v>
      </c>
      <c r="M506" s="19"/>
    </row>
    <row r="507" spans="1:13" x14ac:dyDescent="0.25">
      <c r="A507" s="60" t="s">
        <v>530</v>
      </c>
      <c r="B507" s="108"/>
      <c r="C507" s="12">
        <f>MATCH(D507,[1]!Tabla1[Consignatario],0)</f>
        <v>1726</v>
      </c>
      <c r="D507" s="121" t="s">
        <v>1352</v>
      </c>
      <c r="E507" s="56" t="s">
        <v>532</v>
      </c>
      <c r="F507" s="56"/>
      <c r="G507" s="56" t="s">
        <v>1310</v>
      </c>
      <c r="H507" s="56" t="s">
        <v>533</v>
      </c>
      <c r="I507" s="56">
        <v>2295</v>
      </c>
      <c r="J507" s="62">
        <v>2295</v>
      </c>
      <c r="K507" s="56">
        <v>11</v>
      </c>
      <c r="L507" s="56">
        <v>4</v>
      </c>
      <c r="M507" s="19"/>
    </row>
    <row r="508" spans="1:13" x14ac:dyDescent="0.25">
      <c r="A508" s="60" t="s">
        <v>530</v>
      </c>
      <c r="B508" s="108"/>
      <c r="C508" s="12">
        <f>MATCH(D508,[1]!Tabla1[Consignatario],0)</f>
        <v>1726</v>
      </c>
      <c r="D508" s="121" t="s">
        <v>1352</v>
      </c>
      <c r="E508" s="56" t="s">
        <v>532</v>
      </c>
      <c r="F508" s="56"/>
      <c r="G508" s="56" t="s">
        <v>1312</v>
      </c>
      <c r="H508" s="56" t="s">
        <v>534</v>
      </c>
      <c r="I508" s="56">
        <v>2593</v>
      </c>
      <c r="J508" s="62">
        <v>2593</v>
      </c>
      <c r="K508" s="56">
        <v>181</v>
      </c>
      <c r="L508" s="56">
        <v>4</v>
      </c>
      <c r="M508" s="19"/>
    </row>
    <row r="509" spans="1:13" x14ac:dyDescent="0.25">
      <c r="A509" s="60" t="s">
        <v>530</v>
      </c>
      <c r="B509" s="108"/>
      <c r="C509" s="12">
        <f>MATCH(D509,[1]!Tabla1[Consignatario],0)</f>
        <v>2374</v>
      </c>
      <c r="D509" s="10" t="s">
        <v>1708</v>
      </c>
      <c r="E509" s="56" t="s">
        <v>532</v>
      </c>
      <c r="F509" s="56"/>
      <c r="G509" s="56" t="s">
        <v>1310</v>
      </c>
      <c r="H509" s="56" t="s">
        <v>535</v>
      </c>
      <c r="I509" s="56">
        <v>3055</v>
      </c>
      <c r="J509" s="62">
        <v>3055</v>
      </c>
      <c r="K509" s="56">
        <v>15</v>
      </c>
      <c r="L509" s="56">
        <v>2</v>
      </c>
      <c r="M509" s="19"/>
    </row>
    <row r="510" spans="1:13" x14ac:dyDescent="0.25">
      <c r="A510" s="60" t="s">
        <v>536</v>
      </c>
      <c r="B510" s="108"/>
      <c r="C510" s="12">
        <f>MATCH(D510,[1]!Tabla1[Consignatario],0)</f>
        <v>2374</v>
      </c>
      <c r="D510" s="10" t="s">
        <v>1708</v>
      </c>
      <c r="E510" s="56" t="s">
        <v>532</v>
      </c>
      <c r="F510" s="56"/>
      <c r="G510" s="56" t="s">
        <v>1312</v>
      </c>
      <c r="H510" s="56" t="s">
        <v>537</v>
      </c>
      <c r="I510" s="56">
        <v>360</v>
      </c>
      <c r="J510" s="62">
        <v>360</v>
      </c>
      <c r="K510" s="56">
        <v>25</v>
      </c>
      <c r="L510" s="56">
        <v>2</v>
      </c>
      <c r="M510" s="19"/>
    </row>
    <row r="511" spans="1:13" x14ac:dyDescent="0.25">
      <c r="A511" s="60" t="s">
        <v>536</v>
      </c>
      <c r="B511" s="108" t="s">
        <v>1368</v>
      </c>
      <c r="C511" s="12">
        <f>MATCH(D511,[1]!Tabla1[Consignatario],0)</f>
        <v>2099</v>
      </c>
      <c r="D511" s="10" t="s">
        <v>1709</v>
      </c>
      <c r="E511" s="56" t="s">
        <v>532</v>
      </c>
      <c r="F511" s="56" t="s">
        <v>1416</v>
      </c>
      <c r="G511" s="56" t="s">
        <v>1312</v>
      </c>
      <c r="H511" s="56" t="s">
        <v>538</v>
      </c>
      <c r="I511" s="56">
        <v>66000</v>
      </c>
      <c r="J511" s="62">
        <v>66000</v>
      </c>
      <c r="K511" s="56">
        <v>4620</v>
      </c>
      <c r="L511" s="56"/>
      <c r="M511" s="19"/>
    </row>
    <row r="512" spans="1:13" x14ac:dyDescent="0.25">
      <c r="A512" s="60" t="s">
        <v>536</v>
      </c>
      <c r="B512" s="108" t="s">
        <v>1368</v>
      </c>
      <c r="C512" s="12">
        <f>MATCH(D512,[1]!Tabla1[Consignatario],0)</f>
        <v>2099</v>
      </c>
      <c r="D512" s="10" t="s">
        <v>1709</v>
      </c>
      <c r="E512" s="56" t="s">
        <v>532</v>
      </c>
      <c r="F512" s="56" t="s">
        <v>1416</v>
      </c>
      <c r="G512" s="56" t="s">
        <v>19</v>
      </c>
      <c r="H512" s="56" t="s">
        <v>54</v>
      </c>
      <c r="I512" s="56"/>
      <c r="J512" s="62"/>
      <c r="K512" s="56"/>
      <c r="L512" s="56"/>
      <c r="M512" s="19" t="s">
        <v>1417</v>
      </c>
    </row>
    <row r="513" spans="1:13" x14ac:dyDescent="0.25">
      <c r="A513" s="65" t="s">
        <v>541</v>
      </c>
      <c r="B513" s="110" t="s">
        <v>1368</v>
      </c>
      <c r="C513" s="12">
        <f>MATCH(D513,[1]!Tabla1[Consignatario],0)</f>
        <v>2631</v>
      </c>
      <c r="D513" s="101" t="s">
        <v>1525</v>
      </c>
      <c r="E513" s="3" t="s">
        <v>532</v>
      </c>
      <c r="F513" s="3"/>
      <c r="G513" s="56" t="s">
        <v>19</v>
      </c>
      <c r="H513" s="56" t="s">
        <v>539</v>
      </c>
      <c r="I513" s="56">
        <v>2456</v>
      </c>
      <c r="J513" s="62">
        <v>2456</v>
      </c>
      <c r="K513" s="3">
        <v>2133</v>
      </c>
      <c r="L513" s="3">
        <v>2</v>
      </c>
      <c r="M513" s="19" t="s">
        <v>1418</v>
      </c>
    </row>
    <row r="514" spans="1:13" x14ac:dyDescent="0.25">
      <c r="A514" s="66"/>
      <c r="B514" s="112"/>
      <c r="C514" s="12">
        <f>MATCH(D514,[1]!Tabla1[Consignatario],0)</f>
        <v>2631</v>
      </c>
      <c r="D514" s="101" t="s">
        <v>1525</v>
      </c>
      <c r="E514" s="4"/>
      <c r="F514" s="4"/>
      <c r="G514" s="56" t="s">
        <v>1312</v>
      </c>
      <c r="H514" s="56" t="s">
        <v>540</v>
      </c>
      <c r="I514" s="56">
        <v>2800</v>
      </c>
      <c r="J514" s="62">
        <v>2800</v>
      </c>
      <c r="K514" s="4"/>
      <c r="L514" s="4"/>
      <c r="M514" s="19" t="s">
        <v>1419</v>
      </c>
    </row>
    <row r="515" spans="1:13" x14ac:dyDescent="0.25">
      <c r="A515" s="60" t="s">
        <v>542</v>
      </c>
      <c r="B515" s="108"/>
      <c r="C515" s="12">
        <f>MATCH(D515,[1]!Tabla1[Consignatario],0)</f>
        <v>2631</v>
      </c>
      <c r="D515" s="101" t="s">
        <v>1525</v>
      </c>
      <c r="E515" s="56" t="s">
        <v>532</v>
      </c>
      <c r="F515" s="56" t="s">
        <v>1416</v>
      </c>
      <c r="G515" s="56" t="s">
        <v>1310</v>
      </c>
      <c r="H515" s="56" t="s">
        <v>543</v>
      </c>
      <c r="I515" s="56">
        <v>95880</v>
      </c>
      <c r="J515" s="62">
        <v>95880</v>
      </c>
      <c r="K515" s="56">
        <v>479</v>
      </c>
      <c r="L515" s="56">
        <v>3</v>
      </c>
      <c r="M515" s="19"/>
    </row>
    <row r="516" spans="1:13" x14ac:dyDescent="0.25">
      <c r="A516" s="65" t="s">
        <v>547</v>
      </c>
      <c r="B516" s="110"/>
      <c r="C516" s="12">
        <f>MATCH(D516,[1]!Tabla1[Consignatario],0)</f>
        <v>2631</v>
      </c>
      <c r="D516" s="101" t="s">
        <v>1525</v>
      </c>
      <c r="E516" s="3" t="s">
        <v>532</v>
      </c>
      <c r="F516" s="3" t="s">
        <v>1416</v>
      </c>
      <c r="G516" s="56" t="s">
        <v>1312</v>
      </c>
      <c r="H516" s="56" t="s">
        <v>544</v>
      </c>
      <c r="I516" s="56">
        <v>56000</v>
      </c>
      <c r="J516" s="62">
        <v>56000</v>
      </c>
      <c r="K516" s="56">
        <v>3920</v>
      </c>
      <c r="L516" s="56"/>
      <c r="M516" s="19"/>
    </row>
    <row r="517" spans="1:13" x14ac:dyDescent="0.25">
      <c r="A517" s="67"/>
      <c r="B517" s="111"/>
      <c r="C517" s="12">
        <f>MATCH(D517,[1]!Tabla1[Consignatario],0)</f>
        <v>2631</v>
      </c>
      <c r="D517" s="101" t="s">
        <v>1525</v>
      </c>
      <c r="E517" s="7"/>
      <c r="F517" s="7"/>
      <c r="G517" s="56" t="s">
        <v>1310</v>
      </c>
      <c r="H517" s="56" t="s">
        <v>546</v>
      </c>
      <c r="I517" s="56">
        <v>4672</v>
      </c>
      <c r="J517" s="62">
        <v>4672</v>
      </c>
      <c r="K517" s="3">
        <v>26</v>
      </c>
      <c r="L517" s="3">
        <v>7</v>
      </c>
      <c r="M517" s="19"/>
    </row>
    <row r="518" spans="1:13" x14ac:dyDescent="0.25">
      <c r="A518" s="66"/>
      <c r="B518" s="112"/>
      <c r="C518" s="12">
        <f>MATCH(D518,[1]!Tabla1[Consignatario],0)</f>
        <v>2631</v>
      </c>
      <c r="D518" s="101" t="s">
        <v>1525</v>
      </c>
      <c r="E518" s="4"/>
      <c r="F518" s="4"/>
      <c r="G518" s="56" t="s">
        <v>1310</v>
      </c>
      <c r="H518" s="56">
        <v>44</v>
      </c>
      <c r="I518" s="56">
        <v>704</v>
      </c>
      <c r="J518" s="62">
        <v>704</v>
      </c>
      <c r="K518" s="4"/>
      <c r="L518" s="4"/>
      <c r="M518" s="19"/>
    </row>
    <row r="519" spans="1:13" x14ac:dyDescent="0.25">
      <c r="A519" s="65" t="s">
        <v>545</v>
      </c>
      <c r="B519" s="110" t="s">
        <v>1368</v>
      </c>
      <c r="C519" s="12">
        <f>MATCH(D519,[1]!Tabla1[Consignatario],0)</f>
        <v>238</v>
      </c>
      <c r="D519" s="125" t="s">
        <v>1710</v>
      </c>
      <c r="E519" s="3" t="s">
        <v>532</v>
      </c>
      <c r="F519" s="3" t="s">
        <v>1420</v>
      </c>
      <c r="G519" s="56" t="s">
        <v>1312</v>
      </c>
      <c r="H519" s="56" t="s">
        <v>16</v>
      </c>
      <c r="I519" s="56">
        <v>4000</v>
      </c>
      <c r="J519" s="62">
        <v>4000</v>
      </c>
      <c r="K519" s="3">
        <v>302</v>
      </c>
      <c r="L519" s="3"/>
      <c r="M519" s="19"/>
    </row>
    <row r="520" spans="1:13" x14ac:dyDescent="0.25">
      <c r="A520" s="66"/>
      <c r="B520" s="112"/>
      <c r="C520" s="12">
        <f>MATCH(D520,[1]!Tabla1[Consignatario],0)</f>
        <v>238</v>
      </c>
      <c r="D520" s="125" t="s">
        <v>1710</v>
      </c>
      <c r="E520" s="4"/>
      <c r="F520" s="4"/>
      <c r="G520" s="56" t="s">
        <v>19</v>
      </c>
      <c r="H520" s="56" t="s">
        <v>307</v>
      </c>
      <c r="I520" s="56">
        <v>320</v>
      </c>
      <c r="J520" s="62">
        <v>320</v>
      </c>
      <c r="K520" s="4"/>
      <c r="L520" s="4"/>
      <c r="M520" s="19"/>
    </row>
    <row r="521" spans="1:13" x14ac:dyDescent="0.25">
      <c r="A521" s="65" t="s">
        <v>549</v>
      </c>
      <c r="B521" s="110" t="s">
        <v>1368</v>
      </c>
      <c r="C521" s="12">
        <f>MATCH(D521,[1]!Tabla1[Consignatario],0)</f>
        <v>1848</v>
      </c>
      <c r="D521" s="125" t="s">
        <v>1711</v>
      </c>
      <c r="E521" s="3" t="s">
        <v>532</v>
      </c>
      <c r="F521" s="3" t="s">
        <v>1420</v>
      </c>
      <c r="G521" s="56" t="s">
        <v>1312</v>
      </c>
      <c r="H521" s="56" t="s">
        <v>44</v>
      </c>
      <c r="I521" s="56">
        <v>8000</v>
      </c>
      <c r="J521" s="62">
        <v>8000</v>
      </c>
      <c r="K521" s="56"/>
      <c r="L521" s="56"/>
      <c r="M521" s="19"/>
    </row>
    <row r="522" spans="1:13" x14ac:dyDescent="0.25">
      <c r="A522" s="67"/>
      <c r="B522" s="111"/>
      <c r="C522" s="12">
        <f>MATCH(D522,[1]!Tabla1[Consignatario],0)</f>
        <v>1848</v>
      </c>
      <c r="D522" s="125" t="s">
        <v>1711</v>
      </c>
      <c r="E522" s="7"/>
      <c r="F522" s="7"/>
      <c r="G522" s="56" t="s">
        <v>19</v>
      </c>
      <c r="H522" s="56" t="s">
        <v>298</v>
      </c>
      <c r="I522" s="56">
        <v>480</v>
      </c>
      <c r="J522" s="62">
        <v>480</v>
      </c>
      <c r="K522" s="56">
        <v>593</v>
      </c>
      <c r="L522" s="56">
        <v>5</v>
      </c>
      <c r="M522" s="19"/>
    </row>
    <row r="523" spans="1:13" x14ac:dyDescent="0.25">
      <c r="A523" s="66"/>
      <c r="B523" s="112"/>
      <c r="C523" s="12">
        <f>MATCH(D523,[1]!Tabla1[Consignatario],0)</f>
        <v>1848</v>
      </c>
      <c r="D523" s="125" t="s">
        <v>1711</v>
      </c>
      <c r="E523" s="4"/>
      <c r="F523" s="4"/>
      <c r="G523" s="56" t="s">
        <v>1310</v>
      </c>
      <c r="H523" s="56" t="s">
        <v>548</v>
      </c>
      <c r="I523" s="56">
        <v>1750</v>
      </c>
      <c r="J523" s="62">
        <v>1750</v>
      </c>
      <c r="K523" s="56">
        <v>8</v>
      </c>
      <c r="L523" s="56">
        <v>6</v>
      </c>
      <c r="M523" s="19"/>
    </row>
    <row r="524" spans="1:13" x14ac:dyDescent="0.25">
      <c r="A524" s="65" t="s">
        <v>554</v>
      </c>
      <c r="B524" s="110" t="s">
        <v>1368</v>
      </c>
      <c r="C524" s="12">
        <f>MATCH(D524,[1]!Tabla1[Consignatario],0)</f>
        <v>273</v>
      </c>
      <c r="D524" s="125" t="s">
        <v>1329</v>
      </c>
      <c r="E524" s="3" t="s">
        <v>550</v>
      </c>
      <c r="F524" s="3" t="s">
        <v>1420</v>
      </c>
      <c r="G524" s="56" t="s">
        <v>1312</v>
      </c>
      <c r="H524" s="56" t="s">
        <v>251</v>
      </c>
      <c r="I524" s="56">
        <v>64000</v>
      </c>
      <c r="J524" s="62">
        <v>64000</v>
      </c>
      <c r="K524" s="56"/>
      <c r="L524" s="56"/>
      <c r="M524" s="19"/>
    </row>
    <row r="525" spans="1:13" x14ac:dyDescent="0.25">
      <c r="A525" s="67"/>
      <c r="B525" s="111"/>
      <c r="C525" s="12">
        <f>MATCH(D525,[1]!Tabla1[Consignatario],0)</f>
        <v>273</v>
      </c>
      <c r="D525" s="125" t="s">
        <v>1329</v>
      </c>
      <c r="E525" s="7"/>
      <c r="F525" s="7"/>
      <c r="G525" s="56" t="s">
        <v>19</v>
      </c>
      <c r="H525" s="56" t="s">
        <v>551</v>
      </c>
      <c r="I525" s="56">
        <v>28315</v>
      </c>
      <c r="J525" s="62">
        <v>28315</v>
      </c>
      <c r="K525" s="56"/>
      <c r="L525" s="56"/>
      <c r="M525" s="19"/>
    </row>
    <row r="526" spans="1:13" x14ac:dyDescent="0.25">
      <c r="A526" s="67"/>
      <c r="B526" s="111"/>
      <c r="C526" s="12">
        <f>MATCH(D526,[1]!Tabla1[Consignatario],0)</f>
        <v>273</v>
      </c>
      <c r="D526" s="125" t="s">
        <v>1329</v>
      </c>
      <c r="E526" s="7"/>
      <c r="F526" s="7"/>
      <c r="G526" s="56" t="s">
        <v>19</v>
      </c>
      <c r="H526" s="56" t="s">
        <v>552</v>
      </c>
      <c r="I526" s="56">
        <v>1976</v>
      </c>
      <c r="J526" s="62">
        <v>1976</v>
      </c>
      <c r="K526" s="56"/>
      <c r="L526" s="56"/>
      <c r="M526" s="19"/>
    </row>
    <row r="527" spans="1:13" x14ac:dyDescent="0.25">
      <c r="A527" s="66"/>
      <c r="B527" s="112"/>
      <c r="C527" s="12">
        <f>MATCH(D527,[1]!Tabla1[Consignatario],0)</f>
        <v>273</v>
      </c>
      <c r="D527" s="125" t="s">
        <v>1329</v>
      </c>
      <c r="E527" s="4"/>
      <c r="F527" s="4"/>
      <c r="G527" s="56" t="s">
        <v>1310</v>
      </c>
      <c r="H527" s="56" t="s">
        <v>553</v>
      </c>
      <c r="I527" s="56">
        <v>2105</v>
      </c>
      <c r="J527" s="62">
        <v>4</v>
      </c>
      <c r="K527" s="56"/>
      <c r="L527" s="56"/>
      <c r="M527" s="19"/>
    </row>
    <row r="528" spans="1:13" x14ac:dyDescent="0.25">
      <c r="A528" s="60" t="s">
        <v>555</v>
      </c>
      <c r="B528" s="108"/>
      <c r="C528" s="12">
        <f>MATCH(D528,[1]!Tabla1[Consignatario],0)</f>
        <v>1969</v>
      </c>
      <c r="D528" s="10" t="s">
        <v>1695</v>
      </c>
      <c r="E528" s="56" t="s">
        <v>550</v>
      </c>
      <c r="F528" s="56"/>
      <c r="G528" s="56" t="s">
        <v>1312</v>
      </c>
      <c r="H528" s="56" t="s">
        <v>16</v>
      </c>
      <c r="I528" s="56">
        <v>4000</v>
      </c>
      <c r="J528" s="62">
        <v>4000</v>
      </c>
      <c r="K528" s="56">
        <v>280</v>
      </c>
      <c r="L528" s="56"/>
      <c r="M528" s="19"/>
    </row>
    <row r="529" spans="1:13" x14ac:dyDescent="0.25">
      <c r="A529" s="65" t="s">
        <v>558</v>
      </c>
      <c r="B529" s="110"/>
      <c r="C529" s="12">
        <f>MATCH(D529,[1]!Tabla1[Consignatario],0)</f>
        <v>2238</v>
      </c>
      <c r="D529" s="101" t="s">
        <v>1512</v>
      </c>
      <c r="E529" s="3" t="s">
        <v>556</v>
      </c>
      <c r="F529" s="3" t="s">
        <v>557</v>
      </c>
      <c r="G529" s="56" t="s">
        <v>1312</v>
      </c>
      <c r="H529" s="56" t="s">
        <v>131</v>
      </c>
      <c r="I529" s="56">
        <v>20000</v>
      </c>
      <c r="J529" s="62">
        <v>20000</v>
      </c>
      <c r="K529" s="3">
        <v>1525</v>
      </c>
      <c r="L529" s="3">
        <v>3</v>
      </c>
      <c r="M529" s="19"/>
    </row>
    <row r="530" spans="1:13" x14ac:dyDescent="0.25">
      <c r="A530" s="67"/>
      <c r="B530" s="111"/>
      <c r="C530" s="12">
        <f>MATCH(D530,[1]!Tabla1[Consignatario],0)</f>
        <v>2238</v>
      </c>
      <c r="D530" s="101" t="s">
        <v>1512</v>
      </c>
      <c r="E530" s="7"/>
      <c r="F530" s="7"/>
      <c r="G530" s="56" t="s">
        <v>19</v>
      </c>
      <c r="H530" s="56" t="s">
        <v>213</v>
      </c>
      <c r="I530" s="56">
        <v>920</v>
      </c>
      <c r="J530" s="62">
        <v>920</v>
      </c>
      <c r="K530" s="7"/>
      <c r="L530" s="7"/>
      <c r="M530" s="19"/>
    </row>
    <row r="531" spans="1:13" x14ac:dyDescent="0.25">
      <c r="A531" s="66"/>
      <c r="B531" s="112"/>
      <c r="C531" s="12">
        <f>MATCH(D531,[1]!Tabla1[Consignatario],0)</f>
        <v>2238</v>
      </c>
      <c r="D531" s="101" t="s">
        <v>1512</v>
      </c>
      <c r="E531" s="4"/>
      <c r="F531" s="4"/>
      <c r="G531" s="56" t="s">
        <v>1312</v>
      </c>
      <c r="H531" s="56" t="s">
        <v>265</v>
      </c>
      <c r="I531" s="56">
        <v>900</v>
      </c>
      <c r="J531" s="62">
        <v>900</v>
      </c>
      <c r="K531" s="4"/>
      <c r="L531" s="4"/>
      <c r="M531" s="19"/>
    </row>
    <row r="532" spans="1:13" x14ac:dyDescent="0.25">
      <c r="A532" s="65" t="s">
        <v>559</v>
      </c>
      <c r="B532" s="110" t="s">
        <v>1368</v>
      </c>
      <c r="C532" s="12">
        <f>MATCH(D532,[1]!Tabla1[Consignatario],0)</f>
        <v>626</v>
      </c>
      <c r="D532" s="125" t="s">
        <v>1712</v>
      </c>
      <c r="E532" s="3" t="s">
        <v>556</v>
      </c>
      <c r="F532" s="3" t="s">
        <v>557</v>
      </c>
      <c r="G532" s="56" t="s">
        <v>1312</v>
      </c>
      <c r="H532" s="56" t="s">
        <v>1375</v>
      </c>
      <c r="I532" s="56">
        <v>2000</v>
      </c>
      <c r="J532" s="62">
        <v>2000</v>
      </c>
      <c r="K532" s="3">
        <v>1011</v>
      </c>
      <c r="L532" s="3">
        <v>2</v>
      </c>
      <c r="M532" s="19"/>
    </row>
    <row r="533" spans="1:13" x14ac:dyDescent="0.25">
      <c r="A533" s="67"/>
      <c r="B533" s="111"/>
      <c r="C533" s="12">
        <f>MATCH(D533,[1]!Tabla1[Consignatario],0)</f>
        <v>626</v>
      </c>
      <c r="D533" s="125" t="s">
        <v>1712</v>
      </c>
      <c r="E533" s="7"/>
      <c r="F533" s="7"/>
      <c r="G533" s="56" t="s">
        <v>19</v>
      </c>
      <c r="H533" s="56" t="s">
        <v>482</v>
      </c>
      <c r="I533" s="56">
        <v>8828</v>
      </c>
      <c r="J533" s="62">
        <v>8828</v>
      </c>
      <c r="K533" s="7"/>
      <c r="L533" s="7"/>
      <c r="M533" s="19"/>
    </row>
    <row r="534" spans="1:13" x14ac:dyDescent="0.25">
      <c r="A534" s="67"/>
      <c r="B534" s="111"/>
      <c r="C534" s="12">
        <f>MATCH(D534,[1]!Tabla1[Consignatario],0)</f>
        <v>626</v>
      </c>
      <c r="D534" s="125" t="s">
        <v>1712</v>
      </c>
      <c r="E534" s="7"/>
      <c r="F534" s="7"/>
      <c r="G534" s="56" t="s">
        <v>1312</v>
      </c>
      <c r="H534" s="56" t="s">
        <v>49</v>
      </c>
      <c r="I534" s="56">
        <v>1000</v>
      </c>
      <c r="J534" s="62">
        <v>1000</v>
      </c>
      <c r="K534" s="7"/>
      <c r="L534" s="7"/>
      <c r="M534" s="19"/>
    </row>
    <row r="535" spans="1:13" x14ac:dyDescent="0.25">
      <c r="A535" s="67"/>
      <c r="B535" s="111"/>
      <c r="C535" s="12">
        <f>MATCH(D535,[1]!Tabla1[Consignatario],0)</f>
        <v>626</v>
      </c>
      <c r="D535" s="125" t="s">
        <v>1712</v>
      </c>
      <c r="E535" s="7"/>
      <c r="F535" s="7"/>
      <c r="G535" s="56" t="s">
        <v>19</v>
      </c>
      <c r="H535" s="56" t="s">
        <v>560</v>
      </c>
      <c r="I535" s="56">
        <v>368</v>
      </c>
      <c r="J535" s="62">
        <v>368</v>
      </c>
      <c r="K535" s="7"/>
      <c r="L535" s="7"/>
      <c r="M535" s="19"/>
    </row>
    <row r="536" spans="1:13" x14ac:dyDescent="0.25">
      <c r="A536" s="66"/>
      <c r="B536" s="112"/>
      <c r="C536" s="12">
        <f>MATCH(D536,[1]!Tabla1[Consignatario],0)</f>
        <v>626</v>
      </c>
      <c r="D536" s="125" t="s">
        <v>1712</v>
      </c>
      <c r="E536" s="4"/>
      <c r="F536" s="4"/>
      <c r="G536" s="56" t="s">
        <v>1312</v>
      </c>
      <c r="H536" s="56" t="s">
        <v>1375</v>
      </c>
      <c r="I536" s="56">
        <v>2250</v>
      </c>
      <c r="J536" s="62">
        <v>2250</v>
      </c>
      <c r="K536" s="4"/>
      <c r="L536" s="4"/>
      <c r="M536" s="19" t="s">
        <v>1434</v>
      </c>
    </row>
    <row r="537" spans="1:13" x14ac:dyDescent="0.25">
      <c r="A537" s="65" t="s">
        <v>561</v>
      </c>
      <c r="B537" s="110"/>
      <c r="C537" s="12">
        <f>MATCH(D537,[1]!Tabla1[Consignatario],0)</f>
        <v>1160</v>
      </c>
      <c r="D537" s="125" t="s">
        <v>1330</v>
      </c>
      <c r="E537" s="3" t="s">
        <v>556</v>
      </c>
      <c r="F537" s="3" t="s">
        <v>557</v>
      </c>
      <c r="G537" s="56" t="s">
        <v>1312</v>
      </c>
      <c r="H537" s="56" t="s">
        <v>124</v>
      </c>
      <c r="I537" s="56">
        <v>12000</v>
      </c>
      <c r="J537" s="62">
        <v>12000</v>
      </c>
      <c r="K537" s="3">
        <v>89</v>
      </c>
      <c r="L537" s="3">
        <v>3</v>
      </c>
      <c r="M537" s="19"/>
    </row>
    <row r="538" spans="1:13" x14ac:dyDescent="0.25">
      <c r="A538" s="66"/>
      <c r="B538" s="112"/>
      <c r="C538" s="12">
        <f>MATCH(D538,[1]!Tabla1[Consignatario],0)</f>
        <v>1160</v>
      </c>
      <c r="D538" s="125" t="s">
        <v>1330</v>
      </c>
      <c r="E538" s="4"/>
      <c r="F538" s="4"/>
      <c r="G538" s="56" t="s">
        <v>19</v>
      </c>
      <c r="H538" s="56" t="s">
        <v>75</v>
      </c>
      <c r="I538" s="56">
        <v>720</v>
      </c>
      <c r="J538" s="62">
        <v>720</v>
      </c>
      <c r="K538" s="4"/>
      <c r="L538" s="4"/>
      <c r="M538" s="19"/>
    </row>
    <row r="539" spans="1:13" x14ac:dyDescent="0.25">
      <c r="A539" s="60" t="s">
        <v>561</v>
      </c>
      <c r="B539" s="108" t="s">
        <v>562</v>
      </c>
      <c r="C539" s="12">
        <f>MATCH(D539,[1]!Tabla1[Consignatario],0)</f>
        <v>2238</v>
      </c>
      <c r="D539" s="101" t="s">
        <v>1512</v>
      </c>
      <c r="E539" s="56" t="s">
        <v>556</v>
      </c>
      <c r="F539" s="56" t="s">
        <v>557</v>
      </c>
      <c r="G539" s="56" t="s">
        <v>19</v>
      </c>
      <c r="H539" s="56" t="s">
        <v>563</v>
      </c>
      <c r="I539" s="56"/>
      <c r="J539" s="62"/>
      <c r="K539" s="56"/>
      <c r="L539" s="56"/>
      <c r="M539" s="19" t="s">
        <v>1421</v>
      </c>
    </row>
    <row r="540" spans="1:13" x14ac:dyDescent="0.25">
      <c r="A540" s="65" t="s">
        <v>564</v>
      </c>
      <c r="B540" s="110"/>
      <c r="C540" s="12">
        <f>MATCH(D540,[1]!Tabla1[Consignatario],0)</f>
        <v>2720</v>
      </c>
      <c r="D540" s="101" t="s">
        <v>1529</v>
      </c>
      <c r="E540" s="3" t="s">
        <v>565</v>
      </c>
      <c r="F540" s="3" t="s">
        <v>1422</v>
      </c>
      <c r="G540" s="56" t="s">
        <v>1312</v>
      </c>
      <c r="H540" s="56" t="s">
        <v>147</v>
      </c>
      <c r="I540" s="56">
        <v>40000</v>
      </c>
      <c r="J540" s="62">
        <v>40000</v>
      </c>
      <c r="K540" s="3">
        <v>2868</v>
      </c>
      <c r="L540" s="73">
        <v>5</v>
      </c>
      <c r="M540" s="19"/>
    </row>
    <row r="541" spans="1:13" x14ac:dyDescent="0.25">
      <c r="A541" s="67"/>
      <c r="B541" s="111"/>
      <c r="C541" s="12">
        <f>MATCH(D541,[1]!Tabla1[Consignatario],0)</f>
        <v>2720</v>
      </c>
      <c r="D541" s="101" t="s">
        <v>1529</v>
      </c>
      <c r="E541" s="7"/>
      <c r="F541" s="7"/>
      <c r="G541" s="56" t="s">
        <v>19</v>
      </c>
      <c r="H541" s="56" t="s">
        <v>399</v>
      </c>
      <c r="I541" s="56">
        <v>560</v>
      </c>
      <c r="J541" s="62">
        <v>560</v>
      </c>
      <c r="K541" s="7"/>
      <c r="L541" s="74"/>
      <c r="M541" s="19"/>
    </row>
    <row r="542" spans="1:13" x14ac:dyDescent="0.25">
      <c r="A542" s="66"/>
      <c r="B542" s="112"/>
      <c r="C542" s="12">
        <f>MATCH(D542,[1]!Tabla1[Consignatario],0)</f>
        <v>2720</v>
      </c>
      <c r="D542" s="101" t="s">
        <v>1529</v>
      </c>
      <c r="E542" s="4"/>
      <c r="F542" s="4"/>
      <c r="G542" s="56" t="s">
        <v>19</v>
      </c>
      <c r="H542" s="56" t="s">
        <v>307</v>
      </c>
      <c r="I542" s="56">
        <v>320</v>
      </c>
      <c r="J542" s="62">
        <v>320</v>
      </c>
      <c r="K542" s="4"/>
      <c r="L542" s="75"/>
      <c r="M542" s="19" t="s">
        <v>1435</v>
      </c>
    </row>
    <row r="543" spans="1:13" x14ac:dyDescent="0.25">
      <c r="A543" s="60" t="s">
        <v>564</v>
      </c>
      <c r="B543" s="108"/>
      <c r="C543" s="12">
        <f>MATCH(D543,[1]!Tabla1[Consignatario],0)</f>
        <v>665</v>
      </c>
      <c r="D543" s="10" t="s">
        <v>1713</v>
      </c>
      <c r="E543" s="56" t="s">
        <v>566</v>
      </c>
      <c r="F543" s="56" t="s">
        <v>1388</v>
      </c>
      <c r="G543" s="56" t="s">
        <v>1312</v>
      </c>
      <c r="H543" s="56" t="s">
        <v>44</v>
      </c>
      <c r="I543" s="56">
        <v>8500</v>
      </c>
      <c r="J543" s="62">
        <v>8500</v>
      </c>
      <c r="K543" s="56">
        <v>609</v>
      </c>
      <c r="L543" s="56"/>
      <c r="M543" s="19"/>
    </row>
    <row r="544" spans="1:13" x14ac:dyDescent="0.25">
      <c r="A544" s="65" t="s">
        <v>568</v>
      </c>
      <c r="B544" s="110" t="s">
        <v>1368</v>
      </c>
      <c r="C544" s="12">
        <f>MATCH(D544,[1]!Tabla1[Consignatario],0)</f>
        <v>911</v>
      </c>
      <c r="D544" s="125" t="s">
        <v>1389</v>
      </c>
      <c r="E544" s="3" t="s">
        <v>566</v>
      </c>
      <c r="F544" s="3" t="s">
        <v>1388</v>
      </c>
      <c r="G544" s="56" t="s">
        <v>19</v>
      </c>
      <c r="H544" s="56" t="s">
        <v>563</v>
      </c>
      <c r="I544" s="56">
        <v>632</v>
      </c>
      <c r="J544" s="62">
        <v>632</v>
      </c>
      <c r="K544" s="73">
        <v>94</v>
      </c>
      <c r="L544" s="3">
        <v>2</v>
      </c>
      <c r="M544" s="19"/>
    </row>
    <row r="545" spans="1:13" x14ac:dyDescent="0.25">
      <c r="A545" s="66"/>
      <c r="B545" s="112"/>
      <c r="C545" s="12">
        <f>MATCH(D545,[1]!Tabla1[Consignatario],0)</f>
        <v>911</v>
      </c>
      <c r="D545" s="125" t="s">
        <v>1389</v>
      </c>
      <c r="E545" s="4"/>
      <c r="F545" s="4"/>
      <c r="G545" s="56" t="s">
        <v>1312</v>
      </c>
      <c r="H545" s="56" t="s">
        <v>567</v>
      </c>
      <c r="I545" s="56">
        <v>715</v>
      </c>
      <c r="J545" s="62">
        <v>715</v>
      </c>
      <c r="K545" s="75"/>
      <c r="L545" s="4"/>
      <c r="M545" s="19"/>
    </row>
    <row r="546" spans="1:13" x14ac:dyDescent="0.25">
      <c r="A546" s="65" t="s">
        <v>569</v>
      </c>
      <c r="B546" s="110"/>
      <c r="C546" s="12">
        <f>MATCH(D546,[1]!Tabla1[Consignatario],0)</f>
        <v>368</v>
      </c>
      <c r="D546" s="125" t="s">
        <v>1608</v>
      </c>
      <c r="E546" s="3" t="s">
        <v>566</v>
      </c>
      <c r="F546" s="70"/>
      <c r="G546" s="56" t="s">
        <v>19</v>
      </c>
      <c r="H546" s="56" t="s">
        <v>570</v>
      </c>
      <c r="I546" s="56">
        <v>1632</v>
      </c>
      <c r="J546" s="62">
        <v>1623</v>
      </c>
      <c r="K546" s="56"/>
      <c r="L546" s="56"/>
      <c r="M546" s="19"/>
    </row>
    <row r="547" spans="1:13" x14ac:dyDescent="0.25">
      <c r="A547" s="67"/>
      <c r="B547" s="111"/>
      <c r="C547" s="12">
        <f>MATCH(D547,[1]!Tabla1[Consignatario],0)</f>
        <v>368</v>
      </c>
      <c r="D547" s="125" t="s">
        <v>1608</v>
      </c>
      <c r="E547" s="7"/>
      <c r="F547" s="72"/>
      <c r="G547" s="56" t="s">
        <v>19</v>
      </c>
      <c r="H547" s="56" t="s">
        <v>83</v>
      </c>
      <c r="I547" s="56">
        <v>384</v>
      </c>
      <c r="J547" s="62">
        <v>384</v>
      </c>
      <c r="K547" s="56"/>
      <c r="L547" s="56"/>
      <c r="M547" s="19"/>
    </row>
    <row r="548" spans="1:13" x14ac:dyDescent="0.25">
      <c r="A548" s="66"/>
      <c r="B548" s="112"/>
      <c r="C548" s="12">
        <f>MATCH(D548,[1]!Tabla1[Consignatario],0)</f>
        <v>368</v>
      </c>
      <c r="D548" s="125" t="s">
        <v>1608</v>
      </c>
      <c r="E548" s="4"/>
      <c r="F548" s="71"/>
      <c r="G548" s="56" t="s">
        <v>1312</v>
      </c>
      <c r="H548" s="56" t="s">
        <v>1375</v>
      </c>
      <c r="I548" s="56">
        <v>2000</v>
      </c>
      <c r="J548" s="62">
        <v>2000</v>
      </c>
      <c r="K548" s="56">
        <v>281</v>
      </c>
      <c r="L548" s="56">
        <v>1</v>
      </c>
      <c r="M548" s="19"/>
    </row>
    <row r="549" spans="1:13" x14ac:dyDescent="0.25">
      <c r="A549" s="65" t="s">
        <v>569</v>
      </c>
      <c r="B549" s="110"/>
      <c r="C549" s="12">
        <f>MATCH(D549,[1]!Tabla1[Consignatario],0)</f>
        <v>1674</v>
      </c>
      <c r="D549" s="125" t="s">
        <v>1714</v>
      </c>
      <c r="E549" s="3" t="s">
        <v>566</v>
      </c>
      <c r="F549" s="3" t="s">
        <v>1388</v>
      </c>
      <c r="G549" s="56" t="s">
        <v>1312</v>
      </c>
      <c r="H549" s="56" t="s">
        <v>128</v>
      </c>
      <c r="I549" s="56">
        <v>24000</v>
      </c>
      <c r="J549" s="62">
        <v>24000</v>
      </c>
      <c r="K549" s="3">
        <v>1848</v>
      </c>
      <c r="L549" s="3"/>
      <c r="M549" s="19"/>
    </row>
    <row r="550" spans="1:13" x14ac:dyDescent="0.25">
      <c r="A550" s="66"/>
      <c r="B550" s="112"/>
      <c r="C550" s="12">
        <f>MATCH(D550,[1]!Tabla1[Consignatario],0)</f>
        <v>1674</v>
      </c>
      <c r="D550" s="125" t="s">
        <v>1714</v>
      </c>
      <c r="E550" s="4"/>
      <c r="F550" s="4"/>
      <c r="G550" s="56" t="s">
        <v>1312</v>
      </c>
      <c r="H550" s="56" t="s">
        <v>1375</v>
      </c>
      <c r="I550" s="56">
        <v>2400</v>
      </c>
      <c r="J550" s="62">
        <v>2400</v>
      </c>
      <c r="K550" s="4"/>
      <c r="L550" s="4"/>
      <c r="M550" s="19"/>
    </row>
    <row r="551" spans="1:13" x14ac:dyDescent="0.25">
      <c r="A551" s="65" t="s">
        <v>571</v>
      </c>
      <c r="B551" s="110" t="s">
        <v>1368</v>
      </c>
      <c r="C551" s="12">
        <f>MATCH(D551,[1]!Tabla1[Consignatario],0)</f>
        <v>1802</v>
      </c>
      <c r="D551" s="125" t="s">
        <v>1607</v>
      </c>
      <c r="E551" s="3" t="s">
        <v>566</v>
      </c>
      <c r="F551" s="3" t="s">
        <v>1388</v>
      </c>
      <c r="G551" s="56" t="s">
        <v>1312</v>
      </c>
      <c r="H551" s="56" t="s">
        <v>314</v>
      </c>
      <c r="I551" s="56">
        <v>28000</v>
      </c>
      <c r="J551" s="62">
        <v>28000</v>
      </c>
      <c r="K551" s="3">
        <v>2874</v>
      </c>
      <c r="L551" s="3">
        <v>4</v>
      </c>
      <c r="M551" s="19"/>
    </row>
    <row r="552" spans="1:13" x14ac:dyDescent="0.25">
      <c r="A552" s="67"/>
      <c r="B552" s="111"/>
      <c r="C552" s="12">
        <f>MATCH(D552,[1]!Tabla1[Consignatario],0)</f>
        <v>1802</v>
      </c>
      <c r="D552" s="125" t="s">
        <v>1607</v>
      </c>
      <c r="E552" s="7"/>
      <c r="F552" s="7"/>
      <c r="G552" s="56" t="s">
        <v>19</v>
      </c>
      <c r="H552" s="56" t="s">
        <v>225</v>
      </c>
      <c r="I552" s="56">
        <v>3360</v>
      </c>
      <c r="J552" s="62">
        <v>3360</v>
      </c>
      <c r="K552" s="7"/>
      <c r="L552" s="7"/>
      <c r="M552" s="19"/>
    </row>
    <row r="553" spans="1:13" x14ac:dyDescent="0.25">
      <c r="A553" s="67"/>
      <c r="B553" s="111"/>
      <c r="C553" s="12">
        <f>MATCH(D553,[1]!Tabla1[Consignatario],0)</f>
        <v>1802</v>
      </c>
      <c r="D553" s="125" t="s">
        <v>1607</v>
      </c>
      <c r="E553" s="7"/>
      <c r="F553" s="7"/>
      <c r="G553" s="56" t="s">
        <v>19</v>
      </c>
      <c r="H553" s="56" t="s">
        <v>572</v>
      </c>
      <c r="I553" s="56">
        <v>88</v>
      </c>
      <c r="J553" s="62">
        <v>88</v>
      </c>
      <c r="K553" s="7"/>
      <c r="L553" s="7"/>
      <c r="M553" s="19"/>
    </row>
    <row r="554" spans="1:13" x14ac:dyDescent="0.25">
      <c r="A554" s="66"/>
      <c r="B554" s="112"/>
      <c r="C554" s="12">
        <f>MATCH(D554,[1]!Tabla1[Consignatario],0)</f>
        <v>1802</v>
      </c>
      <c r="D554" s="125" t="s">
        <v>1607</v>
      </c>
      <c r="E554" s="4"/>
      <c r="F554" s="4"/>
      <c r="G554" s="56" t="s">
        <v>19</v>
      </c>
      <c r="H554" s="56" t="s">
        <v>482</v>
      </c>
      <c r="I554" s="56">
        <v>9616</v>
      </c>
      <c r="J554" s="62">
        <v>9616</v>
      </c>
      <c r="K554" s="4"/>
      <c r="L554" s="4"/>
      <c r="M554" s="19"/>
    </row>
    <row r="555" spans="1:13" x14ac:dyDescent="0.25">
      <c r="A555" s="65" t="s">
        <v>573</v>
      </c>
      <c r="B555" s="110"/>
      <c r="C555" s="12">
        <f>MATCH(D555,[1]!Tabla1[Consignatario],0)</f>
        <v>911</v>
      </c>
      <c r="D555" s="125" t="s">
        <v>1389</v>
      </c>
      <c r="E555" s="3" t="s">
        <v>566</v>
      </c>
      <c r="F555" s="3" t="s">
        <v>1388</v>
      </c>
      <c r="G555" s="56" t="s">
        <v>1312</v>
      </c>
      <c r="H555" s="56" t="s">
        <v>574</v>
      </c>
      <c r="I555" s="56">
        <v>222000</v>
      </c>
      <c r="J555" s="62">
        <v>222000</v>
      </c>
      <c r="K555" s="3">
        <v>15786</v>
      </c>
      <c r="L555" s="70"/>
      <c r="M555" s="19"/>
    </row>
    <row r="556" spans="1:13" x14ac:dyDescent="0.25">
      <c r="A556" s="66"/>
      <c r="B556" s="112"/>
      <c r="C556" s="12">
        <f>MATCH(D556,[1]!Tabla1[Consignatario],0)</f>
        <v>911</v>
      </c>
      <c r="D556" s="125" t="s">
        <v>1389</v>
      </c>
      <c r="E556" s="4"/>
      <c r="F556" s="7"/>
      <c r="G556" s="56" t="s">
        <v>19</v>
      </c>
      <c r="H556" s="56" t="s">
        <v>575</v>
      </c>
      <c r="I556" s="56">
        <v>3529</v>
      </c>
      <c r="J556" s="62">
        <v>3529</v>
      </c>
      <c r="K556" s="4"/>
      <c r="L556" s="71"/>
      <c r="M556" s="19"/>
    </row>
    <row r="557" spans="1:13" x14ac:dyDescent="0.25">
      <c r="A557" s="65" t="s">
        <v>576</v>
      </c>
      <c r="B557" s="110"/>
      <c r="C557" s="12">
        <f>MATCH(D557,[1]!Tabla1[Consignatario],0)</f>
        <v>595</v>
      </c>
      <c r="D557" s="125" t="s">
        <v>1715</v>
      </c>
      <c r="E557" s="3" t="s">
        <v>566</v>
      </c>
      <c r="F557" s="3" t="s">
        <v>1423</v>
      </c>
      <c r="G557" s="56" t="s">
        <v>1312</v>
      </c>
      <c r="H557" s="56" t="s">
        <v>44</v>
      </c>
      <c r="I557" s="56">
        <v>8000</v>
      </c>
      <c r="J557" s="62">
        <v>8000</v>
      </c>
      <c r="K557" s="3">
        <v>826</v>
      </c>
      <c r="L557" s="70"/>
      <c r="M557" s="19"/>
    </row>
    <row r="558" spans="1:13" x14ac:dyDescent="0.25">
      <c r="A558" s="67"/>
      <c r="B558" s="111"/>
      <c r="C558" s="12">
        <f>MATCH(D558,[1]!Tabla1[Consignatario],0)</f>
        <v>595</v>
      </c>
      <c r="D558" s="125" t="s">
        <v>1715</v>
      </c>
      <c r="E558" s="7"/>
      <c r="F558" s="7"/>
      <c r="G558" s="56" t="s">
        <v>1312</v>
      </c>
      <c r="H558" s="56" t="s">
        <v>193</v>
      </c>
      <c r="I558" s="56">
        <v>100</v>
      </c>
      <c r="J558" s="62">
        <v>100</v>
      </c>
      <c r="K558" s="7"/>
      <c r="L558" s="72"/>
      <c r="M558" s="19"/>
    </row>
    <row r="559" spans="1:13" x14ac:dyDescent="0.25">
      <c r="A559" s="67"/>
      <c r="B559" s="111"/>
      <c r="C559" s="12">
        <f>MATCH(D559,[1]!Tabla1[Consignatario],0)</f>
        <v>595</v>
      </c>
      <c r="D559" s="125" t="s">
        <v>1715</v>
      </c>
      <c r="E559" s="7"/>
      <c r="F559" s="7"/>
      <c r="G559" s="56" t="s">
        <v>1312</v>
      </c>
      <c r="H559" s="56" t="s">
        <v>577</v>
      </c>
      <c r="I559" s="56">
        <v>2900</v>
      </c>
      <c r="J559" s="62">
        <v>2900</v>
      </c>
      <c r="K559" s="7"/>
      <c r="L559" s="72"/>
      <c r="M559" s="19"/>
    </row>
    <row r="560" spans="1:13" x14ac:dyDescent="0.25">
      <c r="A560" s="66"/>
      <c r="B560" s="112"/>
      <c r="C560" s="12">
        <f>MATCH(D560,[1]!Tabla1[Consignatario],0)</f>
        <v>595</v>
      </c>
      <c r="D560" s="125" t="s">
        <v>1715</v>
      </c>
      <c r="E560" s="4"/>
      <c r="F560" s="4"/>
      <c r="G560" s="56" t="s">
        <v>19</v>
      </c>
      <c r="H560" s="56" t="s">
        <v>249</v>
      </c>
      <c r="I560" s="56">
        <v>800</v>
      </c>
      <c r="J560" s="62">
        <v>800</v>
      </c>
      <c r="K560" s="4"/>
      <c r="L560" s="71"/>
      <c r="M560" s="19"/>
    </row>
    <row r="561" spans="1:13" x14ac:dyDescent="0.25">
      <c r="A561" s="60" t="s">
        <v>576</v>
      </c>
      <c r="B561" s="108"/>
      <c r="C561" s="12">
        <f>MATCH(D561,[1]!Tabla1[Consignatario],0)</f>
        <v>1792</v>
      </c>
      <c r="D561" s="10" t="s">
        <v>1424</v>
      </c>
      <c r="E561" s="56" t="s">
        <v>566</v>
      </c>
      <c r="F561" s="56" t="s">
        <v>1423</v>
      </c>
      <c r="G561" s="56" t="s">
        <v>1312</v>
      </c>
      <c r="H561" s="56" t="s">
        <v>124</v>
      </c>
      <c r="I561" s="56">
        <v>12000</v>
      </c>
      <c r="J561" s="62">
        <v>12000</v>
      </c>
      <c r="K561" s="56">
        <v>840</v>
      </c>
      <c r="L561" s="56"/>
      <c r="M561" s="19"/>
    </row>
    <row r="562" spans="1:13" x14ac:dyDescent="0.25">
      <c r="A562" s="60" t="s">
        <v>576</v>
      </c>
      <c r="B562" s="108"/>
      <c r="C562" s="12">
        <f>MATCH(D562,[1]!Tabla1[Consignatario],0)</f>
        <v>1991</v>
      </c>
      <c r="D562" s="10" t="s">
        <v>1716</v>
      </c>
      <c r="E562" s="56" t="s">
        <v>566</v>
      </c>
      <c r="F562" s="56" t="s">
        <v>1423</v>
      </c>
      <c r="G562" s="56" t="s">
        <v>1312</v>
      </c>
      <c r="H562" s="56" t="s">
        <v>16</v>
      </c>
      <c r="I562" s="56">
        <v>4200</v>
      </c>
      <c r="J562" s="62">
        <v>4200</v>
      </c>
      <c r="K562" s="56">
        <v>294</v>
      </c>
      <c r="L562" s="56"/>
      <c r="M562" s="19"/>
    </row>
    <row r="563" spans="1:13" x14ac:dyDescent="0.25">
      <c r="A563" s="60" t="s">
        <v>576</v>
      </c>
      <c r="B563" s="108"/>
      <c r="C563" s="12">
        <f>MATCH(D563,[1]!Tabla1[Consignatario],0)</f>
        <v>1792</v>
      </c>
      <c r="D563" s="10" t="s">
        <v>1424</v>
      </c>
      <c r="E563" s="56" t="s">
        <v>566</v>
      </c>
      <c r="F563" s="56" t="s">
        <v>1423</v>
      </c>
      <c r="G563" s="56" t="s">
        <v>1312</v>
      </c>
      <c r="H563" s="56" t="s">
        <v>27</v>
      </c>
      <c r="I563" s="56">
        <v>200</v>
      </c>
      <c r="J563" s="62">
        <v>200</v>
      </c>
      <c r="K563" s="56">
        <v>14</v>
      </c>
      <c r="L563" s="56"/>
      <c r="M563" s="19"/>
    </row>
    <row r="564" spans="1:13" x14ac:dyDescent="0.25">
      <c r="A564" s="60" t="s">
        <v>578</v>
      </c>
      <c r="B564" s="108"/>
      <c r="C564" s="12">
        <f>MATCH(D564,[1]!Tabla1[Consignatario],0)</f>
        <v>595</v>
      </c>
      <c r="D564" s="10" t="s">
        <v>1715</v>
      </c>
      <c r="E564" s="56" t="s">
        <v>566</v>
      </c>
      <c r="F564" s="56" t="s">
        <v>1423</v>
      </c>
      <c r="G564" s="56" t="s">
        <v>1312</v>
      </c>
      <c r="H564" s="56" t="s">
        <v>579</v>
      </c>
      <c r="I564" s="56">
        <v>125</v>
      </c>
      <c r="J564" s="62">
        <v>125</v>
      </c>
      <c r="K564" s="56">
        <v>8</v>
      </c>
      <c r="L564" s="56">
        <v>6</v>
      </c>
      <c r="M564" s="19"/>
    </row>
    <row r="565" spans="1:13" x14ac:dyDescent="0.25">
      <c r="A565" s="60" t="s">
        <v>578</v>
      </c>
      <c r="B565" s="108"/>
      <c r="C565" s="12">
        <f>MATCH(D565,[1]!Tabla1[Consignatario],0)</f>
        <v>160</v>
      </c>
      <c r="D565" s="10" t="s">
        <v>1717</v>
      </c>
      <c r="E565" s="56" t="s">
        <v>566</v>
      </c>
      <c r="F565" s="56" t="s">
        <v>391</v>
      </c>
      <c r="G565" s="56" t="s">
        <v>1312</v>
      </c>
      <c r="H565" s="56" t="s">
        <v>80</v>
      </c>
      <c r="I565" s="56">
        <v>10000</v>
      </c>
      <c r="J565" s="62">
        <v>10000</v>
      </c>
      <c r="K565" s="56">
        <v>700</v>
      </c>
      <c r="L565" s="56"/>
      <c r="M565" s="19"/>
    </row>
    <row r="566" spans="1:13" x14ac:dyDescent="0.25">
      <c r="A566" s="60" t="s">
        <v>578</v>
      </c>
      <c r="B566" s="108" t="s">
        <v>1368</v>
      </c>
      <c r="C566" s="12">
        <f>MATCH(D566,[1]!Tabla1[Consignatario],0)</f>
        <v>2542</v>
      </c>
      <c r="D566" s="125" t="s">
        <v>1718</v>
      </c>
      <c r="E566" s="56" t="s">
        <v>566</v>
      </c>
      <c r="F566" s="56" t="s">
        <v>391</v>
      </c>
      <c r="G566" s="56" t="s">
        <v>1312</v>
      </c>
      <c r="H566" s="56" t="s">
        <v>216</v>
      </c>
      <c r="I566" s="56">
        <v>59400</v>
      </c>
      <c r="J566" s="62">
        <v>59400</v>
      </c>
      <c r="K566" s="56">
        <v>4158</v>
      </c>
      <c r="L566" s="56"/>
      <c r="M566" s="19"/>
    </row>
    <row r="567" spans="1:13" x14ac:dyDescent="0.25">
      <c r="A567" s="60" t="s">
        <v>578</v>
      </c>
      <c r="B567" s="108"/>
      <c r="C567" s="12">
        <f>MATCH(D567,[1]!Tabla1[Consignatario],0)</f>
        <v>1568</v>
      </c>
      <c r="D567" s="101" t="s">
        <v>1481</v>
      </c>
      <c r="E567" s="56" t="s">
        <v>566</v>
      </c>
      <c r="F567" s="56" t="s">
        <v>391</v>
      </c>
      <c r="G567" s="56" t="s">
        <v>1312</v>
      </c>
      <c r="H567" s="56" t="s">
        <v>237</v>
      </c>
      <c r="I567" s="56">
        <v>48000</v>
      </c>
      <c r="J567" s="62">
        <v>48000</v>
      </c>
      <c r="K567" s="56">
        <v>3360</v>
      </c>
      <c r="L567" s="56"/>
      <c r="M567" s="19"/>
    </row>
    <row r="568" spans="1:13" x14ac:dyDescent="0.25">
      <c r="A568" s="65" t="s">
        <v>580</v>
      </c>
      <c r="B568" s="110"/>
      <c r="C568" s="12">
        <f>MATCH(D568,[1]!Tabla1[Consignatario],0)</f>
        <v>816</v>
      </c>
      <c r="D568" s="122" t="s">
        <v>1648</v>
      </c>
      <c r="E568" s="3" t="s">
        <v>566</v>
      </c>
      <c r="F568" s="3" t="s">
        <v>322</v>
      </c>
      <c r="G568" s="56" t="s">
        <v>1312</v>
      </c>
      <c r="H568" s="56" t="s">
        <v>16</v>
      </c>
      <c r="I568" s="56">
        <v>4050</v>
      </c>
      <c r="J568" s="62">
        <v>4050</v>
      </c>
      <c r="K568" s="3">
        <v>1716</v>
      </c>
      <c r="L568" s="3">
        <v>1</v>
      </c>
      <c r="M568" s="19"/>
    </row>
    <row r="569" spans="1:13" x14ac:dyDescent="0.25">
      <c r="A569" s="67"/>
      <c r="B569" s="111"/>
      <c r="C569" s="12">
        <f>MATCH(D569,[1]!Tabla1[Consignatario],0)</f>
        <v>816</v>
      </c>
      <c r="D569" s="122" t="s">
        <v>1648</v>
      </c>
      <c r="E569" s="7"/>
      <c r="F569" s="7"/>
      <c r="G569" s="56" t="s">
        <v>1312</v>
      </c>
      <c r="H569" s="56" t="s">
        <v>1375</v>
      </c>
      <c r="I569" s="56">
        <v>2250</v>
      </c>
      <c r="J569" s="62">
        <v>2250</v>
      </c>
      <c r="K569" s="7"/>
      <c r="L569" s="7"/>
      <c r="M569" s="19"/>
    </row>
    <row r="570" spans="1:13" x14ac:dyDescent="0.25">
      <c r="A570" s="67"/>
      <c r="B570" s="111"/>
      <c r="C570" s="12">
        <f>MATCH(D570,[1]!Tabla1[Consignatario],0)</f>
        <v>816</v>
      </c>
      <c r="D570" s="122" t="s">
        <v>1648</v>
      </c>
      <c r="E570" s="7"/>
      <c r="F570" s="7"/>
      <c r="G570" s="56" t="s">
        <v>19</v>
      </c>
      <c r="H570" s="56" t="s">
        <v>581</v>
      </c>
      <c r="I570" s="56">
        <v>4560</v>
      </c>
      <c r="J570" s="62">
        <v>4560</v>
      </c>
      <c r="K570" s="7"/>
      <c r="L570" s="7"/>
      <c r="M570" s="19"/>
    </row>
    <row r="571" spans="1:13" x14ac:dyDescent="0.25">
      <c r="A571" s="67"/>
      <c r="B571" s="111"/>
      <c r="C571" s="12">
        <f>MATCH(D571,[1]!Tabla1[Consignatario],0)</f>
        <v>816</v>
      </c>
      <c r="D571" s="122" t="s">
        <v>1648</v>
      </c>
      <c r="E571" s="7"/>
      <c r="F571" s="7"/>
      <c r="G571" s="56" t="s">
        <v>19</v>
      </c>
      <c r="H571" s="56" t="s">
        <v>582</v>
      </c>
      <c r="I571" s="56">
        <v>12032</v>
      </c>
      <c r="J571" s="62">
        <v>12032</v>
      </c>
      <c r="K571" s="7"/>
      <c r="L571" s="7"/>
      <c r="M571" s="19"/>
    </row>
    <row r="572" spans="1:13" x14ac:dyDescent="0.25">
      <c r="A572" s="67"/>
      <c r="B572" s="111"/>
      <c r="C572" s="12">
        <f>MATCH(D572,[1]!Tabla1[Consignatario],0)</f>
        <v>816</v>
      </c>
      <c r="D572" s="122" t="s">
        <v>1648</v>
      </c>
      <c r="E572" s="7"/>
      <c r="F572" s="7"/>
      <c r="G572" s="56" t="s">
        <v>1310</v>
      </c>
      <c r="H572" s="56" t="s">
        <v>44</v>
      </c>
      <c r="I572" s="5"/>
      <c r="J572" s="50">
        <v>0</v>
      </c>
      <c r="K572" s="4"/>
      <c r="L572" s="4"/>
      <c r="M572" s="19"/>
    </row>
    <row r="573" spans="1:13" x14ac:dyDescent="0.25">
      <c r="A573" s="66"/>
      <c r="B573" s="112"/>
      <c r="C573" s="12">
        <f>MATCH(D573,[1]!Tabla1[Consignatario],0)</f>
        <v>816</v>
      </c>
      <c r="D573" s="122" t="s">
        <v>1648</v>
      </c>
      <c r="E573" s="4"/>
      <c r="F573" s="4"/>
      <c r="G573" s="56" t="s">
        <v>1310</v>
      </c>
      <c r="H573" s="56" t="s">
        <v>583</v>
      </c>
      <c r="I573" s="56">
        <v>75030</v>
      </c>
      <c r="J573" s="62">
        <v>75030</v>
      </c>
      <c r="K573" s="56">
        <v>375</v>
      </c>
      <c r="L573" s="56">
        <v>1</v>
      </c>
      <c r="M573" s="19"/>
    </row>
    <row r="574" spans="1:13" ht="15" customHeight="1" x14ac:dyDescent="0.25">
      <c r="A574" s="65" t="s">
        <v>580</v>
      </c>
      <c r="B574" s="113" t="s">
        <v>790</v>
      </c>
      <c r="C574" s="12">
        <f>MATCH(D574,[1]!Tabla1[Consignatario],0)</f>
        <v>869</v>
      </c>
      <c r="D574" s="125" t="s">
        <v>1331</v>
      </c>
      <c r="E574" s="3" t="s">
        <v>566</v>
      </c>
      <c r="F574" s="3" t="s">
        <v>322</v>
      </c>
      <c r="G574" s="56" t="s">
        <v>1312</v>
      </c>
      <c r="H574" s="56" t="s">
        <v>27</v>
      </c>
      <c r="I574" s="56">
        <v>200</v>
      </c>
      <c r="J574" s="62">
        <v>200</v>
      </c>
      <c r="K574" s="56">
        <v>14</v>
      </c>
      <c r="L574" s="56"/>
      <c r="M574" s="19"/>
    </row>
    <row r="575" spans="1:13" ht="75.75" customHeight="1" x14ac:dyDescent="0.25">
      <c r="A575" s="66"/>
      <c r="B575" s="112"/>
      <c r="C575" s="12">
        <f>MATCH(D575,[1]!Tabla1[Consignatario],0)</f>
        <v>869</v>
      </c>
      <c r="D575" s="125" t="s">
        <v>1331</v>
      </c>
      <c r="E575" s="4"/>
      <c r="F575" s="4"/>
      <c r="G575" s="56" t="s">
        <v>1310</v>
      </c>
      <c r="H575" s="54" t="s">
        <v>584</v>
      </c>
      <c r="I575" s="54">
        <v>24188</v>
      </c>
      <c r="J575" s="62">
        <v>24188</v>
      </c>
      <c r="K575" s="54">
        <v>121</v>
      </c>
      <c r="L575" s="56"/>
      <c r="M575" s="19"/>
    </row>
    <row r="576" spans="1:13" x14ac:dyDescent="0.25">
      <c r="A576" s="60" t="s">
        <v>585</v>
      </c>
      <c r="B576" s="108"/>
      <c r="C576" s="12">
        <f>MATCH(D576,[1]!Tabla1[Consignatario],0)</f>
        <v>198</v>
      </c>
      <c r="D576" s="10" t="s">
        <v>1719</v>
      </c>
      <c r="E576" s="56" t="s">
        <v>566</v>
      </c>
      <c r="F576" s="56" t="s">
        <v>322</v>
      </c>
      <c r="G576" s="56" t="s">
        <v>1312</v>
      </c>
      <c r="H576" s="56" t="s">
        <v>1375</v>
      </c>
      <c r="I576" s="56">
        <v>2000</v>
      </c>
      <c r="J576" s="62">
        <v>2000</v>
      </c>
      <c r="K576" s="56">
        <v>140</v>
      </c>
      <c r="L576" s="56"/>
      <c r="M576" s="19"/>
    </row>
    <row r="577" spans="1:13" x14ac:dyDescent="0.25">
      <c r="A577" s="65" t="s">
        <v>585</v>
      </c>
      <c r="B577" s="110"/>
      <c r="C577" s="12">
        <f>MATCH(D577,[1]!Tabla1[Consignatario],0)</f>
        <v>1804</v>
      </c>
      <c r="D577" s="125" t="s">
        <v>1720</v>
      </c>
      <c r="E577" s="3" t="s">
        <v>566</v>
      </c>
      <c r="F577" s="70"/>
      <c r="G577" s="56" t="s">
        <v>1312</v>
      </c>
      <c r="H577" s="56" t="s">
        <v>80</v>
      </c>
      <c r="I577" s="56">
        <v>10000</v>
      </c>
      <c r="J577" s="62">
        <v>10000</v>
      </c>
      <c r="K577" s="3">
        <v>871</v>
      </c>
      <c r="L577" s="70"/>
      <c r="M577" s="19"/>
    </row>
    <row r="578" spans="1:13" x14ac:dyDescent="0.25">
      <c r="A578" s="67"/>
      <c r="B578" s="111"/>
      <c r="C578" s="12">
        <f>MATCH(D578,[1]!Tabla1[Consignatario],0)</f>
        <v>1804</v>
      </c>
      <c r="D578" s="125" t="s">
        <v>1720</v>
      </c>
      <c r="E578" s="7"/>
      <c r="F578" s="72"/>
      <c r="G578" s="56" t="s">
        <v>1312</v>
      </c>
      <c r="H578" s="56" t="s">
        <v>1375</v>
      </c>
      <c r="I578" s="56">
        <v>1800</v>
      </c>
      <c r="J578" s="62">
        <v>1800</v>
      </c>
      <c r="K578" s="7"/>
      <c r="L578" s="72"/>
      <c r="M578" s="19"/>
    </row>
    <row r="579" spans="1:13" x14ac:dyDescent="0.25">
      <c r="A579" s="66"/>
      <c r="B579" s="112"/>
      <c r="C579" s="12">
        <f>MATCH(D579,[1]!Tabla1[Consignatario],0)</f>
        <v>1804</v>
      </c>
      <c r="D579" s="125" t="s">
        <v>1720</v>
      </c>
      <c r="E579" s="4"/>
      <c r="F579" s="71"/>
      <c r="G579" s="56" t="s">
        <v>19</v>
      </c>
      <c r="H579" s="56" t="s">
        <v>281</v>
      </c>
      <c r="I579" s="56">
        <v>644</v>
      </c>
      <c r="J579" s="62">
        <v>644</v>
      </c>
      <c r="K579" s="4"/>
      <c r="L579" s="71"/>
      <c r="M579" s="19"/>
    </row>
    <row r="580" spans="1:13" x14ac:dyDescent="0.25">
      <c r="A580" s="60" t="s">
        <v>585</v>
      </c>
      <c r="B580" s="108"/>
      <c r="C580" s="12">
        <f>MATCH(D580,[1]!Tabla1[Consignatario],0)</f>
        <v>407</v>
      </c>
      <c r="D580" s="10" t="s">
        <v>1721</v>
      </c>
      <c r="E580" s="56" t="s">
        <v>566</v>
      </c>
      <c r="F580" s="56" t="s">
        <v>322</v>
      </c>
      <c r="G580" s="56"/>
      <c r="H580" s="56" t="s">
        <v>1425</v>
      </c>
      <c r="I580" s="56"/>
      <c r="J580" s="62"/>
      <c r="K580" s="56"/>
      <c r="L580" s="56"/>
      <c r="M580" s="19" t="s">
        <v>1436</v>
      </c>
    </row>
    <row r="581" spans="1:13" x14ac:dyDescent="0.25">
      <c r="A581" s="65" t="s">
        <v>590</v>
      </c>
      <c r="B581" s="110" t="s">
        <v>1368</v>
      </c>
      <c r="C581" s="12">
        <f>MATCH(D581,[1]!Tabla1[Consignatario],0)</f>
        <v>1661</v>
      </c>
      <c r="D581" s="101" t="s">
        <v>1485</v>
      </c>
      <c r="E581" s="3" t="s">
        <v>566</v>
      </c>
      <c r="F581" s="3" t="s">
        <v>322</v>
      </c>
      <c r="G581" s="56" t="s">
        <v>1312</v>
      </c>
      <c r="H581" s="56" t="s">
        <v>1375</v>
      </c>
      <c r="I581" s="56">
        <v>2000</v>
      </c>
      <c r="J581" s="62">
        <v>2000</v>
      </c>
      <c r="K581" s="3">
        <v>244</v>
      </c>
      <c r="L581" s="3">
        <v>1</v>
      </c>
      <c r="M581" s="19"/>
    </row>
    <row r="582" spans="1:13" x14ac:dyDescent="0.25">
      <c r="A582" s="66"/>
      <c r="B582" s="112"/>
      <c r="C582" s="12">
        <f>MATCH(D582,[1]!Tabla1[Consignatario],0)</f>
        <v>1661</v>
      </c>
      <c r="D582" s="101" t="s">
        <v>1485</v>
      </c>
      <c r="E582" s="4"/>
      <c r="F582" s="4"/>
      <c r="G582" s="56" t="s">
        <v>19</v>
      </c>
      <c r="H582" s="56" t="s">
        <v>586</v>
      </c>
      <c r="I582" s="56">
        <v>1488</v>
      </c>
      <c r="J582" s="62">
        <v>1488</v>
      </c>
      <c r="K582" s="4"/>
      <c r="L582" s="4"/>
      <c r="M582" s="19"/>
    </row>
    <row r="583" spans="1:13" x14ac:dyDescent="0.25">
      <c r="A583" s="60" t="s">
        <v>589</v>
      </c>
      <c r="B583" s="108" t="s">
        <v>1368</v>
      </c>
      <c r="C583" s="12">
        <f>MATCH(D583,[1]!Tabla1[Consignatario],0)</f>
        <v>2397</v>
      </c>
      <c r="D583" s="10" t="s">
        <v>1332</v>
      </c>
      <c r="E583" s="56" t="s">
        <v>587</v>
      </c>
      <c r="F583" s="56"/>
      <c r="G583" s="56" t="s">
        <v>1312</v>
      </c>
      <c r="H583" s="56" t="s">
        <v>588</v>
      </c>
      <c r="I583" s="56">
        <v>9800</v>
      </c>
      <c r="J583" s="62">
        <v>9800</v>
      </c>
      <c r="K583" s="56">
        <v>686</v>
      </c>
      <c r="L583" s="56"/>
      <c r="M583" s="19"/>
    </row>
    <row r="584" spans="1:13" x14ac:dyDescent="0.25">
      <c r="A584" s="60" t="s">
        <v>589</v>
      </c>
      <c r="B584" s="108" t="s">
        <v>1368</v>
      </c>
      <c r="C584" s="12">
        <f>MATCH(D584,[1]!Tabla1[Consignatario],0)</f>
        <v>2320</v>
      </c>
      <c r="D584" s="10" t="s">
        <v>1722</v>
      </c>
      <c r="E584" s="56" t="s">
        <v>587</v>
      </c>
      <c r="F584" s="56" t="s">
        <v>1426</v>
      </c>
      <c r="G584" s="56" t="s">
        <v>1312</v>
      </c>
      <c r="H584" s="56" t="s">
        <v>158</v>
      </c>
      <c r="I584" s="56">
        <v>6000</v>
      </c>
      <c r="J584" s="62">
        <v>6000</v>
      </c>
      <c r="K584" s="56">
        <v>420</v>
      </c>
      <c r="L584" s="56"/>
      <c r="M584" s="19"/>
    </row>
    <row r="585" spans="1:13" x14ac:dyDescent="0.25">
      <c r="A585" s="65" t="s">
        <v>589</v>
      </c>
      <c r="B585" s="110" t="s">
        <v>1368</v>
      </c>
      <c r="C585" s="12">
        <f>MATCH(D585,[1]!Tabla1[Consignatario],0)</f>
        <v>161</v>
      </c>
      <c r="D585" s="125" t="s">
        <v>1558</v>
      </c>
      <c r="E585" s="3" t="s">
        <v>591</v>
      </c>
      <c r="F585" s="3" t="s">
        <v>592</v>
      </c>
      <c r="G585" s="56" t="s">
        <v>1312</v>
      </c>
      <c r="H585" s="56" t="s">
        <v>593</v>
      </c>
      <c r="I585" s="56">
        <v>134000</v>
      </c>
      <c r="J585" s="62">
        <v>134000</v>
      </c>
      <c r="K585" s="3">
        <v>11176</v>
      </c>
      <c r="L585" s="3">
        <v>7</v>
      </c>
      <c r="M585" s="19"/>
    </row>
    <row r="586" spans="1:13" x14ac:dyDescent="0.25">
      <c r="A586" s="67"/>
      <c r="B586" s="111"/>
      <c r="C586" s="12">
        <f>MATCH(D586,[1]!Tabla1[Consignatario],0)</f>
        <v>161</v>
      </c>
      <c r="D586" s="125" t="s">
        <v>1558</v>
      </c>
      <c r="E586" s="7"/>
      <c r="F586" s="7"/>
      <c r="G586" s="56" t="s">
        <v>1312</v>
      </c>
      <c r="H586" s="56" t="s">
        <v>77</v>
      </c>
      <c r="I586" s="56">
        <v>15500</v>
      </c>
      <c r="J586" s="62">
        <v>15500</v>
      </c>
      <c r="K586" s="7"/>
      <c r="L586" s="7"/>
      <c r="M586" s="19"/>
    </row>
    <row r="587" spans="1:13" x14ac:dyDescent="0.25">
      <c r="A587" s="67"/>
      <c r="B587" s="111"/>
      <c r="C587" s="12">
        <f>MATCH(D587,[1]!Tabla1[Consignatario],0)</f>
        <v>161</v>
      </c>
      <c r="D587" s="125" t="s">
        <v>1558</v>
      </c>
      <c r="E587" s="7"/>
      <c r="F587" s="7"/>
      <c r="G587" s="56" t="s">
        <v>19</v>
      </c>
      <c r="H587" s="56" t="s">
        <v>594</v>
      </c>
      <c r="I587" s="56">
        <v>7712</v>
      </c>
      <c r="J587" s="62">
        <v>7712</v>
      </c>
      <c r="K587" s="7"/>
      <c r="L587" s="7"/>
      <c r="M587" s="19"/>
    </row>
    <row r="588" spans="1:13" x14ac:dyDescent="0.25">
      <c r="A588" s="66"/>
      <c r="B588" s="112"/>
      <c r="C588" s="12">
        <f>MATCH(D588,[1]!Tabla1[Consignatario],0)</f>
        <v>161</v>
      </c>
      <c r="D588" s="125" t="s">
        <v>1558</v>
      </c>
      <c r="E588" s="4"/>
      <c r="F588" s="4"/>
      <c r="G588" s="56" t="s">
        <v>1312</v>
      </c>
      <c r="H588" s="56" t="s">
        <v>595</v>
      </c>
      <c r="I588" s="56">
        <v>458</v>
      </c>
      <c r="J588" s="62">
        <v>458</v>
      </c>
      <c r="K588" s="4"/>
      <c r="L588" s="4"/>
      <c r="M588" s="19"/>
    </row>
    <row r="589" spans="1:13" x14ac:dyDescent="0.25">
      <c r="A589" s="60" t="s">
        <v>596</v>
      </c>
      <c r="B589" s="108"/>
      <c r="C589" s="12">
        <f>MATCH(D589,[1]!Tabla1[Consignatario],0)</f>
        <v>920</v>
      </c>
      <c r="D589" s="10" t="s">
        <v>1723</v>
      </c>
      <c r="E589" s="56" t="s">
        <v>591</v>
      </c>
      <c r="F589" s="56"/>
      <c r="G589" s="56" t="s">
        <v>1312</v>
      </c>
      <c r="H589" s="56" t="s">
        <v>239</v>
      </c>
      <c r="I589" s="56">
        <v>350</v>
      </c>
      <c r="J589" s="62">
        <v>350</v>
      </c>
      <c r="K589" s="56">
        <v>24</v>
      </c>
      <c r="L589" s="56">
        <v>4</v>
      </c>
      <c r="M589" s="19"/>
    </row>
    <row r="590" spans="1:13" x14ac:dyDescent="0.25">
      <c r="A590" s="60" t="s">
        <v>596</v>
      </c>
      <c r="B590" s="108" t="s">
        <v>1368</v>
      </c>
      <c r="C590" s="12">
        <f>MATCH(D590,[1]!Tabla1[Consignatario],0)</f>
        <v>1748</v>
      </c>
      <c r="D590" s="10" t="s">
        <v>1686</v>
      </c>
      <c r="E590" s="56" t="s">
        <v>591</v>
      </c>
      <c r="F590" s="56" t="s">
        <v>18</v>
      </c>
      <c r="G590" s="56" t="s">
        <v>1310</v>
      </c>
      <c r="H590" s="56" t="s">
        <v>597</v>
      </c>
      <c r="I590" s="56">
        <v>195695</v>
      </c>
      <c r="J590" s="62">
        <v>195695</v>
      </c>
      <c r="K590" s="56">
        <v>978</v>
      </c>
      <c r="L590" s="56"/>
      <c r="M590" s="19"/>
    </row>
    <row r="591" spans="1:13" x14ac:dyDescent="0.25">
      <c r="A591" s="60" t="s">
        <v>600</v>
      </c>
      <c r="B591" s="108"/>
      <c r="C591" s="12">
        <f>MATCH(D591,[1]!Tabla1[Consignatario],0)</f>
        <v>2193</v>
      </c>
      <c r="D591" s="121" t="s">
        <v>1643</v>
      </c>
      <c r="E591" s="54" t="s">
        <v>591</v>
      </c>
      <c r="F591" s="54" t="s">
        <v>18</v>
      </c>
      <c r="G591" s="54" t="s">
        <v>1312</v>
      </c>
      <c r="H591" s="54" t="s">
        <v>598</v>
      </c>
      <c r="I591" s="54">
        <v>4000</v>
      </c>
      <c r="J591" s="62">
        <v>4000</v>
      </c>
      <c r="K591" s="54">
        <v>280</v>
      </c>
      <c r="L591" s="54"/>
      <c r="M591" s="25"/>
    </row>
    <row r="592" spans="1:13" x14ac:dyDescent="0.25">
      <c r="A592" s="60" t="s">
        <v>599</v>
      </c>
      <c r="B592" s="108"/>
      <c r="C592" s="12">
        <f>MATCH(D592,[1]!Tabla1[Consignatario],0)</f>
        <v>747</v>
      </c>
      <c r="D592" t="s">
        <v>1893</v>
      </c>
      <c r="E592" s="54" t="s">
        <v>591</v>
      </c>
      <c r="F592" s="54" t="s">
        <v>18</v>
      </c>
      <c r="G592" s="54" t="s">
        <v>1312</v>
      </c>
      <c r="H592" s="54" t="s">
        <v>137</v>
      </c>
      <c r="I592" s="54">
        <v>60000</v>
      </c>
      <c r="J592" s="62">
        <v>60000</v>
      </c>
      <c r="K592" s="54">
        <v>4200</v>
      </c>
      <c r="L592" s="54"/>
      <c r="M592" s="25"/>
    </row>
    <row r="593" spans="1:13" ht="30" x14ac:dyDescent="0.25">
      <c r="A593" s="60" t="s">
        <v>599</v>
      </c>
      <c r="B593" s="108" t="s">
        <v>1368</v>
      </c>
      <c r="C593" s="12">
        <f>MATCH(D593,[1]!Tabla1[Consignatario],0)</f>
        <v>1425</v>
      </c>
      <c r="D593" s="121" t="s">
        <v>1363</v>
      </c>
      <c r="E593" s="54" t="s">
        <v>591</v>
      </c>
      <c r="F593" s="54" t="s">
        <v>18</v>
      </c>
      <c r="G593" s="54" t="s">
        <v>1312</v>
      </c>
      <c r="H593" s="54" t="s">
        <v>601</v>
      </c>
      <c r="I593" s="54">
        <v>84000</v>
      </c>
      <c r="J593" s="62">
        <v>84000</v>
      </c>
      <c r="K593" s="54">
        <v>5088</v>
      </c>
      <c r="L593" s="54"/>
      <c r="M593" s="26" t="s">
        <v>1427</v>
      </c>
    </row>
    <row r="594" spans="1:13" ht="30" x14ac:dyDescent="0.25">
      <c r="A594" s="60" t="s">
        <v>606</v>
      </c>
      <c r="B594" s="108" t="s">
        <v>603</v>
      </c>
      <c r="C594" s="12">
        <f>MATCH(D594,[1]!Tabla1[Consignatario],0)</f>
        <v>55</v>
      </c>
      <c r="D594" s="121" t="s">
        <v>1724</v>
      </c>
      <c r="E594" s="54" t="s">
        <v>602</v>
      </c>
      <c r="F594" s="54" t="s">
        <v>1428</v>
      </c>
      <c r="G594" s="54" t="s">
        <v>1312</v>
      </c>
      <c r="H594" s="54" t="s">
        <v>605</v>
      </c>
      <c r="I594" s="54"/>
      <c r="J594" s="62"/>
      <c r="K594" s="54"/>
      <c r="L594" s="54"/>
      <c r="M594" s="26" t="s">
        <v>1429</v>
      </c>
    </row>
    <row r="595" spans="1:13" x14ac:dyDescent="0.25">
      <c r="A595" s="60" t="s">
        <v>607</v>
      </c>
      <c r="B595" s="108"/>
      <c r="C595" s="12">
        <f>MATCH(D595,[1]!Tabla1[Consignatario],0)</f>
        <v>127</v>
      </c>
      <c r="D595" s="121" t="s">
        <v>1725</v>
      </c>
      <c r="E595" s="54" t="s">
        <v>602</v>
      </c>
      <c r="F595" s="54" t="s">
        <v>359</v>
      </c>
      <c r="G595" s="54" t="s">
        <v>1312</v>
      </c>
      <c r="H595" s="54" t="s">
        <v>26</v>
      </c>
      <c r="I595" s="54">
        <v>500</v>
      </c>
      <c r="J595" s="62">
        <v>500</v>
      </c>
      <c r="K595" s="54">
        <v>49</v>
      </c>
      <c r="L595" s="54"/>
      <c r="M595" s="27" t="s">
        <v>608</v>
      </c>
    </row>
    <row r="596" spans="1:13" x14ac:dyDescent="0.25">
      <c r="A596" s="60" t="s">
        <v>607</v>
      </c>
      <c r="B596" s="108"/>
      <c r="C596" s="12">
        <f>MATCH(D596,[1]!Tabla1[Consignatario],0)</f>
        <v>49</v>
      </c>
      <c r="D596" s="121" t="s">
        <v>1361</v>
      </c>
      <c r="E596" s="54" t="s">
        <v>602</v>
      </c>
      <c r="F596" s="54" t="s">
        <v>359</v>
      </c>
      <c r="G596" s="54" t="s">
        <v>1312</v>
      </c>
      <c r="H596" s="54"/>
      <c r="I596" s="54">
        <v>6500</v>
      </c>
      <c r="J596" s="62">
        <v>6500</v>
      </c>
      <c r="K596" s="54">
        <v>455</v>
      </c>
      <c r="L596" s="54"/>
      <c r="M596" s="25"/>
    </row>
    <row r="597" spans="1:13" x14ac:dyDescent="0.25">
      <c r="A597" s="60" t="s">
        <v>607</v>
      </c>
      <c r="B597" s="108" t="s">
        <v>1368</v>
      </c>
      <c r="C597" s="12">
        <f>MATCH(D597,[1]!Tabla1[Consignatario],0)</f>
        <v>2756</v>
      </c>
      <c r="D597" s="101" t="s">
        <v>1527</v>
      </c>
      <c r="E597" s="54" t="s">
        <v>602</v>
      </c>
      <c r="F597" s="54" t="s">
        <v>359</v>
      </c>
      <c r="G597" s="54" t="s">
        <v>1312</v>
      </c>
      <c r="H597" s="54" t="s">
        <v>44</v>
      </c>
      <c r="I597" s="54">
        <v>8000</v>
      </c>
      <c r="J597" s="62">
        <v>8000</v>
      </c>
      <c r="K597" s="54">
        <v>560</v>
      </c>
      <c r="L597" s="54"/>
      <c r="M597" s="27" t="s">
        <v>609</v>
      </c>
    </row>
    <row r="598" spans="1:13" x14ac:dyDescent="0.25">
      <c r="A598" s="65" t="s">
        <v>613</v>
      </c>
      <c r="B598" s="110" t="s">
        <v>1368</v>
      </c>
      <c r="C598" s="12">
        <f>MATCH(D598,[1]!Tabla1[Consignatario],0)</f>
        <v>2756</v>
      </c>
      <c r="D598" s="101" t="s">
        <v>1527</v>
      </c>
      <c r="E598" s="3" t="s">
        <v>602</v>
      </c>
      <c r="F598" s="3" t="s">
        <v>359</v>
      </c>
      <c r="G598" s="54" t="s">
        <v>1312</v>
      </c>
      <c r="H598" s="54" t="s">
        <v>131</v>
      </c>
      <c r="I598" s="54">
        <v>20000</v>
      </c>
      <c r="J598" s="62">
        <v>20000</v>
      </c>
      <c r="K598" s="3">
        <v>1362</v>
      </c>
      <c r="L598" s="3"/>
      <c r="M598" s="27" t="s">
        <v>1430</v>
      </c>
    </row>
    <row r="599" spans="1:13" x14ac:dyDescent="0.25">
      <c r="A599" s="67"/>
      <c r="B599" s="111"/>
      <c r="C599" s="12">
        <f>MATCH(D599,[1]!Tabla1[Consignatario],0)</f>
        <v>2756</v>
      </c>
      <c r="D599" s="101" t="s">
        <v>1527</v>
      </c>
      <c r="E599" s="7"/>
      <c r="F599" s="7"/>
      <c r="G599" s="54" t="s">
        <v>19</v>
      </c>
      <c r="H599" s="54" t="s">
        <v>310</v>
      </c>
      <c r="I599" s="54">
        <v>960</v>
      </c>
      <c r="J599" s="62">
        <v>960</v>
      </c>
      <c r="K599" s="4"/>
      <c r="L599" s="4"/>
      <c r="M599" s="27" t="s">
        <v>610</v>
      </c>
    </row>
    <row r="600" spans="1:13" x14ac:dyDescent="0.25">
      <c r="A600" s="66"/>
      <c r="B600" s="112"/>
      <c r="C600" s="12">
        <f>MATCH(D600,[1]!Tabla1[Consignatario],0)</f>
        <v>2756</v>
      </c>
      <c r="D600" s="101" t="s">
        <v>1527</v>
      </c>
      <c r="E600" s="4"/>
      <c r="F600" s="4"/>
      <c r="G600" s="56" t="s">
        <v>1310</v>
      </c>
      <c r="H600" s="54" t="s">
        <v>380</v>
      </c>
      <c r="I600" s="54">
        <v>48035</v>
      </c>
      <c r="J600" s="62">
        <v>48035</v>
      </c>
      <c r="K600" s="54">
        <v>240</v>
      </c>
      <c r="L600" s="54">
        <v>1</v>
      </c>
      <c r="M600" s="27" t="s">
        <v>611</v>
      </c>
    </row>
    <row r="601" spans="1:13" x14ac:dyDescent="0.25">
      <c r="A601" s="65" t="s">
        <v>612</v>
      </c>
      <c r="B601" s="110" t="s">
        <v>1368</v>
      </c>
      <c r="C601" s="12">
        <f>MATCH(D601,[1]!Tabla1[Consignatario],0)</f>
        <v>2756</v>
      </c>
      <c r="D601" s="101" t="s">
        <v>1527</v>
      </c>
      <c r="E601" s="3" t="s">
        <v>602</v>
      </c>
      <c r="F601" s="3" t="s">
        <v>359</v>
      </c>
      <c r="G601" s="54" t="s">
        <v>19</v>
      </c>
      <c r="H601" s="54" t="s">
        <v>614</v>
      </c>
      <c r="I601" s="54">
        <v>224</v>
      </c>
      <c r="J601" s="62">
        <v>224</v>
      </c>
      <c r="K601" s="54">
        <v>15</v>
      </c>
      <c r="L601" s="54">
        <v>5</v>
      </c>
      <c r="M601" s="22"/>
    </row>
    <row r="602" spans="1:13" x14ac:dyDescent="0.25">
      <c r="A602" s="66"/>
      <c r="B602" s="112"/>
      <c r="C602" s="12">
        <f>MATCH(D602,[1]!Tabla1[Consignatario],0)</f>
        <v>2756</v>
      </c>
      <c r="D602" s="101" t="s">
        <v>1527</v>
      </c>
      <c r="E602" s="4"/>
      <c r="F602" s="4"/>
      <c r="G602" s="56" t="s">
        <v>1310</v>
      </c>
      <c r="H602" s="54" t="s">
        <v>615</v>
      </c>
      <c r="I602" s="97">
        <v>5518</v>
      </c>
      <c r="J602" s="97">
        <v>5518</v>
      </c>
      <c r="K602" s="54">
        <v>27</v>
      </c>
      <c r="L602" s="54">
        <v>5</v>
      </c>
      <c r="M602" s="22"/>
    </row>
    <row r="603" spans="1:13" x14ac:dyDescent="0.25">
      <c r="A603" s="65" t="s">
        <v>621</v>
      </c>
      <c r="B603" s="110"/>
      <c r="C603" s="12">
        <f>MATCH(D603,[1]!Tabla1[Consignatario],0)</f>
        <v>1940</v>
      </c>
      <c r="D603" s="125" t="s">
        <v>1726</v>
      </c>
      <c r="E603" s="3" t="s">
        <v>616</v>
      </c>
      <c r="F603" s="3" t="s">
        <v>516</v>
      </c>
      <c r="G603" s="54" t="s">
        <v>1312</v>
      </c>
      <c r="H603" s="54" t="s">
        <v>617</v>
      </c>
      <c r="I603" s="54">
        <v>77000</v>
      </c>
      <c r="J603" s="62">
        <v>77000</v>
      </c>
      <c r="K603" s="3">
        <v>5600</v>
      </c>
      <c r="L603" s="3">
        <v>3</v>
      </c>
      <c r="M603" s="22"/>
    </row>
    <row r="604" spans="1:13" x14ac:dyDescent="0.25">
      <c r="A604" s="67"/>
      <c r="B604" s="111"/>
      <c r="C604" s="12">
        <f>MATCH(D604,[1]!Tabla1[Consignatario],0)</f>
        <v>1940</v>
      </c>
      <c r="D604" s="125" t="s">
        <v>1726</v>
      </c>
      <c r="E604" s="7"/>
      <c r="F604" s="7"/>
      <c r="G604" s="54" t="s">
        <v>1312</v>
      </c>
      <c r="H604" s="54" t="s">
        <v>618</v>
      </c>
      <c r="I604" s="54">
        <v>606</v>
      </c>
      <c r="J604" s="62">
        <v>606</v>
      </c>
      <c r="K604" s="7"/>
      <c r="L604" s="7"/>
      <c r="M604" s="22" t="s">
        <v>619</v>
      </c>
    </row>
    <row r="605" spans="1:13" x14ac:dyDescent="0.25">
      <c r="A605" s="66"/>
      <c r="B605" s="112"/>
      <c r="C605" s="12">
        <f>MATCH(D605,[1]!Tabla1[Consignatario],0)</f>
        <v>1940</v>
      </c>
      <c r="D605" s="125" t="s">
        <v>1726</v>
      </c>
      <c r="E605" s="4"/>
      <c r="F605" s="4"/>
      <c r="G605" s="54" t="s">
        <v>19</v>
      </c>
      <c r="H605" s="54" t="s">
        <v>113</v>
      </c>
      <c r="I605" s="54">
        <v>2400</v>
      </c>
      <c r="J605" s="62">
        <v>2400</v>
      </c>
      <c r="K605" s="4"/>
      <c r="L605" s="4"/>
      <c r="M605" s="22" t="s">
        <v>620</v>
      </c>
    </row>
    <row r="606" spans="1:13" x14ac:dyDescent="0.25">
      <c r="A606" s="65" t="s">
        <v>621</v>
      </c>
      <c r="B606" s="110"/>
      <c r="C606" s="12">
        <f>MATCH(D606,[1]!Tabla1[Consignatario],0)</f>
        <v>2257</v>
      </c>
      <c r="D606" s="124" t="s">
        <v>1355</v>
      </c>
      <c r="E606" s="84" t="s">
        <v>616</v>
      </c>
      <c r="F606" s="3"/>
      <c r="G606" s="54" t="s">
        <v>1312</v>
      </c>
      <c r="H606" s="54" t="s">
        <v>622</v>
      </c>
      <c r="I606" s="54">
        <v>20000</v>
      </c>
      <c r="J606" s="62">
        <v>20000</v>
      </c>
      <c r="K606" s="54"/>
      <c r="L606" s="54"/>
      <c r="M606" s="22"/>
    </row>
    <row r="607" spans="1:13" x14ac:dyDescent="0.25">
      <c r="A607" s="67"/>
      <c r="B607" s="111"/>
      <c r="C607" s="12">
        <f>MATCH(D607,[1]!Tabla1[Consignatario],0)</f>
        <v>2257</v>
      </c>
      <c r="D607" s="124" t="s">
        <v>1355</v>
      </c>
      <c r="E607" s="85"/>
      <c r="F607" s="7"/>
      <c r="G607" s="54" t="s">
        <v>1312</v>
      </c>
      <c r="H607" s="54" t="s">
        <v>66</v>
      </c>
      <c r="I607" s="54">
        <v>600</v>
      </c>
      <c r="J607" s="43">
        <v>5880</v>
      </c>
      <c r="K607" s="54"/>
      <c r="L607" s="54"/>
      <c r="M607" s="22" t="s">
        <v>623</v>
      </c>
    </row>
    <row r="608" spans="1:13" x14ac:dyDescent="0.25">
      <c r="A608" s="67"/>
      <c r="B608" s="112"/>
      <c r="C608" s="12">
        <f>MATCH(D608,[1]!Tabla1[Consignatario],0)</f>
        <v>2257</v>
      </c>
      <c r="D608" s="124" t="s">
        <v>1355</v>
      </c>
      <c r="E608" s="86"/>
      <c r="F608" s="4"/>
      <c r="G608" s="54" t="s">
        <v>19</v>
      </c>
      <c r="H608" s="54" t="s">
        <v>624</v>
      </c>
      <c r="I608" s="54">
        <v>5280</v>
      </c>
      <c r="J608" s="64"/>
      <c r="K608" s="54">
        <v>1811</v>
      </c>
      <c r="L608" s="54"/>
      <c r="M608" s="22" t="s">
        <v>625</v>
      </c>
    </row>
    <row r="609" spans="1:13" x14ac:dyDescent="0.25">
      <c r="A609" s="58" t="s">
        <v>621</v>
      </c>
      <c r="B609" s="108"/>
      <c r="C609" s="12">
        <f>MATCH(D609,[1]!Tabla1[Consignatario],0)</f>
        <v>541</v>
      </c>
      <c r="D609" s="121" t="s">
        <v>1727</v>
      </c>
      <c r="E609" s="54" t="s">
        <v>616</v>
      </c>
      <c r="F609" s="54"/>
      <c r="G609" s="54" t="s">
        <v>1312</v>
      </c>
      <c r="H609" s="54" t="s">
        <v>16</v>
      </c>
      <c r="I609" s="54">
        <v>4000</v>
      </c>
      <c r="J609" s="62">
        <v>4000</v>
      </c>
      <c r="K609" s="54">
        <v>280</v>
      </c>
      <c r="L609" s="54"/>
      <c r="M609" s="22"/>
    </row>
    <row r="610" spans="1:13" x14ac:dyDescent="0.25">
      <c r="A610" s="65" t="s">
        <v>628</v>
      </c>
      <c r="B610" s="110"/>
      <c r="C610" s="12">
        <f>MATCH(D610,[1]!Tabla1[Consignatario],0)</f>
        <v>466</v>
      </c>
      <c r="D610" s="125" t="s">
        <v>1728</v>
      </c>
      <c r="E610" s="3" t="s">
        <v>616</v>
      </c>
      <c r="F610" s="3"/>
      <c r="G610" s="54" t="s">
        <v>1312</v>
      </c>
      <c r="H610" s="54" t="s">
        <v>314</v>
      </c>
      <c r="I610" s="54">
        <v>30800</v>
      </c>
      <c r="J610" s="62">
        <v>30800</v>
      </c>
      <c r="K610" s="3">
        <v>2276</v>
      </c>
      <c r="L610" s="3">
        <v>3</v>
      </c>
      <c r="M610" s="22" t="s">
        <v>626</v>
      </c>
    </row>
    <row r="611" spans="1:13" x14ac:dyDescent="0.25">
      <c r="A611" s="67"/>
      <c r="B611" s="111"/>
      <c r="C611" s="12">
        <f>MATCH(D611,[1]!Tabla1[Consignatario],0)</f>
        <v>466</v>
      </c>
      <c r="D611" s="125" t="s">
        <v>1728</v>
      </c>
      <c r="E611" s="7"/>
      <c r="F611" s="7"/>
      <c r="G611" s="54" t="s">
        <v>1312</v>
      </c>
      <c r="H611" s="54" t="s">
        <v>27</v>
      </c>
      <c r="I611" s="54">
        <v>200</v>
      </c>
      <c r="J611" s="62">
        <v>200</v>
      </c>
      <c r="K611" s="7"/>
      <c r="L611" s="7"/>
      <c r="M611" s="22"/>
    </row>
    <row r="612" spans="1:13" x14ac:dyDescent="0.25">
      <c r="A612" s="66"/>
      <c r="B612" s="112"/>
      <c r="C612" s="12">
        <f>MATCH(D612,[1]!Tabla1[Consignatario],0)</f>
        <v>466</v>
      </c>
      <c r="D612" s="125" t="s">
        <v>1728</v>
      </c>
      <c r="E612" s="4"/>
      <c r="F612" s="4"/>
      <c r="G612" s="54" t="s">
        <v>19</v>
      </c>
      <c r="H612" s="54" t="s">
        <v>627</v>
      </c>
      <c r="I612" s="54">
        <v>1520</v>
      </c>
      <c r="J612" s="62">
        <v>1520</v>
      </c>
      <c r="K612" s="4"/>
      <c r="L612" s="4"/>
      <c r="M612" s="22"/>
    </row>
    <row r="613" spans="1:13" x14ac:dyDescent="0.25">
      <c r="A613" s="65" t="s">
        <v>629</v>
      </c>
      <c r="B613" s="110"/>
      <c r="C613" s="12">
        <f>MATCH(D613,[1]!Tabla1[Consignatario],0)</f>
        <v>2398</v>
      </c>
      <c r="D613" s="125" t="s">
        <v>1729</v>
      </c>
      <c r="E613" s="3" t="s">
        <v>616</v>
      </c>
      <c r="F613" s="3"/>
      <c r="G613" s="54" t="s">
        <v>1312</v>
      </c>
      <c r="H613" s="54" t="s">
        <v>166</v>
      </c>
      <c r="I613" s="54">
        <v>30000</v>
      </c>
      <c r="J613" s="62">
        <v>30000</v>
      </c>
      <c r="K613" s="3">
        <v>2956</v>
      </c>
      <c r="L613" s="3">
        <v>6</v>
      </c>
      <c r="M613" s="22"/>
    </row>
    <row r="614" spans="1:13" x14ac:dyDescent="0.25">
      <c r="A614" s="67"/>
      <c r="B614" s="111"/>
      <c r="C614" s="12">
        <f>MATCH(D614,[1]!Tabla1[Consignatario],0)</f>
        <v>2398</v>
      </c>
      <c r="D614" s="125" t="s">
        <v>1729</v>
      </c>
      <c r="E614" s="7"/>
      <c r="F614" s="7"/>
      <c r="G614" s="54" t="s">
        <v>1312</v>
      </c>
      <c r="H614" s="54" t="s">
        <v>16</v>
      </c>
      <c r="I614" s="54">
        <v>4200</v>
      </c>
      <c r="J614" s="62">
        <v>4200</v>
      </c>
      <c r="K614" s="7"/>
      <c r="L614" s="7"/>
      <c r="M614" s="22" t="s">
        <v>1431</v>
      </c>
    </row>
    <row r="615" spans="1:13" x14ac:dyDescent="0.25">
      <c r="A615" s="67"/>
      <c r="B615" s="111"/>
      <c r="C615" s="12">
        <f>MATCH(D615,[1]!Tabla1[Consignatario],0)</f>
        <v>2398</v>
      </c>
      <c r="D615" s="125" t="s">
        <v>1729</v>
      </c>
      <c r="E615" s="7"/>
      <c r="F615" s="7"/>
      <c r="G615" s="54" t="s">
        <v>1312</v>
      </c>
      <c r="H615" s="54" t="s">
        <v>630</v>
      </c>
      <c r="I615" s="54">
        <v>2200</v>
      </c>
      <c r="J615" s="62">
        <v>2200</v>
      </c>
      <c r="K615" s="7"/>
      <c r="L615" s="7"/>
      <c r="M615" s="22" t="s">
        <v>631</v>
      </c>
    </row>
    <row r="616" spans="1:13" x14ac:dyDescent="0.25">
      <c r="A616" s="66"/>
      <c r="B616" s="112"/>
      <c r="C616" s="12">
        <f>MATCH(D616,[1]!Tabla1[Consignatario],0)</f>
        <v>2398</v>
      </c>
      <c r="D616" s="125" t="s">
        <v>1729</v>
      </c>
      <c r="E616" s="4"/>
      <c r="F616" s="4"/>
      <c r="G616" s="54" t="s">
        <v>19</v>
      </c>
      <c r="H616" s="54" t="s">
        <v>167</v>
      </c>
      <c r="I616" s="54">
        <v>1840</v>
      </c>
      <c r="J616" s="62">
        <v>1840</v>
      </c>
      <c r="K616" s="4"/>
      <c r="L616" s="4"/>
      <c r="M616" s="22" t="s">
        <v>361</v>
      </c>
    </row>
    <row r="617" spans="1:13" ht="30" x14ac:dyDescent="0.25">
      <c r="A617" s="60" t="s">
        <v>629</v>
      </c>
      <c r="B617" s="108"/>
      <c r="C617" s="12">
        <f>MATCH(D617,[1]!Tabla1[Consignatario],0)</f>
        <v>2014</v>
      </c>
      <c r="D617" s="121" t="s">
        <v>1333</v>
      </c>
      <c r="E617" s="54" t="s">
        <v>616</v>
      </c>
      <c r="F617" s="54"/>
      <c r="G617" s="54" t="s">
        <v>1312</v>
      </c>
      <c r="H617" s="54" t="s">
        <v>53</v>
      </c>
      <c r="I617" s="54">
        <v>26595</v>
      </c>
      <c r="J617" s="62">
        <v>26595</v>
      </c>
      <c r="K617" s="54"/>
      <c r="L617" s="54"/>
      <c r="M617" s="23" t="s">
        <v>1367</v>
      </c>
    </row>
    <row r="618" spans="1:13" x14ac:dyDescent="0.25">
      <c r="A618" s="60" t="s">
        <v>632</v>
      </c>
      <c r="B618" s="108"/>
      <c r="C618" s="12">
        <f>MATCH(D618,[1]!Tabla1[Consignatario],0)</f>
        <v>252</v>
      </c>
      <c r="D618" s="121" t="s">
        <v>1318</v>
      </c>
      <c r="E618" s="54" t="s">
        <v>616</v>
      </c>
      <c r="F618" s="54" t="s">
        <v>633</v>
      </c>
      <c r="G618" s="54" t="s">
        <v>1312</v>
      </c>
      <c r="H618" s="54" t="s">
        <v>162</v>
      </c>
      <c r="I618" s="54">
        <v>16000</v>
      </c>
      <c r="J618" s="62">
        <v>16000</v>
      </c>
      <c r="K618" s="54">
        <v>1120</v>
      </c>
      <c r="L618" s="54"/>
      <c r="M618" s="22"/>
    </row>
    <row r="619" spans="1:13" ht="30" x14ac:dyDescent="0.25">
      <c r="A619" s="60" t="s">
        <v>632</v>
      </c>
      <c r="B619" s="108"/>
      <c r="C619" s="12">
        <f>MATCH(D619,[1]!Tabla1[Consignatario],0)</f>
        <v>2398</v>
      </c>
      <c r="D619" s="125" t="s">
        <v>1729</v>
      </c>
      <c r="E619" s="54" t="s">
        <v>616</v>
      </c>
      <c r="F619" s="54" t="s">
        <v>516</v>
      </c>
      <c r="G619" s="54" t="s">
        <v>19</v>
      </c>
      <c r="H619" s="54"/>
      <c r="I619" s="54"/>
      <c r="J619" s="62"/>
      <c r="K619" s="54"/>
      <c r="L619" s="54"/>
      <c r="M619" s="23" t="s">
        <v>1432</v>
      </c>
    </row>
    <row r="620" spans="1:13" x14ac:dyDescent="0.25">
      <c r="A620" s="60" t="s">
        <v>634</v>
      </c>
      <c r="B620" s="108"/>
      <c r="C620" s="12">
        <f>MATCH(D620,[1]!Tabla1[Consignatario],0)</f>
        <v>466</v>
      </c>
      <c r="D620" s="121" t="s">
        <v>1728</v>
      </c>
      <c r="E620" s="54" t="s">
        <v>616</v>
      </c>
      <c r="F620" s="54" t="s">
        <v>516</v>
      </c>
      <c r="G620" s="54" t="s">
        <v>1312</v>
      </c>
      <c r="H620" s="54"/>
      <c r="I620" s="54"/>
      <c r="J620" s="62"/>
      <c r="K620" s="54"/>
      <c r="L620" s="54"/>
      <c r="M620" s="22" t="s">
        <v>635</v>
      </c>
    </row>
    <row r="621" spans="1:13" x14ac:dyDescent="0.25">
      <c r="A621" s="60" t="s">
        <v>634</v>
      </c>
      <c r="B621" s="108"/>
      <c r="C621" s="12">
        <f>MATCH(D621,[1]!Tabla1[Consignatario],0)</f>
        <v>466</v>
      </c>
      <c r="D621" s="121" t="s">
        <v>1728</v>
      </c>
      <c r="E621" s="54" t="s">
        <v>616</v>
      </c>
      <c r="F621" s="54" t="s">
        <v>516</v>
      </c>
      <c r="G621" s="54" t="s">
        <v>19</v>
      </c>
      <c r="H621" s="54" t="s">
        <v>636</v>
      </c>
      <c r="I621" s="54">
        <v>800</v>
      </c>
      <c r="J621" s="62">
        <v>800</v>
      </c>
      <c r="K621" s="54"/>
      <c r="L621" s="54"/>
      <c r="M621" s="22" t="s">
        <v>637</v>
      </c>
    </row>
    <row r="622" spans="1:13" x14ac:dyDescent="0.25">
      <c r="A622" s="60" t="s">
        <v>634</v>
      </c>
      <c r="B622" s="108"/>
      <c r="C622" s="12">
        <f>MATCH(D622,[1]!Tabla1[Consignatario],0)</f>
        <v>1820</v>
      </c>
      <c r="D622" s="101" t="s">
        <v>1490</v>
      </c>
      <c r="E622" s="54" t="s">
        <v>638</v>
      </c>
      <c r="F622" s="54" t="s">
        <v>604</v>
      </c>
      <c r="G622" s="54" t="s">
        <v>1312</v>
      </c>
      <c r="H622" s="54" t="s">
        <v>27</v>
      </c>
      <c r="I622" s="54">
        <v>200</v>
      </c>
      <c r="J622" s="62">
        <v>200</v>
      </c>
      <c r="K622" s="54">
        <v>14</v>
      </c>
      <c r="L622" s="54"/>
      <c r="M622" s="22" t="s">
        <v>639</v>
      </c>
    </row>
    <row r="623" spans="1:13" x14ac:dyDescent="0.25">
      <c r="A623" s="65" t="s">
        <v>647</v>
      </c>
      <c r="B623" s="110" t="s">
        <v>13</v>
      </c>
      <c r="C623" s="12">
        <f>MATCH(D623,[1]!Tabla1[Consignatario],0)</f>
        <v>2379</v>
      </c>
      <c r="D623" s="125" t="s">
        <v>1325</v>
      </c>
      <c r="E623" s="3" t="s">
        <v>638</v>
      </c>
      <c r="F623" s="3" t="s">
        <v>322</v>
      </c>
      <c r="G623" s="54" t="s">
        <v>19</v>
      </c>
      <c r="H623" s="54" t="s">
        <v>640</v>
      </c>
      <c r="I623" s="54">
        <v>4799</v>
      </c>
      <c r="J623" s="62">
        <v>4799</v>
      </c>
      <c r="K623" s="3">
        <v>1291</v>
      </c>
      <c r="L623" s="3"/>
      <c r="M623" s="22"/>
    </row>
    <row r="624" spans="1:13" x14ac:dyDescent="0.25">
      <c r="A624" s="67"/>
      <c r="B624" s="111"/>
      <c r="C624" s="12">
        <f>MATCH(D624,[1]!Tabla1[Consignatario],0)</f>
        <v>2379</v>
      </c>
      <c r="D624" s="125" t="s">
        <v>1325</v>
      </c>
      <c r="E624" s="7"/>
      <c r="F624" s="7"/>
      <c r="G624" s="54" t="s">
        <v>1312</v>
      </c>
      <c r="H624" s="54" t="s">
        <v>279</v>
      </c>
      <c r="I624" s="54">
        <v>300</v>
      </c>
      <c r="J624" s="62">
        <v>300</v>
      </c>
      <c r="K624" s="7"/>
      <c r="L624" s="7"/>
      <c r="M624" s="22" t="s">
        <v>641</v>
      </c>
    </row>
    <row r="625" spans="1:13" x14ac:dyDescent="0.25">
      <c r="A625" s="67"/>
      <c r="B625" s="111"/>
      <c r="C625" s="12">
        <f>MATCH(D625,[1]!Tabla1[Consignatario],0)</f>
        <v>2379</v>
      </c>
      <c r="D625" s="125" t="s">
        <v>1325</v>
      </c>
      <c r="E625" s="7"/>
      <c r="F625" s="7"/>
      <c r="G625" s="54" t="s">
        <v>1312</v>
      </c>
      <c r="H625" s="54" t="s">
        <v>124</v>
      </c>
      <c r="I625" s="54">
        <v>12000</v>
      </c>
      <c r="J625" s="62">
        <v>12000</v>
      </c>
      <c r="K625" s="7"/>
      <c r="L625" s="7"/>
      <c r="M625" s="22" t="s">
        <v>642</v>
      </c>
    </row>
    <row r="626" spans="1:13" x14ac:dyDescent="0.25">
      <c r="A626" s="67"/>
      <c r="B626" s="111"/>
      <c r="C626" s="12">
        <f>MATCH(D626,[1]!Tabla1[Consignatario],0)</f>
        <v>2379</v>
      </c>
      <c r="D626" s="125" t="s">
        <v>1325</v>
      </c>
      <c r="E626" s="7"/>
      <c r="F626" s="7"/>
      <c r="G626" s="54" t="s">
        <v>19</v>
      </c>
      <c r="H626" s="54" t="s">
        <v>644</v>
      </c>
      <c r="I626" s="54">
        <v>363</v>
      </c>
      <c r="J626" s="62">
        <v>363</v>
      </c>
      <c r="K626" s="7"/>
      <c r="L626" s="7"/>
      <c r="M626" s="22" t="s">
        <v>643</v>
      </c>
    </row>
    <row r="627" spans="1:13" x14ac:dyDescent="0.25">
      <c r="A627" s="66"/>
      <c r="B627" s="112"/>
      <c r="C627" s="12">
        <f>MATCH(D627,[1]!Tabla1[Consignatario],0)</f>
        <v>2379</v>
      </c>
      <c r="D627" s="125" t="s">
        <v>1325</v>
      </c>
      <c r="E627" s="4"/>
      <c r="F627" s="4"/>
      <c r="G627" s="54" t="s">
        <v>1312</v>
      </c>
      <c r="H627" s="54" t="s">
        <v>645</v>
      </c>
      <c r="I627" s="54">
        <v>981</v>
      </c>
      <c r="J627" s="62">
        <v>981</v>
      </c>
      <c r="K627" s="4"/>
      <c r="L627" s="4"/>
      <c r="M627" s="22" t="s">
        <v>1450</v>
      </c>
    </row>
    <row r="628" spans="1:13" x14ac:dyDescent="0.25">
      <c r="A628" s="65" t="s">
        <v>646</v>
      </c>
      <c r="B628" s="110"/>
      <c r="C628" s="12">
        <f>MATCH(D628,[1]!Tabla1[Consignatario],0)</f>
        <v>260</v>
      </c>
      <c r="D628" s="125" t="s">
        <v>1730</v>
      </c>
      <c r="E628" s="3" t="s">
        <v>638</v>
      </c>
      <c r="G628" s="54" t="s">
        <v>1312</v>
      </c>
      <c r="H628" s="54" t="s">
        <v>131</v>
      </c>
      <c r="I628" s="54">
        <v>20000</v>
      </c>
      <c r="J628" s="62">
        <v>20000</v>
      </c>
      <c r="K628" s="54"/>
      <c r="L628" s="54"/>
      <c r="M628" s="22"/>
    </row>
    <row r="629" spans="1:13" x14ac:dyDescent="0.25">
      <c r="A629" s="67"/>
      <c r="B629" s="111"/>
      <c r="C629" s="12">
        <f>MATCH(D629,[1]!Tabla1[Consignatario],0)</f>
        <v>260</v>
      </c>
      <c r="D629" s="125" t="s">
        <v>1730</v>
      </c>
      <c r="E629" s="7"/>
      <c r="F629" s="54"/>
      <c r="G629" s="54" t="s">
        <v>1312</v>
      </c>
      <c r="H629" s="54" t="s">
        <v>523</v>
      </c>
      <c r="I629" s="54">
        <v>1400</v>
      </c>
      <c r="J629" s="62">
        <v>1400</v>
      </c>
      <c r="K629" s="54"/>
      <c r="L629" s="54"/>
      <c r="M629" s="22" t="s">
        <v>641</v>
      </c>
    </row>
    <row r="630" spans="1:13" x14ac:dyDescent="0.25">
      <c r="A630" s="66"/>
      <c r="B630" s="112"/>
      <c r="C630" s="12">
        <f>MATCH(D630,[1]!Tabla1[Consignatario],0)</f>
        <v>260</v>
      </c>
      <c r="D630" s="125" t="s">
        <v>1730</v>
      </c>
      <c r="E630" s="4"/>
      <c r="F630" s="54"/>
      <c r="G630" s="54" t="s">
        <v>19</v>
      </c>
      <c r="H630" s="54" t="s">
        <v>114</v>
      </c>
      <c r="I630" s="54">
        <v>1040</v>
      </c>
      <c r="J630" s="62">
        <v>1040</v>
      </c>
      <c r="K630" s="54">
        <v>1550</v>
      </c>
      <c r="L630" s="54">
        <v>6</v>
      </c>
      <c r="M630" s="22" t="s">
        <v>1297</v>
      </c>
    </row>
    <row r="631" spans="1:13" x14ac:dyDescent="0.25">
      <c r="A631" s="60" t="s">
        <v>646</v>
      </c>
      <c r="B631" s="108" t="s">
        <v>13</v>
      </c>
      <c r="C631" s="12">
        <f>MATCH(D631,[1]!Tabla1[Consignatario],0)</f>
        <v>816</v>
      </c>
      <c r="D631" s="122" t="s">
        <v>1648</v>
      </c>
      <c r="E631" s="54" t="s">
        <v>638</v>
      </c>
      <c r="F631" s="54" t="s">
        <v>322</v>
      </c>
      <c r="G631" s="54" t="s">
        <v>19</v>
      </c>
      <c r="H631" s="54" t="s">
        <v>648</v>
      </c>
      <c r="I631" s="54">
        <v>94627</v>
      </c>
      <c r="J631" s="62">
        <v>94727</v>
      </c>
      <c r="K631" s="54">
        <v>6623</v>
      </c>
      <c r="L631" s="54">
        <v>7</v>
      </c>
      <c r="M631" s="22" t="s">
        <v>1296</v>
      </c>
    </row>
    <row r="632" spans="1:13" x14ac:dyDescent="0.25">
      <c r="A632" s="60" t="s">
        <v>649</v>
      </c>
      <c r="B632" s="108"/>
      <c r="C632" s="12">
        <f>MATCH(D632,[1]!Tabla1[Consignatario],0)</f>
        <v>1415</v>
      </c>
      <c r="D632" s="121" t="s">
        <v>1543</v>
      </c>
      <c r="E632" s="54" t="s">
        <v>638</v>
      </c>
      <c r="F632" s="54" t="s">
        <v>604</v>
      </c>
      <c r="G632" s="54" t="s">
        <v>1312</v>
      </c>
      <c r="H632" s="54" t="s">
        <v>252</v>
      </c>
      <c r="I632" s="54">
        <v>1500</v>
      </c>
      <c r="J632" s="62">
        <v>1500</v>
      </c>
      <c r="K632" s="54">
        <v>105</v>
      </c>
      <c r="L632" s="54"/>
      <c r="M632" s="22" t="s">
        <v>641</v>
      </c>
    </row>
    <row r="633" spans="1:13" x14ac:dyDescent="0.25">
      <c r="A633" s="60" t="s">
        <v>650</v>
      </c>
      <c r="B633" s="108"/>
      <c r="C633" s="12">
        <f>MATCH(D633,[1]!Tabla1[Consignatario],0)</f>
        <v>1054</v>
      </c>
      <c r="D633" s="121" t="s">
        <v>1731</v>
      </c>
      <c r="E633" s="54" t="s">
        <v>638</v>
      </c>
      <c r="F633" s="54" t="s">
        <v>604</v>
      </c>
      <c r="G633" s="56" t="s">
        <v>1310</v>
      </c>
      <c r="H633" s="54" t="s">
        <v>651</v>
      </c>
      <c r="I633" s="54">
        <v>2667</v>
      </c>
      <c r="J633" s="62">
        <v>2667</v>
      </c>
      <c r="K633" s="54">
        <v>13</v>
      </c>
      <c r="L633" s="54">
        <v>3</v>
      </c>
      <c r="M633" s="22"/>
    </row>
    <row r="634" spans="1:13" x14ac:dyDescent="0.25">
      <c r="A634" s="60"/>
      <c r="B634" s="108"/>
      <c r="C634" s="12">
        <f>MATCH(D634,[1]!Tabla1[Consignatario],0)</f>
        <v>1283</v>
      </c>
      <c r="D634" s="121" t="s">
        <v>1732</v>
      </c>
      <c r="E634" s="54" t="s">
        <v>566</v>
      </c>
      <c r="F634" s="54" t="s">
        <v>652</v>
      </c>
      <c r="G634" s="54" t="s">
        <v>1312</v>
      </c>
      <c r="H634" s="54" t="s">
        <v>653</v>
      </c>
      <c r="I634" s="54">
        <v>6300</v>
      </c>
      <c r="J634" s="62">
        <v>6300</v>
      </c>
      <c r="K634" s="54">
        <v>441</v>
      </c>
      <c r="L634" s="54"/>
      <c r="M634" s="22"/>
    </row>
    <row r="635" spans="1:13" x14ac:dyDescent="0.25">
      <c r="A635" s="59" t="s">
        <v>650</v>
      </c>
      <c r="B635" s="108" t="s">
        <v>13</v>
      </c>
      <c r="C635" s="12">
        <f>MATCH(D635,[1]!Tabla1[Consignatario],0)</f>
        <v>1241</v>
      </c>
      <c r="D635" s="121" t="s">
        <v>1733</v>
      </c>
      <c r="E635" s="54" t="s">
        <v>566</v>
      </c>
      <c r="F635" s="54" t="s">
        <v>652</v>
      </c>
      <c r="G635" s="54" t="s">
        <v>1312</v>
      </c>
      <c r="H635" s="54" t="s">
        <v>162</v>
      </c>
      <c r="I635" s="54">
        <v>15500</v>
      </c>
      <c r="J635" s="62">
        <v>15500</v>
      </c>
      <c r="K635" s="54">
        <v>1099</v>
      </c>
      <c r="L635" s="54"/>
      <c r="M635" s="22"/>
    </row>
    <row r="636" spans="1:13" x14ac:dyDescent="0.25">
      <c r="A636" s="67" t="s">
        <v>650</v>
      </c>
      <c r="B636" s="110" t="s">
        <v>13</v>
      </c>
      <c r="C636" s="12">
        <f>MATCH(D636,[1]!Tabla1[Consignatario],0)</f>
        <v>2719</v>
      </c>
      <c r="D636" s="125" t="s">
        <v>1734</v>
      </c>
      <c r="E636" s="3" t="s">
        <v>638</v>
      </c>
      <c r="F636" s="3"/>
      <c r="G636" s="54" t="s">
        <v>1312</v>
      </c>
      <c r="H636" s="54" t="s">
        <v>131</v>
      </c>
      <c r="I636" s="54">
        <v>20000</v>
      </c>
      <c r="J636" s="62">
        <v>20000</v>
      </c>
      <c r="K636" s="3">
        <v>1711</v>
      </c>
      <c r="L636" s="3">
        <v>7</v>
      </c>
      <c r="M636" s="22"/>
    </row>
    <row r="637" spans="1:13" x14ac:dyDescent="0.25">
      <c r="A637" s="67"/>
      <c r="B637" s="111"/>
      <c r="C637" s="12">
        <f>MATCH(D637,[1]!Tabla1[Consignatario],0)</f>
        <v>2719</v>
      </c>
      <c r="D637" s="125" t="s">
        <v>1734</v>
      </c>
      <c r="E637" s="7"/>
      <c r="F637" s="7"/>
      <c r="G637" s="54" t="s">
        <v>1312</v>
      </c>
      <c r="H637" s="54" t="s">
        <v>59</v>
      </c>
      <c r="I637" s="54">
        <v>1694</v>
      </c>
      <c r="J637" s="62">
        <v>1694</v>
      </c>
      <c r="K637" s="7"/>
      <c r="L637" s="7"/>
      <c r="M637" s="25"/>
    </row>
    <row r="638" spans="1:13" x14ac:dyDescent="0.25">
      <c r="A638" s="67"/>
      <c r="B638" s="111"/>
      <c r="C638" s="12">
        <f>MATCH(D638,[1]!Tabla1[Consignatario],0)</f>
        <v>2719</v>
      </c>
      <c r="D638" s="125" t="s">
        <v>1734</v>
      </c>
      <c r="E638" s="7"/>
      <c r="F638" s="7"/>
      <c r="G638" s="54" t="s">
        <v>1312</v>
      </c>
      <c r="H638" s="54" t="s">
        <v>59</v>
      </c>
      <c r="I638" s="54">
        <v>2000</v>
      </c>
      <c r="J638" s="62">
        <v>2000</v>
      </c>
      <c r="K638" s="7"/>
      <c r="L638" s="7"/>
      <c r="M638" s="25"/>
    </row>
    <row r="639" spans="1:13" x14ac:dyDescent="0.25">
      <c r="A639" s="67"/>
      <c r="B639" s="111"/>
      <c r="C639" s="12">
        <f>MATCH(D639,[1]!Tabla1[Consignatario],0)</f>
        <v>2719</v>
      </c>
      <c r="D639" s="125" t="s">
        <v>1734</v>
      </c>
      <c r="E639" s="7"/>
      <c r="F639" s="7"/>
      <c r="G639" s="54" t="s">
        <v>19</v>
      </c>
      <c r="H639" s="54" t="s">
        <v>165</v>
      </c>
      <c r="I639" s="54">
        <v>160</v>
      </c>
      <c r="J639" s="62">
        <v>160</v>
      </c>
      <c r="K639" s="7"/>
      <c r="L639" s="7"/>
      <c r="M639" s="25"/>
    </row>
    <row r="640" spans="1:13" x14ac:dyDescent="0.25">
      <c r="A640" s="66"/>
      <c r="B640" s="112"/>
      <c r="C640" s="12">
        <f>MATCH(D640,[1]!Tabla1[Consignatario],0)</f>
        <v>2719</v>
      </c>
      <c r="D640" s="125" t="s">
        <v>1734</v>
      </c>
      <c r="E640" s="4"/>
      <c r="F640" s="4"/>
      <c r="G640" s="54" t="s">
        <v>1312</v>
      </c>
      <c r="H640" s="54" t="s">
        <v>66</v>
      </c>
      <c r="I640" s="54">
        <v>600</v>
      </c>
      <c r="J640" s="62">
        <v>600</v>
      </c>
      <c r="K640" s="4"/>
      <c r="L640" s="7"/>
      <c r="M640" s="25"/>
    </row>
    <row r="641" spans="1:13" x14ac:dyDescent="0.25">
      <c r="A641" s="60" t="s">
        <v>658</v>
      </c>
      <c r="B641" s="108" t="s">
        <v>13</v>
      </c>
      <c r="C641" s="12">
        <f>MATCH(D641,[1]!Tabla1[Consignatario],0)</f>
        <v>2719</v>
      </c>
      <c r="D641" s="121" t="s">
        <v>1734</v>
      </c>
      <c r="E641" s="54" t="s">
        <v>638</v>
      </c>
      <c r="F641" s="54"/>
      <c r="G641" s="54" t="s">
        <v>1312</v>
      </c>
      <c r="H641" s="54" t="s">
        <v>59</v>
      </c>
      <c r="I641" s="54">
        <v>1400</v>
      </c>
      <c r="J641" s="62">
        <v>1400</v>
      </c>
      <c r="K641" s="54">
        <v>98</v>
      </c>
      <c r="L641" s="4"/>
      <c r="M641" s="25"/>
    </row>
    <row r="642" spans="1:13" x14ac:dyDescent="0.25">
      <c r="A642" s="60" t="s">
        <v>658</v>
      </c>
      <c r="B642" s="108" t="s">
        <v>13</v>
      </c>
      <c r="C642" s="12">
        <f>MATCH(D642,[1]!Tabla1[Consignatario],0)</f>
        <v>2719</v>
      </c>
      <c r="D642" s="121" t="s">
        <v>1734</v>
      </c>
      <c r="E642" s="54" t="s">
        <v>638</v>
      </c>
      <c r="F642" s="54" t="s">
        <v>652</v>
      </c>
      <c r="G642" s="54" t="s">
        <v>19</v>
      </c>
      <c r="H642" s="54" t="s">
        <v>654</v>
      </c>
      <c r="I642" s="54">
        <v>6400</v>
      </c>
      <c r="J642" s="62">
        <v>6400</v>
      </c>
      <c r="K642" s="54">
        <v>448</v>
      </c>
      <c r="L642" s="54"/>
      <c r="M642" s="25"/>
    </row>
    <row r="643" spans="1:13" x14ac:dyDescent="0.25">
      <c r="A643" s="65" t="s">
        <v>659</v>
      </c>
      <c r="B643" s="110"/>
      <c r="C643" s="12">
        <f>MATCH(D643,[1]!Tabla1[Consignatario],0)</f>
        <v>1127</v>
      </c>
      <c r="D643" s="125" t="s">
        <v>1735</v>
      </c>
      <c r="E643" s="3" t="s">
        <v>655</v>
      </c>
      <c r="F643" s="3" t="s">
        <v>656</v>
      </c>
      <c r="G643" s="54" t="s">
        <v>1312</v>
      </c>
      <c r="H643" s="54" t="s">
        <v>236</v>
      </c>
      <c r="I643" s="54">
        <v>43550</v>
      </c>
      <c r="J643" s="62">
        <v>43550</v>
      </c>
      <c r="K643" s="3">
        <v>5117</v>
      </c>
      <c r="L643" s="3"/>
      <c r="M643" s="25"/>
    </row>
    <row r="644" spans="1:13" x14ac:dyDescent="0.25">
      <c r="A644" s="67"/>
      <c r="B644" s="111"/>
      <c r="C644" s="12">
        <f>MATCH(D644,[1]!Tabla1[Consignatario],0)</f>
        <v>1127</v>
      </c>
      <c r="D644" s="125" t="s">
        <v>1735</v>
      </c>
      <c r="E644" s="7"/>
      <c r="F644" s="7"/>
      <c r="G644" s="54" t="s">
        <v>19</v>
      </c>
      <c r="H644" s="54" t="s">
        <v>657</v>
      </c>
      <c r="I644" s="54">
        <v>3592</v>
      </c>
      <c r="J644" s="62">
        <v>3592</v>
      </c>
      <c r="K644" s="7"/>
      <c r="L644" s="7"/>
      <c r="M644" s="25"/>
    </row>
    <row r="645" spans="1:13" x14ac:dyDescent="0.25">
      <c r="A645" s="67"/>
      <c r="B645" s="111"/>
      <c r="C645" s="12">
        <f>MATCH(D645,[1]!Tabla1[Consignatario],0)</f>
        <v>1127</v>
      </c>
      <c r="D645" s="125" t="s">
        <v>1735</v>
      </c>
      <c r="E645" s="7"/>
      <c r="F645" s="7"/>
      <c r="G645" s="54" t="s">
        <v>1312</v>
      </c>
      <c r="H645" s="54" t="s">
        <v>128</v>
      </c>
      <c r="I645" s="54">
        <v>24000</v>
      </c>
      <c r="J645" s="62">
        <v>24000</v>
      </c>
      <c r="K645" s="7"/>
      <c r="L645" s="7"/>
      <c r="M645" s="27" t="s">
        <v>1437</v>
      </c>
    </row>
    <row r="646" spans="1:13" x14ac:dyDescent="0.25">
      <c r="A646" s="66"/>
      <c r="B646" s="112"/>
      <c r="C646" s="12">
        <f>MATCH(D646,[1]!Tabla1[Consignatario],0)</f>
        <v>1127</v>
      </c>
      <c r="D646" s="125" t="s">
        <v>1735</v>
      </c>
      <c r="E646" s="4"/>
      <c r="F646" s="4"/>
      <c r="G646" s="54" t="s">
        <v>19</v>
      </c>
      <c r="H646" s="54" t="s">
        <v>552</v>
      </c>
      <c r="I646" s="54">
        <v>1960</v>
      </c>
      <c r="J646" s="62">
        <v>1960</v>
      </c>
      <c r="K646" s="4"/>
      <c r="L646" s="4"/>
      <c r="M646" s="25"/>
    </row>
    <row r="647" spans="1:13" x14ac:dyDescent="0.25">
      <c r="A647" s="60" t="s">
        <v>660</v>
      </c>
      <c r="B647" s="108"/>
      <c r="C647" s="12">
        <f>MATCH(D647,[1]!Tabla1[Consignatario],0)</f>
        <v>1685</v>
      </c>
      <c r="D647" s="121" t="s">
        <v>1736</v>
      </c>
      <c r="E647" s="54" t="s">
        <v>655</v>
      </c>
      <c r="F647" s="54" t="s">
        <v>661</v>
      </c>
      <c r="G647" s="54" t="s">
        <v>1312</v>
      </c>
      <c r="H647" s="54" t="s">
        <v>128</v>
      </c>
      <c r="I647" s="54">
        <v>24000</v>
      </c>
      <c r="J647" s="62">
        <v>24000</v>
      </c>
      <c r="K647" s="54">
        <v>1680</v>
      </c>
      <c r="L647" s="54"/>
      <c r="M647" s="25"/>
    </row>
    <row r="648" spans="1:13" x14ac:dyDescent="0.25">
      <c r="A648" s="65" t="s">
        <v>663</v>
      </c>
      <c r="B648" s="110" t="s">
        <v>13</v>
      </c>
      <c r="C648" s="12">
        <f>MATCH(D648,[1]!Tabla1[Consignatario],0)</f>
        <v>2449</v>
      </c>
      <c r="D648" s="125" t="s">
        <v>1737</v>
      </c>
      <c r="E648" s="3" t="s">
        <v>655</v>
      </c>
      <c r="F648" s="3"/>
      <c r="G648" s="54" t="s">
        <v>1312</v>
      </c>
      <c r="H648" s="54" t="s">
        <v>237</v>
      </c>
      <c r="I648" s="54">
        <v>48000</v>
      </c>
      <c r="J648" s="62">
        <v>48000</v>
      </c>
      <c r="K648" s="3">
        <v>3425</v>
      </c>
      <c r="L648" s="54"/>
      <c r="M648" s="25"/>
    </row>
    <row r="649" spans="1:13" x14ac:dyDescent="0.25">
      <c r="A649" s="66"/>
      <c r="B649" s="112"/>
      <c r="C649" s="12">
        <f>MATCH(D649,[1]!Tabla1[Consignatario],0)</f>
        <v>2449</v>
      </c>
      <c r="D649" s="125" t="s">
        <v>1737</v>
      </c>
      <c r="E649" s="4"/>
      <c r="F649" s="4"/>
      <c r="G649" s="54" t="s">
        <v>19</v>
      </c>
      <c r="H649" s="54" t="s">
        <v>662</v>
      </c>
      <c r="I649" s="54">
        <v>928</v>
      </c>
      <c r="J649" s="62">
        <v>928</v>
      </c>
      <c r="K649" s="4"/>
      <c r="L649" s="54"/>
      <c r="M649" s="25"/>
    </row>
    <row r="650" spans="1:13" ht="45" x14ac:dyDescent="0.25">
      <c r="A650" s="60" t="s">
        <v>664</v>
      </c>
      <c r="B650" s="108" t="s">
        <v>13</v>
      </c>
      <c r="C650" s="12">
        <f>MATCH(D650,[1]!Tabla1[Consignatario],0)</f>
        <v>2449</v>
      </c>
      <c r="D650" s="121" t="s">
        <v>1737</v>
      </c>
      <c r="E650" s="54" t="s">
        <v>655</v>
      </c>
      <c r="F650" s="54"/>
      <c r="G650" s="54" t="s">
        <v>19</v>
      </c>
      <c r="H650" s="54"/>
      <c r="I650" s="54"/>
      <c r="J650" s="62"/>
      <c r="K650" s="54"/>
      <c r="L650" s="54"/>
      <c r="M650" s="26" t="s">
        <v>1462</v>
      </c>
    </row>
    <row r="651" spans="1:13" ht="30" x14ac:dyDescent="0.25">
      <c r="A651" s="60" t="s">
        <v>664</v>
      </c>
      <c r="B651" s="108"/>
      <c r="C651" s="12">
        <f>MATCH(D651,[1]!Tabla1[Consignatario],0)</f>
        <v>1685</v>
      </c>
      <c r="D651" s="121" t="s">
        <v>1736</v>
      </c>
      <c r="E651" s="54" t="s">
        <v>655</v>
      </c>
      <c r="F651" s="54"/>
      <c r="G651" s="54" t="s">
        <v>19</v>
      </c>
      <c r="H651" s="54" t="s">
        <v>665</v>
      </c>
      <c r="I651" s="54"/>
      <c r="J651" s="62"/>
      <c r="K651" s="54"/>
      <c r="L651" s="54"/>
      <c r="M651" s="26" t="s">
        <v>1442</v>
      </c>
    </row>
    <row r="652" spans="1:13" x14ac:dyDescent="0.25">
      <c r="A652" s="65" t="s">
        <v>664</v>
      </c>
      <c r="B652" s="110" t="s">
        <v>13</v>
      </c>
      <c r="C652" s="12">
        <f>MATCH(D652,[1]!Tabla1[Consignatario],0)</f>
        <v>2667</v>
      </c>
      <c r="D652" s="125" t="s">
        <v>1738</v>
      </c>
      <c r="E652" s="3" t="s">
        <v>655</v>
      </c>
      <c r="F652" s="3" t="s">
        <v>666</v>
      </c>
      <c r="G652" s="54" t="s">
        <v>1312</v>
      </c>
      <c r="H652" s="54" t="s">
        <v>128</v>
      </c>
      <c r="I652" s="54">
        <v>24000</v>
      </c>
      <c r="J652" s="62">
        <v>24000</v>
      </c>
      <c r="K652" s="3">
        <v>2446</v>
      </c>
      <c r="L652" s="3">
        <v>3</v>
      </c>
      <c r="M652" s="27"/>
    </row>
    <row r="653" spans="1:13" x14ac:dyDescent="0.25">
      <c r="A653" s="66"/>
      <c r="B653" s="112"/>
      <c r="C653" s="12">
        <f>MATCH(D653,[1]!Tabla1[Consignatario],0)</f>
        <v>2667</v>
      </c>
      <c r="D653" s="125" t="s">
        <v>1738</v>
      </c>
      <c r="E653" s="4"/>
      <c r="F653" s="4"/>
      <c r="G653" s="54" t="s">
        <v>19</v>
      </c>
      <c r="H653" s="54" t="s">
        <v>667</v>
      </c>
      <c r="I653" s="54">
        <v>10949</v>
      </c>
      <c r="J653" s="62">
        <v>10949</v>
      </c>
      <c r="K653" s="4"/>
      <c r="L653" s="4"/>
      <c r="M653" s="27"/>
    </row>
    <row r="654" spans="1:13" x14ac:dyDescent="0.25">
      <c r="A654" s="60" t="s">
        <v>668</v>
      </c>
      <c r="B654" s="108" t="s">
        <v>13</v>
      </c>
      <c r="C654" s="12">
        <f>MATCH(D654,[1]!Tabla1[Consignatario],0)</f>
        <v>1332</v>
      </c>
      <c r="D654" s="101" t="s">
        <v>1470</v>
      </c>
      <c r="E654" s="54" t="s">
        <v>655</v>
      </c>
      <c r="F654" s="54" t="s">
        <v>666</v>
      </c>
      <c r="G654" s="54" t="s">
        <v>1312</v>
      </c>
      <c r="H654" s="54" t="s">
        <v>669</v>
      </c>
      <c r="I654" s="54">
        <v>56000</v>
      </c>
      <c r="J654" s="62">
        <v>56000</v>
      </c>
      <c r="K654" s="54">
        <v>3920</v>
      </c>
      <c r="L654" s="54"/>
      <c r="M654" s="27"/>
    </row>
    <row r="655" spans="1:13" x14ac:dyDescent="0.25">
      <c r="A655" s="60" t="s">
        <v>668</v>
      </c>
      <c r="B655" s="108" t="s">
        <v>13</v>
      </c>
      <c r="C655" s="12">
        <f>MATCH(D655,[1]!Tabla1[Consignatario],0)</f>
        <v>1423</v>
      </c>
      <c r="D655" s="101" t="s">
        <v>1471</v>
      </c>
      <c r="E655" s="54" t="s">
        <v>655</v>
      </c>
      <c r="F655" s="54" t="s">
        <v>666</v>
      </c>
      <c r="G655" s="56" t="s">
        <v>19</v>
      </c>
      <c r="H655" s="54" t="s">
        <v>670</v>
      </c>
      <c r="I655" s="54">
        <v>40464</v>
      </c>
      <c r="J655" s="62">
        <v>40464</v>
      </c>
      <c r="K655" s="54">
        <v>2832</v>
      </c>
      <c r="L655" s="54">
        <v>4</v>
      </c>
      <c r="M655" s="27"/>
    </row>
    <row r="656" spans="1:13" x14ac:dyDescent="0.25">
      <c r="A656" s="65" t="s">
        <v>675</v>
      </c>
      <c r="B656" s="110" t="s">
        <v>13</v>
      </c>
      <c r="C656" s="12">
        <f>MATCH(D656,[1]!Tabla1[Consignatario],0)</f>
        <v>2666</v>
      </c>
      <c r="D656" s="101" t="s">
        <v>1526</v>
      </c>
      <c r="E656" s="3" t="s">
        <v>655</v>
      </c>
      <c r="F656" s="3" t="s">
        <v>674</v>
      </c>
      <c r="G656" s="54" t="s">
        <v>1312</v>
      </c>
      <c r="H656" s="54" t="s">
        <v>27</v>
      </c>
      <c r="I656" s="54">
        <v>200</v>
      </c>
      <c r="J656" s="62">
        <v>200</v>
      </c>
      <c r="K656" s="3">
        <v>195</v>
      </c>
      <c r="L656" s="3">
        <v>1</v>
      </c>
      <c r="M656" s="27"/>
    </row>
    <row r="657" spans="1:13" x14ac:dyDescent="0.25">
      <c r="A657" s="67"/>
      <c r="B657" s="111"/>
      <c r="C657" s="12">
        <f>MATCH(D657,[1]!Tabla1[Consignatario],0)</f>
        <v>2666</v>
      </c>
      <c r="D657" s="101" t="s">
        <v>1526</v>
      </c>
      <c r="E657" s="7"/>
      <c r="F657" s="7"/>
      <c r="G657" s="54" t="s">
        <v>19</v>
      </c>
      <c r="H657" s="54" t="s">
        <v>421</v>
      </c>
      <c r="I657" s="54">
        <v>880</v>
      </c>
      <c r="J657" s="62">
        <v>880</v>
      </c>
      <c r="K657" s="7"/>
      <c r="L657" s="7"/>
      <c r="M657" s="27" t="s">
        <v>672</v>
      </c>
    </row>
    <row r="658" spans="1:13" x14ac:dyDescent="0.25">
      <c r="A658" s="67"/>
      <c r="B658" s="111"/>
      <c r="C658" s="12">
        <f>MATCH(D658,[1]!Tabla1[Consignatario],0)</f>
        <v>2666</v>
      </c>
      <c r="D658" s="101" t="s">
        <v>1526</v>
      </c>
      <c r="E658" s="7"/>
      <c r="F658" s="7"/>
      <c r="G658" s="54" t="s">
        <v>1312</v>
      </c>
      <c r="H658" s="54" t="s">
        <v>252</v>
      </c>
      <c r="I658" s="54">
        <v>1500</v>
      </c>
      <c r="J658" s="62">
        <v>1500</v>
      </c>
      <c r="K658" s="7"/>
      <c r="L658" s="7"/>
      <c r="M658" s="27" t="s">
        <v>671</v>
      </c>
    </row>
    <row r="659" spans="1:13" x14ac:dyDescent="0.25">
      <c r="A659" s="66"/>
      <c r="B659" s="112"/>
      <c r="C659" s="12">
        <f>MATCH(D659,[1]!Tabla1[Consignatario],0)</f>
        <v>2666</v>
      </c>
      <c r="D659" s="101" t="s">
        <v>1526</v>
      </c>
      <c r="E659" s="4"/>
      <c r="F659" s="4"/>
      <c r="G659" s="54" t="s">
        <v>19</v>
      </c>
      <c r="H659" s="54" t="s">
        <v>460</v>
      </c>
      <c r="I659" s="54">
        <v>208</v>
      </c>
      <c r="J659" s="62">
        <v>208</v>
      </c>
      <c r="K659" s="4"/>
      <c r="L659" s="4"/>
      <c r="M659" s="27"/>
    </row>
    <row r="660" spans="1:13" x14ac:dyDescent="0.25">
      <c r="A660" s="65" t="s">
        <v>673</v>
      </c>
      <c r="B660" s="110" t="s">
        <v>13</v>
      </c>
      <c r="C660" s="12">
        <f>MATCH(D660,[1]!Tabla1[Consignatario],0)</f>
        <v>2392</v>
      </c>
      <c r="D660" s="125" t="s">
        <v>1334</v>
      </c>
      <c r="E660" s="3" t="s">
        <v>655</v>
      </c>
      <c r="F660" s="3" t="s">
        <v>674</v>
      </c>
      <c r="G660" s="54" t="s">
        <v>19</v>
      </c>
      <c r="H660" s="54" t="s">
        <v>134</v>
      </c>
      <c r="I660" s="54">
        <v>916</v>
      </c>
      <c r="J660" s="62">
        <v>916</v>
      </c>
      <c r="K660" s="3">
        <v>153</v>
      </c>
      <c r="L660" s="3">
        <v>6</v>
      </c>
      <c r="M660" s="27"/>
    </row>
    <row r="661" spans="1:13" x14ac:dyDescent="0.25">
      <c r="A661" s="66"/>
      <c r="B661" s="112"/>
      <c r="C661" s="12">
        <f>MATCH(D661,[1]!Tabla1[Consignatario],0)</f>
        <v>2392</v>
      </c>
      <c r="D661" s="125" t="s">
        <v>1334</v>
      </c>
      <c r="E661" s="4"/>
      <c r="F661" s="4"/>
      <c r="G661" s="54" t="s">
        <v>19</v>
      </c>
      <c r="H661" s="54" t="s">
        <v>676</v>
      </c>
      <c r="I661" s="54">
        <v>1280</v>
      </c>
      <c r="J661" s="62">
        <v>1280</v>
      </c>
      <c r="K661" s="4"/>
      <c r="L661" s="4"/>
      <c r="M661" s="27" t="s">
        <v>671</v>
      </c>
    </row>
    <row r="662" spans="1:13" x14ac:dyDescent="0.25">
      <c r="A662" s="60" t="s">
        <v>673</v>
      </c>
      <c r="B662" s="108" t="s">
        <v>13</v>
      </c>
      <c r="C662" s="12">
        <f>MATCH(D662,[1]!Tabla1[Consignatario],0)</f>
        <v>594</v>
      </c>
      <c r="D662" s="121" t="s">
        <v>1335</v>
      </c>
      <c r="E662" s="54" t="s">
        <v>655</v>
      </c>
      <c r="F662" s="54" t="s">
        <v>674</v>
      </c>
      <c r="G662" s="54" t="s">
        <v>19</v>
      </c>
      <c r="H662" s="54" t="s">
        <v>134</v>
      </c>
      <c r="I662" s="54">
        <v>1000</v>
      </c>
      <c r="J662" s="62">
        <v>1000</v>
      </c>
      <c r="K662" s="54">
        <v>70</v>
      </c>
      <c r="L662" s="54"/>
      <c r="M662" s="27"/>
    </row>
    <row r="663" spans="1:13" x14ac:dyDescent="0.25">
      <c r="A663" s="65" t="s">
        <v>679</v>
      </c>
      <c r="B663" s="110" t="s">
        <v>13</v>
      </c>
      <c r="C663" s="12">
        <f>MATCH(D663,[1]!Tabla1[Consignatario],0)</f>
        <v>1398</v>
      </c>
      <c r="D663" s="101" t="s">
        <v>1472</v>
      </c>
      <c r="E663" s="3" t="s">
        <v>655</v>
      </c>
      <c r="F663" s="3" t="s">
        <v>1495</v>
      </c>
      <c r="G663" s="54" t="s">
        <v>1312</v>
      </c>
      <c r="H663" s="54" t="s">
        <v>131</v>
      </c>
      <c r="I663" s="54">
        <v>20000</v>
      </c>
      <c r="J663" s="43">
        <v>21400</v>
      </c>
      <c r="K663" s="3">
        <v>1498</v>
      </c>
      <c r="L663" s="3"/>
      <c r="M663" s="27"/>
    </row>
    <row r="664" spans="1:13" x14ac:dyDescent="0.25">
      <c r="A664" s="66"/>
      <c r="B664" s="112"/>
      <c r="C664" s="12">
        <f>MATCH(D664,[1]!Tabla1[Consignatario],0)</f>
        <v>1398</v>
      </c>
      <c r="D664" s="101" t="s">
        <v>1472</v>
      </c>
      <c r="E664" s="4"/>
      <c r="F664" s="4"/>
      <c r="G664" s="54" t="s">
        <v>1312</v>
      </c>
      <c r="H664" s="54" t="s">
        <v>523</v>
      </c>
      <c r="I664" s="54">
        <v>1400</v>
      </c>
      <c r="J664" s="64"/>
      <c r="K664" s="4"/>
      <c r="L664" s="4"/>
      <c r="M664" s="27" t="s">
        <v>677</v>
      </c>
    </row>
    <row r="665" spans="1:13" x14ac:dyDescent="0.25">
      <c r="A665" s="60" t="s">
        <v>678</v>
      </c>
      <c r="B665" s="108" t="s">
        <v>13</v>
      </c>
      <c r="C665" s="12">
        <f>MATCH(D665,[1]!Tabla1[Consignatario],0)</f>
        <v>1398</v>
      </c>
      <c r="D665" s="101" t="s">
        <v>1472</v>
      </c>
      <c r="E665" s="54" t="s">
        <v>655</v>
      </c>
      <c r="F665" s="54" t="s">
        <v>1495</v>
      </c>
      <c r="G665" s="56" t="s">
        <v>1310</v>
      </c>
      <c r="H665" s="54" t="s">
        <v>680</v>
      </c>
      <c r="I665" s="63">
        <f>1550*2.5</f>
        <v>3875</v>
      </c>
      <c r="J665" s="42">
        <v>3875</v>
      </c>
      <c r="K665" s="54">
        <v>19</v>
      </c>
      <c r="L665" s="54">
        <v>3</v>
      </c>
      <c r="M665" s="27"/>
    </row>
    <row r="666" spans="1:13" x14ac:dyDescent="0.25">
      <c r="A666" s="60" t="s">
        <v>678</v>
      </c>
      <c r="B666" s="108" t="s">
        <v>13</v>
      </c>
      <c r="C666" s="12">
        <f>MATCH(D666,[1]!Tabla1[Consignatario],0)</f>
        <v>870</v>
      </c>
      <c r="D666" s="121" t="s">
        <v>1336</v>
      </c>
      <c r="E666" s="54" t="s">
        <v>655</v>
      </c>
      <c r="F666" s="54" t="s">
        <v>1495</v>
      </c>
      <c r="G666" s="54" t="s">
        <v>1312</v>
      </c>
      <c r="H666" s="54" t="s">
        <v>162</v>
      </c>
      <c r="I666" s="54">
        <v>16000</v>
      </c>
      <c r="J666" s="62">
        <v>16000</v>
      </c>
      <c r="K666" s="54">
        <v>140</v>
      </c>
      <c r="L666" s="54"/>
      <c r="M666" s="27"/>
    </row>
    <row r="667" spans="1:13" x14ac:dyDescent="0.25">
      <c r="A667" s="60" t="s">
        <v>678</v>
      </c>
      <c r="B667" s="108" t="s">
        <v>13</v>
      </c>
      <c r="C667" s="12">
        <f>MATCH(D667,[1]!Tabla1[Consignatario],0)</f>
        <v>607</v>
      </c>
      <c r="D667" s="121" t="s">
        <v>1739</v>
      </c>
      <c r="E667" s="54" t="s">
        <v>655</v>
      </c>
      <c r="F667" s="54" t="s">
        <v>1495</v>
      </c>
      <c r="G667" s="54" t="s">
        <v>1312</v>
      </c>
      <c r="H667" s="54" t="s">
        <v>79</v>
      </c>
      <c r="I667" s="54">
        <v>32000</v>
      </c>
      <c r="J667" s="62">
        <v>32000</v>
      </c>
      <c r="K667" s="54">
        <v>2240</v>
      </c>
      <c r="L667" s="54"/>
      <c r="M667" s="27"/>
    </row>
    <row r="668" spans="1:13" x14ac:dyDescent="0.25">
      <c r="A668" s="65" t="s">
        <v>681</v>
      </c>
      <c r="B668" s="110" t="s">
        <v>13</v>
      </c>
      <c r="C668" s="12">
        <f>MATCH(D668,[1]!Tabla1[Consignatario],0)</f>
        <v>593</v>
      </c>
      <c r="D668" s="125" t="s">
        <v>1337</v>
      </c>
      <c r="E668" s="3" t="s">
        <v>655</v>
      </c>
      <c r="F668" s="3" t="s">
        <v>38</v>
      </c>
      <c r="G668" s="54" t="s">
        <v>1312</v>
      </c>
      <c r="H668" s="54" t="s">
        <v>44</v>
      </c>
      <c r="I668" s="54">
        <v>8000</v>
      </c>
      <c r="J668" s="62">
        <v>8000</v>
      </c>
      <c r="K668" s="3">
        <v>800</v>
      </c>
      <c r="L668" s="3">
        <v>6</v>
      </c>
      <c r="M668" s="27"/>
    </row>
    <row r="669" spans="1:13" x14ac:dyDescent="0.25">
      <c r="A669" s="66"/>
      <c r="B669" s="112"/>
      <c r="C669" s="12">
        <f>MATCH(D669,[1]!Tabla1[Consignatario],0)</f>
        <v>593</v>
      </c>
      <c r="D669" s="125" t="s">
        <v>1337</v>
      </c>
      <c r="E669" s="4"/>
      <c r="F669" s="4"/>
      <c r="G669" s="54" t="s">
        <v>19</v>
      </c>
      <c r="H669" s="54" t="s">
        <v>682</v>
      </c>
      <c r="I669" s="54">
        <v>3440</v>
      </c>
      <c r="J669" s="62">
        <v>3440</v>
      </c>
      <c r="K669" s="4"/>
      <c r="L669" s="4"/>
      <c r="M669" s="27" t="s">
        <v>683</v>
      </c>
    </row>
    <row r="670" spans="1:13" x14ac:dyDescent="0.25">
      <c r="A670" s="60" t="s">
        <v>684</v>
      </c>
      <c r="B670" s="108" t="s">
        <v>13</v>
      </c>
      <c r="C670" s="12">
        <f>MATCH(D670,[1]!Tabla1[Consignatario],0)</f>
        <v>558</v>
      </c>
      <c r="D670" s="121" t="s">
        <v>1740</v>
      </c>
      <c r="E670" s="54" t="s">
        <v>655</v>
      </c>
      <c r="F670" s="54" t="s">
        <v>38</v>
      </c>
      <c r="G670" s="54" t="s">
        <v>1312</v>
      </c>
      <c r="H670" s="54" t="s">
        <v>16</v>
      </c>
      <c r="I670" s="54">
        <v>4200</v>
      </c>
      <c r="J670" s="62">
        <v>4200</v>
      </c>
      <c r="K670" s="54">
        <v>294</v>
      </c>
      <c r="L670" s="54"/>
      <c r="M670" s="27"/>
    </row>
    <row r="671" spans="1:13" x14ac:dyDescent="0.25">
      <c r="A671" s="65" t="s">
        <v>684</v>
      </c>
      <c r="B671" s="110" t="s">
        <v>13</v>
      </c>
      <c r="C671" s="12">
        <f>MATCH(D671,[1]!Tabla1[Consignatario],0)</f>
        <v>1464</v>
      </c>
      <c r="D671" s="125" t="s">
        <v>1741</v>
      </c>
      <c r="E671" s="3" t="s">
        <v>655</v>
      </c>
      <c r="F671" s="3" t="s">
        <v>38</v>
      </c>
      <c r="G671" s="54" t="s">
        <v>1312</v>
      </c>
      <c r="H671" s="54" t="s">
        <v>685</v>
      </c>
      <c r="I671" s="54">
        <v>100000</v>
      </c>
      <c r="J671" s="62">
        <v>100000</v>
      </c>
      <c r="K671" s="54"/>
      <c r="L671" s="54"/>
      <c r="M671" s="27"/>
    </row>
    <row r="672" spans="1:13" x14ac:dyDescent="0.25">
      <c r="A672" s="67"/>
      <c r="B672" s="111"/>
      <c r="C672" s="12">
        <f>MATCH(D672,[1]!Tabla1[Consignatario],0)</f>
        <v>1464</v>
      </c>
      <c r="D672" s="125" t="s">
        <v>1741</v>
      </c>
      <c r="E672" s="7"/>
      <c r="F672" s="7"/>
      <c r="G672" s="54" t="s">
        <v>19</v>
      </c>
      <c r="H672" s="54" t="s">
        <v>167</v>
      </c>
      <c r="I672" s="54">
        <v>1840</v>
      </c>
      <c r="J672" s="62">
        <v>1840</v>
      </c>
      <c r="K672" s="54"/>
      <c r="L672" s="54"/>
      <c r="M672" s="27" t="s">
        <v>686</v>
      </c>
    </row>
    <row r="673" spans="1:13" x14ac:dyDescent="0.25">
      <c r="A673" s="66"/>
      <c r="B673" s="112"/>
      <c r="C673" s="12">
        <f>MATCH(D673,[1]!Tabla1[Consignatario],0)</f>
        <v>1464</v>
      </c>
      <c r="D673" s="125" t="s">
        <v>1741</v>
      </c>
      <c r="E673" s="4"/>
      <c r="F673" s="4"/>
      <c r="G673" s="54" t="s">
        <v>19</v>
      </c>
      <c r="H673" s="54" t="s">
        <v>687</v>
      </c>
      <c r="I673" s="54">
        <v>20376</v>
      </c>
      <c r="J673" s="62">
        <v>20376</v>
      </c>
      <c r="K673" s="54">
        <v>8555</v>
      </c>
      <c r="L673" s="54">
        <v>1</v>
      </c>
      <c r="M673" s="27"/>
    </row>
    <row r="674" spans="1:13" x14ac:dyDescent="0.25">
      <c r="A674" s="65" t="s">
        <v>688</v>
      </c>
      <c r="B674" s="110" t="s">
        <v>13</v>
      </c>
      <c r="C674" s="12">
        <f>MATCH(D674,[1]!Tabla1[Consignatario],0)</f>
        <v>532</v>
      </c>
      <c r="D674" s="125" t="s">
        <v>1742</v>
      </c>
      <c r="E674" s="3" t="s">
        <v>655</v>
      </c>
      <c r="F674" s="3" t="s">
        <v>215</v>
      </c>
      <c r="G674" s="54" t="s">
        <v>1312</v>
      </c>
      <c r="H674" s="54" t="s">
        <v>689</v>
      </c>
      <c r="I674" s="54">
        <v>46000</v>
      </c>
      <c r="J674" s="62">
        <v>46000</v>
      </c>
      <c r="K674" s="3">
        <v>3356</v>
      </c>
      <c r="L674" s="3">
        <v>3</v>
      </c>
      <c r="M674" s="27"/>
    </row>
    <row r="675" spans="1:13" x14ac:dyDescent="0.25">
      <c r="A675" s="67"/>
      <c r="B675" s="111"/>
      <c r="C675" s="12">
        <f>MATCH(D675,[1]!Tabla1[Consignatario],0)</f>
        <v>532</v>
      </c>
      <c r="D675" s="125" t="s">
        <v>1742</v>
      </c>
      <c r="E675" s="7"/>
      <c r="F675" s="7"/>
      <c r="G675" s="54" t="s">
        <v>1312</v>
      </c>
      <c r="H675" s="54" t="s">
        <v>457</v>
      </c>
      <c r="I675" s="54">
        <v>1100</v>
      </c>
      <c r="J675" s="62">
        <v>1100</v>
      </c>
      <c r="K675" s="7"/>
      <c r="L675" s="7"/>
      <c r="M675" s="27"/>
    </row>
    <row r="676" spans="1:13" x14ac:dyDescent="0.25">
      <c r="A676" s="66"/>
      <c r="B676" s="112"/>
      <c r="C676" s="12">
        <f>MATCH(D676,[1]!Tabla1[Consignatario],0)</f>
        <v>532</v>
      </c>
      <c r="D676" s="125" t="s">
        <v>1742</v>
      </c>
      <c r="E676" s="4"/>
      <c r="F676" s="4"/>
      <c r="G676" s="56" t="s">
        <v>19</v>
      </c>
      <c r="H676" s="54" t="s">
        <v>690</v>
      </c>
      <c r="I676" s="54">
        <v>848</v>
      </c>
      <c r="J676" s="62">
        <v>848</v>
      </c>
      <c r="K676" s="4"/>
      <c r="L676" s="4"/>
      <c r="M676" s="27"/>
    </row>
    <row r="677" spans="1:13" x14ac:dyDescent="0.25">
      <c r="A677" s="60" t="s">
        <v>692</v>
      </c>
      <c r="B677" s="108" t="s">
        <v>13</v>
      </c>
      <c r="C677" s="12">
        <f>MATCH(D677,[1]!Tabla1[Consignatario],0)</f>
        <v>1431</v>
      </c>
      <c r="D677" s="101" t="s">
        <v>1474</v>
      </c>
      <c r="E677" s="54" t="s">
        <v>691</v>
      </c>
      <c r="F677" s="54" t="s">
        <v>215</v>
      </c>
      <c r="G677" s="54" t="s">
        <v>1312</v>
      </c>
      <c r="H677" s="54" t="s">
        <v>16</v>
      </c>
      <c r="I677" s="54">
        <v>4000</v>
      </c>
      <c r="J677" s="62">
        <v>4000</v>
      </c>
      <c r="K677" s="54">
        <v>280</v>
      </c>
      <c r="L677" s="54"/>
      <c r="M677" s="27"/>
    </row>
    <row r="678" spans="1:13" x14ac:dyDescent="0.25">
      <c r="A678" s="60" t="s">
        <v>693</v>
      </c>
      <c r="B678" s="108" t="s">
        <v>13</v>
      </c>
      <c r="C678" s="12">
        <f>MATCH(D678,[1]!Tabla1[Consignatario],0)</f>
        <v>673</v>
      </c>
      <c r="D678" s="121" t="s">
        <v>1743</v>
      </c>
      <c r="E678" s="54" t="s">
        <v>691</v>
      </c>
      <c r="F678" s="54" t="s">
        <v>215</v>
      </c>
      <c r="G678" s="54" t="s">
        <v>1312</v>
      </c>
      <c r="H678" s="54" t="s">
        <v>74</v>
      </c>
      <c r="I678" s="54">
        <v>22000</v>
      </c>
      <c r="J678" s="62">
        <v>22000</v>
      </c>
      <c r="K678" s="54">
        <v>1568</v>
      </c>
      <c r="L678" s="54"/>
      <c r="M678" s="27"/>
    </row>
    <row r="679" spans="1:13" x14ac:dyDescent="0.25">
      <c r="A679" s="60" t="s">
        <v>693</v>
      </c>
      <c r="B679" s="108"/>
      <c r="C679" s="12">
        <f>MATCH(D679,[1]!Tabla1[Consignatario],0)</f>
        <v>1514</v>
      </c>
      <c r="D679" s="121" t="s">
        <v>1744</v>
      </c>
      <c r="E679" s="54" t="s">
        <v>691</v>
      </c>
      <c r="F679" s="54" t="s">
        <v>215</v>
      </c>
      <c r="G679" s="54" t="s">
        <v>1312</v>
      </c>
      <c r="H679" s="54" t="s">
        <v>16</v>
      </c>
      <c r="I679" s="54">
        <v>4200</v>
      </c>
      <c r="J679" s="62">
        <v>4200</v>
      </c>
      <c r="K679" s="54">
        <v>294</v>
      </c>
      <c r="L679" s="54"/>
      <c r="M679" s="27"/>
    </row>
    <row r="680" spans="1:13" x14ac:dyDescent="0.25">
      <c r="A680" s="60" t="s">
        <v>694</v>
      </c>
      <c r="B680" s="108"/>
      <c r="C680" s="12">
        <f>MATCH(D680,[1]!Tabla1[Consignatario],0)</f>
        <v>1856</v>
      </c>
      <c r="D680" s="121" t="s">
        <v>1745</v>
      </c>
      <c r="E680" s="54" t="s">
        <v>691</v>
      </c>
      <c r="F680" s="54" t="s">
        <v>215</v>
      </c>
      <c r="G680" s="54" t="s">
        <v>1312</v>
      </c>
      <c r="H680" s="54" t="s">
        <v>16</v>
      </c>
      <c r="I680" s="54">
        <v>4000</v>
      </c>
      <c r="J680" s="62">
        <v>4000</v>
      </c>
      <c r="K680" s="54">
        <v>280</v>
      </c>
      <c r="L680" s="54"/>
      <c r="M680" s="27"/>
    </row>
    <row r="681" spans="1:13" x14ac:dyDescent="0.25">
      <c r="A681" s="65" t="s">
        <v>695</v>
      </c>
      <c r="B681" s="110"/>
      <c r="C681" s="12">
        <f>MATCH(D681,[1]!Tabla1[Consignatario],0)</f>
        <v>532</v>
      </c>
      <c r="D681" s="125" t="s">
        <v>1742</v>
      </c>
      <c r="E681" s="3" t="s">
        <v>691</v>
      </c>
      <c r="F681" s="3" t="s">
        <v>215</v>
      </c>
      <c r="G681" s="54" t="s">
        <v>1312</v>
      </c>
      <c r="H681" s="54" t="s">
        <v>158</v>
      </c>
      <c r="I681" s="54">
        <v>6000</v>
      </c>
      <c r="J681" s="62">
        <v>6000</v>
      </c>
      <c r="K681" s="70">
        <v>671</v>
      </c>
      <c r="L681" s="70">
        <v>3</v>
      </c>
      <c r="M681" s="27"/>
    </row>
    <row r="682" spans="1:13" x14ac:dyDescent="0.25">
      <c r="A682" s="67"/>
      <c r="B682" s="111"/>
      <c r="C682" s="12">
        <f>MATCH(D682,[1]!Tabla1[Consignatario],0)</f>
        <v>532</v>
      </c>
      <c r="D682" s="125" t="s">
        <v>1742</v>
      </c>
      <c r="E682" s="7"/>
      <c r="F682" s="7"/>
      <c r="G682" s="54" t="s">
        <v>19</v>
      </c>
      <c r="H682" s="54" t="s">
        <v>284</v>
      </c>
      <c r="I682" s="54">
        <v>584</v>
      </c>
      <c r="J682" s="62">
        <v>584</v>
      </c>
      <c r="K682" s="72"/>
      <c r="L682" s="72"/>
      <c r="M682" s="27" t="s">
        <v>672</v>
      </c>
    </row>
    <row r="683" spans="1:13" x14ac:dyDescent="0.25">
      <c r="A683" s="67"/>
      <c r="B683" s="111"/>
      <c r="C683" s="12">
        <f>MATCH(D683,[1]!Tabla1[Consignatario],0)</f>
        <v>532</v>
      </c>
      <c r="D683" s="125" t="s">
        <v>1742</v>
      </c>
      <c r="E683" s="7"/>
      <c r="F683" s="7"/>
      <c r="G683" s="56" t="s">
        <v>1312</v>
      </c>
      <c r="H683" s="56" t="s">
        <v>696</v>
      </c>
      <c r="I683" s="56">
        <v>432</v>
      </c>
      <c r="J683" s="62">
        <v>432</v>
      </c>
      <c r="K683" s="72"/>
      <c r="L683" s="72"/>
      <c r="M683" s="28"/>
    </row>
    <row r="684" spans="1:13" x14ac:dyDescent="0.25">
      <c r="A684" s="66"/>
      <c r="B684" s="112"/>
      <c r="C684" s="12">
        <f>MATCH(D684,[1]!Tabla1[Consignatario],0)</f>
        <v>532</v>
      </c>
      <c r="D684" s="125" t="s">
        <v>1742</v>
      </c>
      <c r="E684" s="4"/>
      <c r="F684" s="4"/>
      <c r="G684" s="56" t="s">
        <v>19</v>
      </c>
      <c r="H684" s="56" t="s">
        <v>697</v>
      </c>
      <c r="I684" s="56">
        <v>2575</v>
      </c>
      <c r="J684" s="62">
        <v>2575</v>
      </c>
      <c r="K684" s="71"/>
      <c r="L684" s="71"/>
      <c r="M684" s="28"/>
    </row>
    <row r="685" spans="1:13" x14ac:dyDescent="0.25">
      <c r="A685" s="60" t="s">
        <v>695</v>
      </c>
      <c r="B685" s="108"/>
      <c r="C685" s="12">
        <f>MATCH(D685,[1]!Tabla1[Consignatario],0)</f>
        <v>9</v>
      </c>
      <c r="D685" s="10" t="s">
        <v>1338</v>
      </c>
      <c r="E685" s="56" t="s">
        <v>723</v>
      </c>
      <c r="F685" s="56" t="s">
        <v>215</v>
      </c>
      <c r="G685" s="56" t="s">
        <v>1312</v>
      </c>
      <c r="H685" s="56" t="s">
        <v>237</v>
      </c>
      <c r="I685" s="56">
        <v>48000</v>
      </c>
      <c r="J685" s="62">
        <v>4800</v>
      </c>
      <c r="K685" s="56">
        <v>3360</v>
      </c>
      <c r="L685" s="56"/>
      <c r="M685" s="28"/>
    </row>
    <row r="686" spans="1:13" x14ac:dyDescent="0.25">
      <c r="A686" s="60" t="s">
        <v>695</v>
      </c>
      <c r="B686" s="108"/>
      <c r="C686" s="12">
        <f>MATCH(D686,[1]!Tabla1[Consignatario],0)</f>
        <v>1706</v>
      </c>
      <c r="D686" s="10" t="s">
        <v>1746</v>
      </c>
      <c r="E686" s="56" t="s">
        <v>691</v>
      </c>
      <c r="F686" s="56" t="s">
        <v>215</v>
      </c>
      <c r="G686" s="56" t="s">
        <v>1312</v>
      </c>
      <c r="H686" s="56" t="s">
        <v>59</v>
      </c>
      <c r="I686" s="56">
        <v>800</v>
      </c>
      <c r="J686" s="62">
        <v>800</v>
      </c>
      <c r="K686" s="56">
        <v>56</v>
      </c>
      <c r="L686" s="56"/>
      <c r="M686" s="28" t="s">
        <v>698</v>
      </c>
    </row>
    <row r="687" spans="1:13" x14ac:dyDescent="0.25">
      <c r="A687" s="60" t="s">
        <v>701</v>
      </c>
      <c r="B687" s="108"/>
      <c r="C687" s="12">
        <f>MATCH(D687,[1]!Tabla1[Consignatario],0)</f>
        <v>2752</v>
      </c>
      <c r="D687" t="s">
        <v>1535</v>
      </c>
      <c r="E687" s="56" t="s">
        <v>691</v>
      </c>
      <c r="F687" s="56" t="s">
        <v>215</v>
      </c>
      <c r="G687" s="56" t="s">
        <v>19</v>
      </c>
      <c r="H687" s="56" t="s">
        <v>699</v>
      </c>
      <c r="I687" s="56">
        <v>48861</v>
      </c>
      <c r="J687" s="62">
        <v>48861</v>
      </c>
      <c r="K687" s="56">
        <v>3420</v>
      </c>
      <c r="L687" s="56">
        <v>2</v>
      </c>
      <c r="M687" s="28" t="s">
        <v>700</v>
      </c>
    </row>
    <row r="688" spans="1:13" x14ac:dyDescent="0.25">
      <c r="A688" s="65" t="s">
        <v>701</v>
      </c>
      <c r="B688" s="110"/>
      <c r="C688" s="12">
        <f>MATCH(D688,[1]!Tabla1[Consignatario],0)</f>
        <v>1218</v>
      </c>
      <c r="D688" s="125" t="s">
        <v>1747</v>
      </c>
      <c r="E688" s="3" t="s">
        <v>723</v>
      </c>
      <c r="F688" s="3" t="s">
        <v>702</v>
      </c>
      <c r="G688" s="56" t="s">
        <v>1312</v>
      </c>
      <c r="H688" s="56" t="s">
        <v>131</v>
      </c>
      <c r="I688" s="56">
        <v>20000</v>
      </c>
      <c r="J688" s="62">
        <v>20000</v>
      </c>
      <c r="K688" s="70">
        <v>2300</v>
      </c>
      <c r="L688" s="70">
        <v>3</v>
      </c>
      <c r="M688" s="28"/>
    </row>
    <row r="689" spans="1:13" x14ac:dyDescent="0.25">
      <c r="A689" s="66"/>
      <c r="B689" s="112"/>
      <c r="C689" s="12">
        <f>MATCH(D689,[1]!Tabla1[Consignatario],0)</f>
        <v>1218</v>
      </c>
      <c r="D689" s="125" t="s">
        <v>1747</v>
      </c>
      <c r="E689" s="4"/>
      <c r="F689" s="4"/>
      <c r="G689" s="56" t="s">
        <v>19</v>
      </c>
      <c r="H689" s="56" t="s">
        <v>703</v>
      </c>
      <c r="I689" s="56">
        <v>12863</v>
      </c>
      <c r="J689" s="62">
        <v>12863</v>
      </c>
      <c r="K689" s="71"/>
      <c r="L689" s="71"/>
      <c r="M689" s="28"/>
    </row>
    <row r="690" spans="1:13" x14ac:dyDescent="0.25">
      <c r="A690" s="60" t="s">
        <v>701</v>
      </c>
      <c r="B690" s="108"/>
      <c r="C690" s="12">
        <f>MATCH(D690,[1]!Tabla1[Consignatario],0)</f>
        <v>1843</v>
      </c>
      <c r="D690" s="121" t="s">
        <v>1748</v>
      </c>
      <c r="E690" s="54" t="s">
        <v>723</v>
      </c>
      <c r="F690" s="54" t="s">
        <v>702</v>
      </c>
      <c r="G690" s="54" t="s">
        <v>1312</v>
      </c>
      <c r="H690" s="56" t="s">
        <v>124</v>
      </c>
      <c r="I690" s="56">
        <v>12000</v>
      </c>
      <c r="J690" s="62">
        <v>12000</v>
      </c>
      <c r="K690" s="56">
        <v>840</v>
      </c>
      <c r="L690" s="56"/>
      <c r="M690" s="28"/>
    </row>
    <row r="691" spans="1:13" x14ac:dyDescent="0.25">
      <c r="A691" s="65" t="s">
        <v>705</v>
      </c>
      <c r="B691" s="110"/>
      <c r="C691" s="12">
        <f>MATCH(D691,[1]!Tabla1[Consignatario],0)</f>
        <v>560</v>
      </c>
      <c r="D691" s="125" t="s">
        <v>1895</v>
      </c>
      <c r="E691" s="3" t="s">
        <v>723</v>
      </c>
      <c r="F691" s="3" t="s">
        <v>702</v>
      </c>
      <c r="G691" s="54" t="s">
        <v>1312</v>
      </c>
      <c r="H691" s="56" t="s">
        <v>131</v>
      </c>
      <c r="I691" s="56">
        <v>20000</v>
      </c>
      <c r="J691" s="62">
        <v>20000</v>
      </c>
      <c r="K691" s="3">
        <v>1478</v>
      </c>
      <c r="L691" s="3">
        <v>3</v>
      </c>
      <c r="M691" s="28"/>
    </row>
    <row r="692" spans="1:13" x14ac:dyDescent="0.25">
      <c r="A692" s="66"/>
      <c r="B692" s="112"/>
      <c r="C692" s="12">
        <f>MATCH(D692,[1]!Tabla1[Consignatario],0)</f>
        <v>560</v>
      </c>
      <c r="D692" s="125" t="s">
        <v>1895</v>
      </c>
      <c r="E692" s="4"/>
      <c r="F692" s="4"/>
      <c r="G692" s="54" t="s">
        <v>19</v>
      </c>
      <c r="H692" s="56" t="s">
        <v>706</v>
      </c>
      <c r="I692" s="56">
        <v>1120</v>
      </c>
      <c r="J692" s="62">
        <v>1120</v>
      </c>
      <c r="K692" s="4"/>
      <c r="L692" s="4"/>
      <c r="M692" s="28"/>
    </row>
    <row r="693" spans="1:13" x14ac:dyDescent="0.25">
      <c r="A693" s="65" t="s">
        <v>704</v>
      </c>
      <c r="B693" s="110"/>
      <c r="C693" s="12">
        <f>MATCH(D693,[1]!Tabla1[Consignatario],0)</f>
        <v>2557</v>
      </c>
      <c r="D693" s="125" t="s">
        <v>1749</v>
      </c>
      <c r="E693" s="3" t="s">
        <v>723</v>
      </c>
      <c r="F693" s="3" t="s">
        <v>702</v>
      </c>
      <c r="G693" s="54" t="s">
        <v>1312</v>
      </c>
      <c r="H693" s="56" t="s">
        <v>44</v>
      </c>
      <c r="I693" s="56">
        <v>8000</v>
      </c>
      <c r="J693" s="62">
        <v>8000</v>
      </c>
      <c r="K693" s="3">
        <v>924</v>
      </c>
      <c r="L693" s="70"/>
      <c r="M693" s="28"/>
    </row>
    <row r="694" spans="1:13" x14ac:dyDescent="0.25">
      <c r="A694" s="66"/>
      <c r="B694" s="112"/>
      <c r="C694" s="12">
        <f>MATCH(D694,[1]!Tabla1[Consignatario],0)</f>
        <v>2557</v>
      </c>
      <c r="D694" s="125" t="s">
        <v>1749</v>
      </c>
      <c r="E694" s="4"/>
      <c r="F694" s="4"/>
      <c r="G694" s="54" t="s">
        <v>19</v>
      </c>
      <c r="H694" s="56" t="s">
        <v>484</v>
      </c>
      <c r="I694" s="56">
        <v>5200</v>
      </c>
      <c r="J694" s="62">
        <v>5200</v>
      </c>
      <c r="K694" s="4"/>
      <c r="L694" s="71"/>
      <c r="M694" s="28"/>
    </row>
    <row r="695" spans="1:13" x14ac:dyDescent="0.25">
      <c r="A695" s="65" t="s">
        <v>704</v>
      </c>
      <c r="B695" s="110"/>
      <c r="C695" s="12">
        <f>MATCH(D695,[1]!Tabla1[Consignatario],0)</f>
        <v>1560</v>
      </c>
      <c r="D695" s="125" t="s">
        <v>1750</v>
      </c>
      <c r="E695" s="3" t="s">
        <v>723</v>
      </c>
      <c r="F695" s="3" t="s">
        <v>702</v>
      </c>
      <c r="G695" s="54" t="s">
        <v>1312</v>
      </c>
      <c r="H695" s="56" t="s">
        <v>158</v>
      </c>
      <c r="I695" s="56">
        <v>6000</v>
      </c>
      <c r="J695" s="62">
        <v>6000</v>
      </c>
      <c r="K695" s="3">
        <v>556</v>
      </c>
      <c r="L695" s="3">
        <v>5</v>
      </c>
      <c r="M695" s="28"/>
    </row>
    <row r="696" spans="1:13" x14ac:dyDescent="0.25">
      <c r="A696" s="66"/>
      <c r="B696" s="112"/>
      <c r="C696" s="12">
        <f>MATCH(D696,[1]!Tabla1[Consignatario],0)</f>
        <v>1560</v>
      </c>
      <c r="D696" s="125" t="s">
        <v>1750</v>
      </c>
      <c r="E696" s="4"/>
      <c r="F696" s="4"/>
      <c r="G696" s="54" t="s">
        <v>19</v>
      </c>
      <c r="H696" s="56" t="s">
        <v>707</v>
      </c>
      <c r="I696" s="56">
        <v>1952</v>
      </c>
      <c r="J696" s="62">
        <v>1952</v>
      </c>
      <c r="K696" s="4"/>
      <c r="L696" s="4"/>
      <c r="M696" s="28"/>
    </row>
    <row r="697" spans="1:13" x14ac:dyDescent="0.25">
      <c r="A697" s="60" t="s">
        <v>708</v>
      </c>
      <c r="B697" s="108"/>
      <c r="C697" s="12">
        <f>MATCH(D697,[1]!Tabla1[Consignatario],0)</f>
        <v>2654</v>
      </c>
      <c r="D697" s="10" t="s">
        <v>1751</v>
      </c>
      <c r="E697" s="56" t="s">
        <v>723</v>
      </c>
      <c r="F697" s="56" t="s">
        <v>702</v>
      </c>
      <c r="G697" s="56" t="s">
        <v>1312</v>
      </c>
      <c r="H697" s="56" t="s">
        <v>16</v>
      </c>
      <c r="I697" s="56">
        <v>4000</v>
      </c>
      <c r="J697" s="62">
        <v>4000</v>
      </c>
      <c r="K697" s="56">
        <v>280</v>
      </c>
      <c r="L697" s="56"/>
      <c r="M697" s="28"/>
    </row>
    <row r="698" spans="1:13" x14ac:dyDescent="0.25">
      <c r="A698" s="65" t="s">
        <v>708</v>
      </c>
      <c r="B698" s="110"/>
      <c r="C698" s="12">
        <f>MATCH(D698,[1]!Tabla1[Consignatario],0)</f>
        <v>2085</v>
      </c>
      <c r="D698" s="125" t="s">
        <v>1339</v>
      </c>
      <c r="E698" s="3" t="s">
        <v>723</v>
      </c>
      <c r="F698" s="3" t="s">
        <v>702</v>
      </c>
      <c r="G698" s="56" t="s">
        <v>1312</v>
      </c>
      <c r="H698" s="56" t="s">
        <v>131</v>
      </c>
      <c r="I698" s="56">
        <v>20000</v>
      </c>
      <c r="J698" s="62">
        <v>20000</v>
      </c>
      <c r="K698" s="3">
        <v>2063</v>
      </c>
      <c r="L698" s="3">
        <v>4</v>
      </c>
      <c r="M698" s="28"/>
    </row>
    <row r="699" spans="1:13" x14ac:dyDescent="0.25">
      <c r="A699" s="67"/>
      <c r="B699" s="111"/>
      <c r="C699" s="12">
        <f>MATCH(D699,[1]!Tabla1[Consignatario],0)</f>
        <v>2085</v>
      </c>
      <c r="D699" s="125" t="s">
        <v>1339</v>
      </c>
      <c r="E699" s="7"/>
      <c r="F699" s="7"/>
      <c r="G699" s="56" t="s">
        <v>19</v>
      </c>
      <c r="H699" s="56" t="s">
        <v>283</v>
      </c>
      <c r="I699" s="56">
        <v>1472</v>
      </c>
      <c r="J699" s="62">
        <v>1472</v>
      </c>
      <c r="K699" s="7"/>
      <c r="L699" s="7"/>
      <c r="M699" s="28"/>
    </row>
    <row r="700" spans="1:13" x14ac:dyDescent="0.25">
      <c r="A700" s="66"/>
      <c r="B700" s="112"/>
      <c r="C700" s="12">
        <f>MATCH(D700,[1]!Tabla1[Consignatario],0)</f>
        <v>2085</v>
      </c>
      <c r="D700" s="125" t="s">
        <v>1339</v>
      </c>
      <c r="E700" s="4"/>
      <c r="F700" s="4"/>
      <c r="G700" s="56" t="s">
        <v>1312</v>
      </c>
      <c r="H700" s="56" t="s">
        <v>44</v>
      </c>
      <c r="I700" s="56">
        <v>8000</v>
      </c>
      <c r="J700" s="62">
        <v>8000</v>
      </c>
      <c r="K700" s="4"/>
      <c r="L700" s="4"/>
      <c r="M700" s="28" t="s">
        <v>709</v>
      </c>
    </row>
    <row r="701" spans="1:13" x14ac:dyDescent="0.25">
      <c r="A701" s="60" t="s">
        <v>710</v>
      </c>
      <c r="B701" s="108"/>
      <c r="C701" s="12">
        <f>MATCH(D701,[1]!Tabla1[Consignatario],0)</f>
        <v>634</v>
      </c>
      <c r="D701" s="10" t="s">
        <v>1752</v>
      </c>
      <c r="E701" s="56" t="s">
        <v>723</v>
      </c>
      <c r="F701" s="56" t="s">
        <v>702</v>
      </c>
      <c r="G701" s="56" t="s">
        <v>1312</v>
      </c>
      <c r="H701" s="56" t="s">
        <v>124</v>
      </c>
      <c r="I701" s="56">
        <v>12000</v>
      </c>
      <c r="J701" s="62">
        <v>12000</v>
      </c>
      <c r="K701" s="56">
        <v>840</v>
      </c>
      <c r="L701" s="56"/>
      <c r="M701" s="28"/>
    </row>
    <row r="702" spans="1:13" x14ac:dyDescent="0.25">
      <c r="A702" s="65" t="s">
        <v>711</v>
      </c>
      <c r="B702" s="110"/>
      <c r="C702" s="12">
        <f>MATCH(D702,[1]!Tabla1[Consignatario],0)</f>
        <v>331</v>
      </c>
      <c r="D702" s="125" t="s">
        <v>1753</v>
      </c>
      <c r="E702" s="3" t="s">
        <v>723</v>
      </c>
      <c r="F702" s="3" t="s">
        <v>712</v>
      </c>
      <c r="G702" s="56" t="s">
        <v>1312</v>
      </c>
      <c r="H702" s="56" t="s">
        <v>713</v>
      </c>
      <c r="I702" s="56">
        <v>92000</v>
      </c>
      <c r="J702" s="62">
        <v>92000</v>
      </c>
      <c r="K702" s="3">
        <v>7313</v>
      </c>
      <c r="L702" s="3">
        <v>6</v>
      </c>
      <c r="M702" s="28"/>
    </row>
    <row r="703" spans="1:13" x14ac:dyDescent="0.25">
      <c r="A703" s="67"/>
      <c r="B703" s="111"/>
      <c r="C703" s="12">
        <f>MATCH(D703,[1]!Tabla1[Consignatario],0)</f>
        <v>331</v>
      </c>
      <c r="D703" s="125" t="s">
        <v>1753</v>
      </c>
      <c r="E703" s="7"/>
      <c r="F703" s="7"/>
      <c r="G703" s="56" t="s">
        <v>1312</v>
      </c>
      <c r="H703" s="56" t="s">
        <v>44</v>
      </c>
      <c r="I703" s="56">
        <v>6800</v>
      </c>
      <c r="J703" s="62">
        <v>6800</v>
      </c>
      <c r="K703" s="7"/>
      <c r="L703" s="7"/>
      <c r="M703" s="28"/>
    </row>
    <row r="704" spans="1:13" x14ac:dyDescent="0.25">
      <c r="A704" s="67"/>
      <c r="B704" s="111"/>
      <c r="C704" s="12">
        <f>MATCH(D704,[1]!Tabla1[Consignatario],0)</f>
        <v>331</v>
      </c>
      <c r="D704" s="125" t="s">
        <v>1753</v>
      </c>
      <c r="E704" s="7"/>
      <c r="F704" s="7"/>
      <c r="G704" s="56" t="s">
        <v>19</v>
      </c>
      <c r="H704" s="56" t="s">
        <v>697</v>
      </c>
      <c r="I704" s="56">
        <v>2568</v>
      </c>
      <c r="J704" s="62">
        <v>2568</v>
      </c>
      <c r="K704" s="7"/>
      <c r="L704" s="7"/>
      <c r="M704" s="28"/>
    </row>
    <row r="705" spans="1:13" x14ac:dyDescent="0.25">
      <c r="A705" s="67"/>
      <c r="B705" s="111"/>
      <c r="C705" s="12">
        <f>MATCH(D705,[1]!Tabla1[Consignatario],0)</f>
        <v>331</v>
      </c>
      <c r="D705" s="125" t="s">
        <v>1753</v>
      </c>
      <c r="E705" s="7"/>
      <c r="F705" s="7"/>
      <c r="G705" s="56" t="s">
        <v>1312</v>
      </c>
      <c r="H705" s="56" t="s">
        <v>714</v>
      </c>
      <c r="I705" s="56">
        <v>354</v>
      </c>
      <c r="J705" s="62">
        <v>354</v>
      </c>
      <c r="K705" s="7"/>
      <c r="L705" s="7"/>
      <c r="M705" s="28"/>
    </row>
    <row r="706" spans="1:13" x14ac:dyDescent="0.25">
      <c r="A706" s="67"/>
      <c r="B706" s="111"/>
      <c r="C706" s="12">
        <f>MATCH(D706,[1]!Tabla1[Consignatario],0)</f>
        <v>331</v>
      </c>
      <c r="D706" s="125" t="s">
        <v>1753</v>
      </c>
      <c r="E706" s="7"/>
      <c r="F706" s="7"/>
      <c r="G706" s="56" t="s">
        <v>19</v>
      </c>
      <c r="H706" s="56" t="s">
        <v>715</v>
      </c>
      <c r="I706" s="56">
        <v>2760</v>
      </c>
      <c r="J706" s="62">
        <v>2760</v>
      </c>
      <c r="K706" s="4"/>
      <c r="L706" s="4"/>
      <c r="M706" s="28" t="s">
        <v>716</v>
      </c>
    </row>
    <row r="707" spans="1:13" x14ac:dyDescent="0.25">
      <c r="A707" s="66"/>
      <c r="B707" s="112"/>
      <c r="C707" s="12">
        <f>MATCH(D707,[1]!Tabla1[Consignatario],0)</f>
        <v>331</v>
      </c>
      <c r="D707" s="125" t="s">
        <v>1753</v>
      </c>
      <c r="E707" s="4"/>
      <c r="F707" s="4"/>
      <c r="G707" s="56" t="s">
        <v>1310</v>
      </c>
      <c r="H707" s="56" t="s">
        <v>717</v>
      </c>
      <c r="I707" s="56">
        <v>11592</v>
      </c>
      <c r="J707" s="62">
        <v>11592</v>
      </c>
      <c r="K707" s="56">
        <v>58</v>
      </c>
      <c r="L707" s="56"/>
      <c r="M707" s="28" t="s">
        <v>718</v>
      </c>
    </row>
    <row r="708" spans="1:13" ht="15" customHeight="1" x14ac:dyDescent="0.25">
      <c r="A708" s="65" t="s">
        <v>719</v>
      </c>
      <c r="B708" s="110" t="s">
        <v>13</v>
      </c>
      <c r="C708" s="12">
        <f>MATCH(D708,[1]!Tabla1[Consignatario],0)</f>
        <v>167</v>
      </c>
      <c r="D708" s="125" t="s">
        <v>1754</v>
      </c>
      <c r="E708" s="3" t="s">
        <v>723</v>
      </c>
      <c r="F708" s="3" t="s">
        <v>712</v>
      </c>
      <c r="G708" s="56" t="s">
        <v>1312</v>
      </c>
      <c r="H708" s="56" t="s">
        <v>124</v>
      </c>
      <c r="I708" s="56">
        <v>13500</v>
      </c>
      <c r="J708" s="62">
        <v>13500</v>
      </c>
      <c r="K708" s="3">
        <v>1773</v>
      </c>
      <c r="L708" s="3">
        <v>1</v>
      </c>
      <c r="M708" s="28"/>
    </row>
    <row r="709" spans="1:13" x14ac:dyDescent="0.25">
      <c r="A709" s="67"/>
      <c r="B709" s="111"/>
      <c r="C709" s="12">
        <f>MATCH(D709,[1]!Tabla1[Consignatario],0)</f>
        <v>167</v>
      </c>
      <c r="D709" s="125" t="s">
        <v>1754</v>
      </c>
      <c r="E709" s="7"/>
      <c r="F709" s="7"/>
      <c r="G709" s="56" t="s">
        <v>1312</v>
      </c>
      <c r="H709" s="56" t="s">
        <v>80</v>
      </c>
      <c r="I709" s="56">
        <v>10000</v>
      </c>
      <c r="J709" s="62">
        <v>10000</v>
      </c>
      <c r="K709" s="7"/>
      <c r="L709" s="7"/>
      <c r="M709" s="28"/>
    </row>
    <row r="710" spans="1:13" x14ac:dyDescent="0.25">
      <c r="A710" s="66"/>
      <c r="B710" s="112"/>
      <c r="C710" s="12">
        <f>MATCH(D710,[1]!Tabla1[Consignatario],0)</f>
        <v>167</v>
      </c>
      <c r="D710" s="125" t="s">
        <v>1754</v>
      </c>
      <c r="E710" s="4"/>
      <c r="F710" s="4"/>
      <c r="G710" s="56" t="s">
        <v>1312</v>
      </c>
      <c r="H710" s="56" t="s">
        <v>59</v>
      </c>
      <c r="I710" s="56">
        <v>1830</v>
      </c>
      <c r="J710" s="62">
        <v>1830</v>
      </c>
      <c r="K710" s="4"/>
      <c r="L710" s="4"/>
      <c r="M710" s="19"/>
    </row>
    <row r="711" spans="1:13" x14ac:dyDescent="0.25">
      <c r="A711" s="65" t="s">
        <v>720</v>
      </c>
      <c r="B711" s="110" t="s">
        <v>13</v>
      </c>
      <c r="C711" s="12">
        <f>MATCH(D711,[1]!Tabla1[Consignatario],0)</f>
        <v>167</v>
      </c>
      <c r="D711" s="125" t="s">
        <v>1754</v>
      </c>
      <c r="E711" s="3" t="s">
        <v>723</v>
      </c>
      <c r="F711" s="3" t="s">
        <v>712</v>
      </c>
      <c r="G711" s="56" t="s">
        <v>1312</v>
      </c>
      <c r="H711" s="56" t="s">
        <v>252</v>
      </c>
      <c r="I711" s="56">
        <v>1500</v>
      </c>
      <c r="J711" s="62">
        <v>1500</v>
      </c>
      <c r="K711" s="3">
        <v>125</v>
      </c>
      <c r="L711" s="3">
        <v>1</v>
      </c>
      <c r="M711" s="19"/>
    </row>
    <row r="712" spans="1:13" x14ac:dyDescent="0.25">
      <c r="A712" s="66"/>
      <c r="B712" s="112"/>
      <c r="C712" s="12">
        <f>MATCH(D712,[1]!Tabla1[Consignatario],0)</f>
        <v>167</v>
      </c>
      <c r="D712" s="125" t="s">
        <v>1754</v>
      </c>
      <c r="E712" s="4"/>
      <c r="F712" s="4"/>
      <c r="G712" s="56" t="s">
        <v>19</v>
      </c>
      <c r="H712" s="56" t="s">
        <v>721</v>
      </c>
      <c r="I712" s="56">
        <v>288</v>
      </c>
      <c r="J712" s="62">
        <v>288</v>
      </c>
      <c r="K712" s="4"/>
      <c r="L712" s="4"/>
      <c r="M712" s="19"/>
    </row>
    <row r="713" spans="1:13" x14ac:dyDescent="0.25">
      <c r="A713" s="60" t="s">
        <v>720</v>
      </c>
      <c r="B713" s="108"/>
      <c r="C713" s="12">
        <f>MATCH(D713,[1]!Tabla1[Consignatario],0)</f>
        <v>967</v>
      </c>
      <c r="D713" s="10" t="s">
        <v>1755</v>
      </c>
      <c r="E713" s="56" t="s">
        <v>722</v>
      </c>
      <c r="F713" s="56" t="s">
        <v>724</v>
      </c>
      <c r="G713" s="56" t="s">
        <v>1312</v>
      </c>
      <c r="H713" s="56" t="s">
        <v>162</v>
      </c>
      <c r="I713" s="56">
        <v>16000</v>
      </c>
      <c r="J713" s="62">
        <v>16000</v>
      </c>
      <c r="K713" s="56">
        <v>1120</v>
      </c>
      <c r="L713" s="56"/>
      <c r="M713" s="19"/>
    </row>
    <row r="714" spans="1:13" x14ac:dyDescent="0.25">
      <c r="A714" s="65" t="s">
        <v>725</v>
      </c>
      <c r="B714" s="110" t="s">
        <v>13</v>
      </c>
      <c r="C714" s="12">
        <f>MATCH(D714,[1]!Tabla1[Consignatario],0)</f>
        <v>1588</v>
      </c>
      <c r="D714" s="125" t="s">
        <v>1756</v>
      </c>
      <c r="E714" s="3" t="s">
        <v>722</v>
      </c>
      <c r="F714" s="3" t="s">
        <v>445</v>
      </c>
      <c r="G714" s="56" t="s">
        <v>1312</v>
      </c>
      <c r="H714" s="56" t="s">
        <v>236</v>
      </c>
      <c r="I714" s="56">
        <v>46200</v>
      </c>
      <c r="J714" s="62">
        <v>46200</v>
      </c>
      <c r="K714" s="3">
        <v>4385</v>
      </c>
      <c r="L714" s="3">
        <v>2</v>
      </c>
      <c r="M714" s="19"/>
    </row>
    <row r="715" spans="1:13" x14ac:dyDescent="0.25">
      <c r="A715" s="67"/>
      <c r="B715" s="111"/>
      <c r="C715" s="12">
        <f>MATCH(D715,[1]!Tabla1[Consignatario],0)</f>
        <v>1588</v>
      </c>
      <c r="D715" s="125" t="s">
        <v>1756</v>
      </c>
      <c r="E715" s="7"/>
      <c r="F715" s="7"/>
      <c r="G715" s="56" t="s">
        <v>19</v>
      </c>
      <c r="H715" s="56" t="s">
        <v>493</v>
      </c>
      <c r="I715" s="56">
        <v>3200</v>
      </c>
      <c r="J715" s="62">
        <v>3200</v>
      </c>
      <c r="K715" s="7"/>
      <c r="L715" s="7"/>
      <c r="M715" s="19"/>
    </row>
    <row r="716" spans="1:13" x14ac:dyDescent="0.25">
      <c r="A716" s="66"/>
      <c r="B716" s="112"/>
      <c r="C716" s="12">
        <f>MATCH(D716,[1]!Tabla1[Consignatario],0)</f>
        <v>1588</v>
      </c>
      <c r="D716" s="125" t="s">
        <v>1756</v>
      </c>
      <c r="E716" s="4"/>
      <c r="F716" s="4"/>
      <c r="G716" s="56" t="s">
        <v>19</v>
      </c>
      <c r="H716" s="56" t="s">
        <v>485</v>
      </c>
      <c r="I716" s="56">
        <v>13246</v>
      </c>
      <c r="J716" s="62">
        <v>13246</v>
      </c>
      <c r="K716" s="4"/>
      <c r="L716" s="4"/>
      <c r="M716" s="19"/>
    </row>
    <row r="717" spans="1:13" x14ac:dyDescent="0.25">
      <c r="A717" s="65" t="s">
        <v>728</v>
      </c>
      <c r="B717" s="110"/>
      <c r="C717" s="12">
        <f>MATCH(D717,[1]!Tabla1[Consignatario],0)</f>
        <v>2515</v>
      </c>
      <c r="D717" s="125" t="s">
        <v>1757</v>
      </c>
      <c r="E717" s="3" t="s">
        <v>722</v>
      </c>
      <c r="F717" s="3" t="s">
        <v>445</v>
      </c>
      <c r="G717" s="56" t="s">
        <v>1312</v>
      </c>
      <c r="H717" s="56" t="s">
        <v>44</v>
      </c>
      <c r="I717" s="56">
        <v>8400</v>
      </c>
      <c r="J717" s="62">
        <v>8400</v>
      </c>
      <c r="K717" s="56"/>
      <c r="L717" s="56"/>
      <c r="M717" s="19"/>
    </row>
    <row r="718" spans="1:13" x14ac:dyDescent="0.25">
      <c r="A718" s="67"/>
      <c r="B718" s="111"/>
      <c r="C718" s="12">
        <f>MATCH(D718,[1]!Tabla1[Consignatario],0)</f>
        <v>2515</v>
      </c>
      <c r="D718" s="125" t="s">
        <v>1757</v>
      </c>
      <c r="E718" s="7"/>
      <c r="F718" s="7"/>
      <c r="G718" s="56" t="s">
        <v>1312</v>
      </c>
      <c r="H718" s="56" t="s">
        <v>59</v>
      </c>
      <c r="I718" s="56">
        <v>2500</v>
      </c>
      <c r="J718" s="62">
        <v>2500</v>
      </c>
      <c r="K718" s="56"/>
      <c r="L718" s="56"/>
      <c r="M718" s="19"/>
    </row>
    <row r="719" spans="1:13" x14ac:dyDescent="0.25">
      <c r="A719" s="67"/>
      <c r="B719" s="111"/>
      <c r="C719" s="12">
        <f>MATCH(D719,[1]!Tabla1[Consignatario],0)</f>
        <v>2515</v>
      </c>
      <c r="D719" s="125" t="s">
        <v>1757</v>
      </c>
      <c r="E719" s="7"/>
      <c r="F719" s="7"/>
      <c r="G719" s="56" t="s">
        <v>1312</v>
      </c>
      <c r="H719" s="56" t="s">
        <v>59</v>
      </c>
      <c r="I719" s="56">
        <v>2200</v>
      </c>
      <c r="J719" s="62">
        <v>2200</v>
      </c>
      <c r="K719" s="56"/>
      <c r="L719" s="56"/>
      <c r="M719" s="19"/>
    </row>
    <row r="720" spans="1:13" x14ac:dyDescent="0.25">
      <c r="A720" s="67"/>
      <c r="B720" s="111"/>
      <c r="C720" s="12">
        <f>MATCH(D720,[1]!Tabla1[Consignatario],0)</f>
        <v>2515</v>
      </c>
      <c r="D720" s="125" t="s">
        <v>1757</v>
      </c>
      <c r="E720" s="7"/>
      <c r="F720" s="7"/>
      <c r="G720" s="56" t="s">
        <v>1312</v>
      </c>
      <c r="H720" s="56" t="s">
        <v>726</v>
      </c>
      <c r="I720" s="56">
        <v>1713</v>
      </c>
      <c r="J720" s="62">
        <v>1713</v>
      </c>
      <c r="K720" s="56"/>
      <c r="L720" s="56"/>
      <c r="M720" s="19"/>
    </row>
    <row r="721" spans="1:13" x14ac:dyDescent="0.25">
      <c r="A721" s="66"/>
      <c r="B721" s="112"/>
      <c r="C721" s="12">
        <f>MATCH(D721,[1]!Tabla1[Consignatario],0)</f>
        <v>2515</v>
      </c>
      <c r="D721" s="125" t="s">
        <v>1757</v>
      </c>
      <c r="E721" s="4"/>
      <c r="F721" s="4"/>
      <c r="G721" s="56" t="s">
        <v>19</v>
      </c>
      <c r="H721" s="56" t="s">
        <v>481</v>
      </c>
      <c r="I721" s="56">
        <v>768</v>
      </c>
      <c r="J721" s="62">
        <v>768</v>
      </c>
      <c r="K721" s="56">
        <v>1090</v>
      </c>
      <c r="L721" s="56">
        <v>5</v>
      </c>
      <c r="M721" s="19"/>
    </row>
    <row r="722" spans="1:13" x14ac:dyDescent="0.25">
      <c r="A722" s="69" t="s">
        <v>727</v>
      </c>
      <c r="B722" s="87" t="s">
        <v>13</v>
      </c>
      <c r="C722" s="12">
        <f>MATCH(D722,[1]!Tabla1[Consignatario],0)</f>
        <v>274</v>
      </c>
      <c r="D722" s="122" t="s">
        <v>1758</v>
      </c>
      <c r="E722" s="2" t="s">
        <v>722</v>
      </c>
      <c r="F722" s="2" t="s">
        <v>445</v>
      </c>
      <c r="G722" s="56" t="s">
        <v>1312</v>
      </c>
      <c r="H722" s="56" t="s">
        <v>59</v>
      </c>
      <c r="I722" s="56">
        <v>2100</v>
      </c>
      <c r="J722" s="62">
        <v>2100</v>
      </c>
      <c r="K722" s="56"/>
      <c r="L722" s="56"/>
      <c r="M722" s="19"/>
    </row>
    <row r="723" spans="1:13" x14ac:dyDescent="0.25">
      <c r="A723" s="69"/>
      <c r="B723" s="87"/>
      <c r="C723" s="12">
        <f>MATCH(D723,[1]!Tabla1[Consignatario],0)</f>
        <v>274</v>
      </c>
      <c r="D723" s="122" t="s">
        <v>1758</v>
      </c>
      <c r="E723" s="2"/>
      <c r="F723" s="2"/>
      <c r="G723" s="56" t="s">
        <v>1312</v>
      </c>
      <c r="H723" s="56" t="s">
        <v>59</v>
      </c>
      <c r="I723" s="56">
        <v>2000</v>
      </c>
      <c r="J723" s="62">
        <v>2000</v>
      </c>
      <c r="K723" s="56"/>
      <c r="L723" s="56"/>
      <c r="M723" s="19"/>
    </row>
    <row r="724" spans="1:13" x14ac:dyDescent="0.25">
      <c r="A724" s="69"/>
      <c r="B724" s="87"/>
      <c r="C724" s="12">
        <f>MATCH(D724,[1]!Tabla1[Consignatario],0)</f>
        <v>274</v>
      </c>
      <c r="D724" s="122" t="s">
        <v>1758</v>
      </c>
      <c r="E724" s="2"/>
      <c r="F724" s="2"/>
      <c r="G724" s="56" t="s">
        <v>1312</v>
      </c>
      <c r="H724" s="56" t="s">
        <v>729</v>
      </c>
      <c r="I724" s="56">
        <v>2580</v>
      </c>
      <c r="J724" s="62">
        <v>2580</v>
      </c>
      <c r="K724" s="56"/>
      <c r="L724" s="56"/>
      <c r="M724" s="19"/>
    </row>
    <row r="725" spans="1:13" x14ac:dyDescent="0.25">
      <c r="A725" s="69"/>
      <c r="B725" s="87"/>
      <c r="C725" s="12">
        <f>MATCH(D725,[1]!Tabla1[Consignatario],0)</f>
        <v>274</v>
      </c>
      <c r="D725" s="122" t="s">
        <v>1758</v>
      </c>
      <c r="E725" s="2"/>
      <c r="F725" s="2"/>
      <c r="G725" s="56" t="s">
        <v>19</v>
      </c>
      <c r="H725" s="56" t="s">
        <v>730</v>
      </c>
      <c r="I725" s="56">
        <v>128</v>
      </c>
      <c r="J725" s="62">
        <v>128</v>
      </c>
      <c r="K725" s="56"/>
      <c r="L725" s="56"/>
      <c r="M725" s="19"/>
    </row>
    <row r="726" spans="1:13" x14ac:dyDescent="0.25">
      <c r="A726" s="69"/>
      <c r="B726" s="87"/>
      <c r="C726" s="12">
        <f>MATCH(D726,[1]!Tabla1[Consignatario],0)</f>
        <v>274</v>
      </c>
      <c r="D726" s="122" t="s">
        <v>1758</v>
      </c>
      <c r="E726" s="2"/>
      <c r="F726" s="2"/>
      <c r="G726" s="56" t="s">
        <v>1312</v>
      </c>
      <c r="H726" s="56" t="s">
        <v>66</v>
      </c>
      <c r="I726" s="56">
        <v>600</v>
      </c>
      <c r="J726" s="62">
        <v>600</v>
      </c>
      <c r="K726" s="56">
        <v>518</v>
      </c>
      <c r="L726" s="56">
        <v>4</v>
      </c>
      <c r="M726" s="19"/>
    </row>
    <row r="727" spans="1:13" x14ac:dyDescent="0.25">
      <c r="A727" s="65" t="s">
        <v>731</v>
      </c>
      <c r="B727" s="110" t="s">
        <v>13</v>
      </c>
      <c r="C727" s="12">
        <f>MATCH(D727,[1]!Tabla1[Consignatario],0)</f>
        <v>2224</v>
      </c>
      <c r="D727" s="101" t="s">
        <v>1511</v>
      </c>
      <c r="E727" s="3" t="s">
        <v>722</v>
      </c>
      <c r="F727" s="3" t="s">
        <v>445</v>
      </c>
      <c r="G727" s="56" t="s">
        <v>1312</v>
      </c>
      <c r="H727" s="56" t="s">
        <v>131</v>
      </c>
      <c r="I727" s="56">
        <v>25000</v>
      </c>
      <c r="J727" s="62">
        <v>25000</v>
      </c>
      <c r="K727" s="3">
        <v>2794</v>
      </c>
      <c r="L727" s="3">
        <v>5</v>
      </c>
      <c r="M727" s="19"/>
    </row>
    <row r="728" spans="1:13" x14ac:dyDescent="0.25">
      <c r="A728" s="67"/>
      <c r="B728" s="111"/>
      <c r="C728" s="12">
        <f>MATCH(D728,[1]!Tabla1[Consignatario],0)</f>
        <v>2224</v>
      </c>
      <c r="D728" s="101" t="s">
        <v>1511</v>
      </c>
      <c r="E728" s="7"/>
      <c r="F728" s="7"/>
      <c r="G728" s="56" t="s">
        <v>1312</v>
      </c>
      <c r="H728" s="56" t="s">
        <v>124</v>
      </c>
      <c r="I728" s="56">
        <v>12000</v>
      </c>
      <c r="J728" s="62">
        <v>12000</v>
      </c>
      <c r="K728" s="7"/>
      <c r="L728" s="7"/>
      <c r="M728" s="19"/>
    </row>
    <row r="729" spans="1:13" x14ac:dyDescent="0.25">
      <c r="A729" s="67"/>
      <c r="B729" s="111"/>
      <c r="C729" s="12">
        <f>MATCH(D729,[1]!Tabla1[Consignatario],0)</f>
        <v>2224</v>
      </c>
      <c r="D729" s="101" t="s">
        <v>1511</v>
      </c>
      <c r="E729" s="7"/>
      <c r="F729" s="7"/>
      <c r="G729" s="56" t="s">
        <v>1312</v>
      </c>
      <c r="H729" s="56" t="s">
        <v>732</v>
      </c>
      <c r="I729" s="56">
        <v>2500</v>
      </c>
      <c r="J729" s="62">
        <v>2500</v>
      </c>
      <c r="K729" s="7"/>
      <c r="L729" s="7"/>
      <c r="M729" s="19"/>
    </row>
    <row r="730" spans="1:13" x14ac:dyDescent="0.25">
      <c r="A730" s="66"/>
      <c r="B730" s="112"/>
      <c r="C730" s="12">
        <f>MATCH(D730,[1]!Tabla1[Consignatario],0)</f>
        <v>2224</v>
      </c>
      <c r="D730" s="101" t="s">
        <v>1511</v>
      </c>
      <c r="E730" s="4"/>
      <c r="F730" s="4"/>
      <c r="G730" s="56" t="s">
        <v>19</v>
      </c>
      <c r="H730" s="56" t="s">
        <v>614</v>
      </c>
      <c r="I730" s="56">
        <v>224</v>
      </c>
      <c r="J730" s="62">
        <v>224</v>
      </c>
      <c r="K730" s="4"/>
      <c r="L730" s="4"/>
      <c r="M730" s="19"/>
    </row>
    <row r="731" spans="1:13" x14ac:dyDescent="0.25">
      <c r="A731" s="60" t="s">
        <v>733</v>
      </c>
      <c r="B731" s="108" t="s">
        <v>13</v>
      </c>
      <c r="C731" s="12">
        <f>MATCH(D731,[1]!Tabla1[Consignatario],0)</f>
        <v>828</v>
      </c>
      <c r="D731" s="10" t="s">
        <v>1759</v>
      </c>
      <c r="E731" s="56" t="s">
        <v>722</v>
      </c>
      <c r="F731" s="56" t="s">
        <v>445</v>
      </c>
      <c r="G731" s="56" t="s">
        <v>1312</v>
      </c>
      <c r="H731" s="56" t="s">
        <v>59</v>
      </c>
      <c r="I731" s="56">
        <v>1840</v>
      </c>
      <c r="J731" s="62">
        <v>1840</v>
      </c>
      <c r="K731" s="56">
        <v>128</v>
      </c>
      <c r="L731" s="56">
        <v>6</v>
      </c>
      <c r="M731" s="19"/>
    </row>
    <row r="732" spans="1:13" x14ac:dyDescent="0.25">
      <c r="A732" s="65" t="s">
        <v>734</v>
      </c>
      <c r="B732" s="110"/>
      <c r="C732" s="12">
        <f>MATCH(D732,[1]!Tabla1[Consignatario],0)</f>
        <v>367</v>
      </c>
      <c r="D732" s="125" t="s">
        <v>1760</v>
      </c>
      <c r="E732" s="3" t="s">
        <v>722</v>
      </c>
      <c r="F732" s="3" t="s">
        <v>445</v>
      </c>
      <c r="G732" s="56" t="s">
        <v>1312</v>
      </c>
      <c r="H732" s="56" t="s">
        <v>59</v>
      </c>
      <c r="I732" s="56">
        <v>2100</v>
      </c>
      <c r="J732" s="62">
        <v>2100</v>
      </c>
      <c r="K732" s="3">
        <v>161</v>
      </c>
      <c r="L732" s="70"/>
      <c r="M732" s="19"/>
    </row>
    <row r="733" spans="1:13" x14ac:dyDescent="0.25">
      <c r="A733" s="66"/>
      <c r="B733" s="112"/>
      <c r="C733" s="12">
        <f>MATCH(D733,[1]!Tabla1[Consignatario],0)</f>
        <v>367</v>
      </c>
      <c r="D733" s="125" t="s">
        <v>1760</v>
      </c>
      <c r="E733" s="4"/>
      <c r="F733" s="4"/>
      <c r="G733" s="56" t="s">
        <v>1312</v>
      </c>
      <c r="H733" s="56" t="s">
        <v>27</v>
      </c>
      <c r="I733" s="56">
        <v>200</v>
      </c>
      <c r="J733" s="62">
        <v>200</v>
      </c>
      <c r="K733" s="4"/>
      <c r="L733" s="71"/>
      <c r="M733" s="19"/>
    </row>
    <row r="734" spans="1:13" x14ac:dyDescent="0.25">
      <c r="A734" s="65" t="s">
        <v>734</v>
      </c>
      <c r="B734" s="110" t="s">
        <v>13</v>
      </c>
      <c r="C734" s="12">
        <f>MATCH(D734,[1]!Tabla1[Consignatario],0)</f>
        <v>1165</v>
      </c>
      <c r="D734" s="125" t="s">
        <v>1761</v>
      </c>
      <c r="E734" s="3" t="s">
        <v>722</v>
      </c>
      <c r="F734" s="3" t="s">
        <v>445</v>
      </c>
      <c r="G734" s="56" t="s">
        <v>1312</v>
      </c>
      <c r="H734" s="56" t="s">
        <v>80</v>
      </c>
      <c r="I734" s="56">
        <v>10000</v>
      </c>
      <c r="J734" s="62">
        <v>10000</v>
      </c>
      <c r="K734" s="3">
        <v>976</v>
      </c>
      <c r="L734" s="3">
        <v>4</v>
      </c>
      <c r="M734" s="19"/>
    </row>
    <row r="735" spans="1:13" x14ac:dyDescent="0.25">
      <c r="A735" s="67"/>
      <c r="B735" s="111"/>
      <c r="C735" s="12">
        <f>MATCH(D735,[1]!Tabla1[Consignatario],0)</f>
        <v>1165</v>
      </c>
      <c r="D735" s="125" t="s">
        <v>1761</v>
      </c>
      <c r="E735" s="7"/>
      <c r="F735" s="7"/>
      <c r="G735" s="56" t="s">
        <v>1312</v>
      </c>
      <c r="H735" s="56" t="s">
        <v>59</v>
      </c>
      <c r="I735" s="56">
        <v>2100</v>
      </c>
      <c r="J735" s="62">
        <v>2100</v>
      </c>
      <c r="K735" s="7"/>
      <c r="L735" s="7"/>
      <c r="M735" s="19"/>
    </row>
    <row r="736" spans="1:13" x14ac:dyDescent="0.25">
      <c r="A736" s="67"/>
      <c r="B736" s="111"/>
      <c r="C736" s="12">
        <f>MATCH(D736,[1]!Tabla1[Consignatario],0)</f>
        <v>1165</v>
      </c>
      <c r="D736" s="125" t="s">
        <v>1761</v>
      </c>
      <c r="E736" s="7"/>
      <c r="F736" s="7"/>
      <c r="G736" s="56" t="s">
        <v>19</v>
      </c>
      <c r="H736" s="56" t="s">
        <v>706</v>
      </c>
      <c r="I736" s="56">
        <v>1120</v>
      </c>
      <c r="J736" s="62">
        <v>1120</v>
      </c>
      <c r="K736" s="7"/>
      <c r="L736" s="7"/>
      <c r="M736" s="19"/>
    </row>
    <row r="737" spans="1:13" x14ac:dyDescent="0.25">
      <c r="A737" s="66"/>
      <c r="B737" s="112"/>
      <c r="C737" s="12">
        <f>MATCH(D737,[1]!Tabla1[Consignatario],0)</f>
        <v>1165</v>
      </c>
      <c r="D737" s="125" t="s">
        <v>1761</v>
      </c>
      <c r="E737" s="4"/>
      <c r="F737" s="4"/>
      <c r="G737" s="56" t="s">
        <v>1312</v>
      </c>
      <c r="H737" s="56" t="s">
        <v>735</v>
      </c>
      <c r="I737" s="56">
        <v>730</v>
      </c>
      <c r="J737" s="62">
        <v>730</v>
      </c>
      <c r="K737" s="4"/>
      <c r="L737" s="4"/>
      <c r="M737" s="19"/>
    </row>
    <row r="738" spans="1:13" x14ac:dyDescent="0.25">
      <c r="A738" s="69" t="s">
        <v>740</v>
      </c>
      <c r="B738" s="87" t="s">
        <v>13</v>
      </c>
      <c r="C738" s="12">
        <f>MATCH(D738,[1]!Tabla1[Consignatario],0)</f>
        <v>1279</v>
      </c>
      <c r="D738" s="122" t="s">
        <v>1762</v>
      </c>
      <c r="E738" s="2" t="s">
        <v>722</v>
      </c>
      <c r="F738" s="2" t="s">
        <v>445</v>
      </c>
      <c r="G738" s="56" t="s">
        <v>1312</v>
      </c>
      <c r="H738" s="56" t="s">
        <v>162</v>
      </c>
      <c r="I738" s="56">
        <v>16200</v>
      </c>
      <c r="J738" s="62">
        <v>16200</v>
      </c>
      <c r="K738" s="68">
        <v>1559</v>
      </c>
      <c r="L738" s="68">
        <v>7</v>
      </c>
      <c r="M738" s="19"/>
    </row>
    <row r="739" spans="1:13" x14ac:dyDescent="0.25">
      <c r="A739" s="69"/>
      <c r="B739" s="87"/>
      <c r="C739" s="12">
        <f>MATCH(D739,[1]!Tabla1[Consignatario],0)</f>
        <v>1279</v>
      </c>
      <c r="D739" s="122" t="s">
        <v>1762</v>
      </c>
      <c r="E739" s="2"/>
      <c r="F739" s="2"/>
      <c r="G739" s="56" t="s">
        <v>1312</v>
      </c>
      <c r="H739" s="56" t="s">
        <v>736</v>
      </c>
      <c r="I739" s="56">
        <v>4500</v>
      </c>
      <c r="J739" s="62">
        <v>4500</v>
      </c>
      <c r="K739" s="68"/>
      <c r="L739" s="68"/>
      <c r="M739" s="19" t="s">
        <v>737</v>
      </c>
    </row>
    <row r="740" spans="1:13" x14ac:dyDescent="0.25">
      <c r="A740" s="69"/>
      <c r="B740" s="87"/>
      <c r="C740" s="12">
        <f>MATCH(D740,[1]!Tabla1[Consignatario],0)</f>
        <v>1279</v>
      </c>
      <c r="D740" s="122" t="s">
        <v>1762</v>
      </c>
      <c r="E740" s="2"/>
      <c r="F740" s="2"/>
      <c r="G740" s="56" t="s">
        <v>19</v>
      </c>
      <c r="H740" s="56" t="s">
        <v>738</v>
      </c>
      <c r="I740" s="56">
        <v>1504</v>
      </c>
      <c r="J740" s="62">
        <v>1504</v>
      </c>
      <c r="K740" s="68"/>
      <c r="L740" s="68"/>
      <c r="M740" s="19"/>
    </row>
    <row r="741" spans="1:13" x14ac:dyDescent="0.25">
      <c r="A741" s="69"/>
      <c r="B741" s="87"/>
      <c r="C741" s="12">
        <f>MATCH(D741,[1]!Tabla1[Consignatario],0)</f>
        <v>1279</v>
      </c>
      <c r="D741" s="122" t="s">
        <v>1762</v>
      </c>
      <c r="E741" s="2"/>
      <c r="F741" s="2"/>
      <c r="G741" s="56" t="s">
        <v>19</v>
      </c>
      <c r="H741" s="56" t="s">
        <v>636</v>
      </c>
      <c r="I741" s="56">
        <v>80</v>
      </c>
      <c r="J741" s="62">
        <v>80</v>
      </c>
      <c r="K741" s="68"/>
      <c r="L741" s="68"/>
      <c r="M741" s="19"/>
    </row>
    <row r="742" spans="1:13" ht="30" x14ac:dyDescent="0.25">
      <c r="A742" s="60" t="s">
        <v>739</v>
      </c>
      <c r="B742" s="108"/>
      <c r="C742" s="12">
        <f>MATCH(D742,[1]!Tabla1[Consignatario],0)</f>
        <v>274</v>
      </c>
      <c r="D742" s="10" t="s">
        <v>1758</v>
      </c>
      <c r="E742" s="56" t="s">
        <v>722</v>
      </c>
      <c r="F742" s="56" t="s">
        <v>445</v>
      </c>
      <c r="G742" s="56" t="s">
        <v>19</v>
      </c>
      <c r="H742" s="56" t="s">
        <v>475</v>
      </c>
      <c r="I742" s="56">
        <f>45*8</f>
        <v>360</v>
      </c>
      <c r="J742" s="46">
        <f>45*8</f>
        <v>360</v>
      </c>
      <c r="K742" s="56"/>
      <c r="L742" s="56"/>
      <c r="M742" s="20" t="s">
        <v>1288</v>
      </c>
    </row>
    <row r="743" spans="1:13" x14ac:dyDescent="0.25">
      <c r="A743" s="65" t="s">
        <v>748</v>
      </c>
      <c r="B743" s="110" t="s">
        <v>742</v>
      </c>
      <c r="C743" s="12">
        <f>MATCH(D743,[1]!Tabla1[Consignatario],0)</f>
        <v>272</v>
      </c>
      <c r="D743" s="125" t="s">
        <v>1763</v>
      </c>
      <c r="E743" s="3" t="s">
        <v>741</v>
      </c>
      <c r="F743" s="3" t="s">
        <v>743</v>
      </c>
      <c r="G743" s="56" t="s">
        <v>1312</v>
      </c>
      <c r="H743" s="56" t="s">
        <v>192</v>
      </c>
      <c r="I743" s="56">
        <v>38000</v>
      </c>
      <c r="J743" s="62">
        <v>38000</v>
      </c>
      <c r="K743" s="3">
        <v>3222</v>
      </c>
      <c r="L743" s="3">
        <v>2</v>
      </c>
      <c r="M743" s="19"/>
    </row>
    <row r="744" spans="1:13" x14ac:dyDescent="0.25">
      <c r="A744" s="67"/>
      <c r="B744" s="111"/>
      <c r="C744" s="12">
        <f>MATCH(D744,[1]!Tabla1[Consignatario],0)</f>
        <v>272</v>
      </c>
      <c r="D744" s="125" t="s">
        <v>1763</v>
      </c>
      <c r="E744" s="7"/>
      <c r="F744" s="7"/>
      <c r="G744" s="56" t="s">
        <v>19</v>
      </c>
      <c r="H744" s="56" t="s">
        <v>744</v>
      </c>
      <c r="I744" s="56">
        <v>4032</v>
      </c>
      <c r="J744" s="62">
        <v>4032</v>
      </c>
      <c r="K744" s="7"/>
      <c r="L744" s="7"/>
      <c r="M744" s="19" t="s">
        <v>745</v>
      </c>
    </row>
    <row r="745" spans="1:13" x14ac:dyDescent="0.25">
      <c r="A745" s="66"/>
      <c r="B745" s="112"/>
      <c r="C745" s="12">
        <f>MATCH(D745,[1]!Tabla1[Consignatario],0)</f>
        <v>272</v>
      </c>
      <c r="D745" s="125" t="s">
        <v>1763</v>
      </c>
      <c r="E745" s="4"/>
      <c r="F745" s="4"/>
      <c r="G745" s="56" t="s">
        <v>1312</v>
      </c>
      <c r="H745" s="56" t="s">
        <v>16</v>
      </c>
      <c r="I745" s="56">
        <v>4000</v>
      </c>
      <c r="J745" s="62">
        <v>4000</v>
      </c>
      <c r="K745" s="4"/>
      <c r="L745" s="4"/>
      <c r="M745" s="19" t="s">
        <v>746</v>
      </c>
    </row>
    <row r="746" spans="1:13" x14ac:dyDescent="0.25">
      <c r="A746" s="60" t="s">
        <v>747</v>
      </c>
      <c r="B746" s="108" t="s">
        <v>13</v>
      </c>
      <c r="C746" s="12">
        <f>MATCH(D746,[1]!Tabla1[Consignatario],0)</f>
        <v>119</v>
      </c>
      <c r="D746" s="10" t="s">
        <v>1764</v>
      </c>
      <c r="E746" s="56" t="s">
        <v>741</v>
      </c>
      <c r="F746" s="56"/>
      <c r="G746" s="56" t="s">
        <v>19</v>
      </c>
      <c r="H746" s="56" t="s">
        <v>749</v>
      </c>
      <c r="I746" s="56">
        <v>1072</v>
      </c>
      <c r="J746" s="62">
        <v>1072</v>
      </c>
      <c r="K746" s="56">
        <v>75</v>
      </c>
      <c r="L746" s="56"/>
      <c r="M746" s="19" t="s">
        <v>751</v>
      </c>
    </row>
    <row r="747" spans="1:13" x14ac:dyDescent="0.25">
      <c r="A747" s="60" t="s">
        <v>747</v>
      </c>
      <c r="B747" s="108" t="s">
        <v>13</v>
      </c>
      <c r="C747" s="12">
        <f>MATCH(D747,[1]!Tabla1[Consignatario],0)</f>
        <v>704</v>
      </c>
      <c r="D747" s="10" t="s">
        <v>1765</v>
      </c>
      <c r="E747" s="56" t="s">
        <v>750</v>
      </c>
      <c r="F747" s="56" t="s">
        <v>752</v>
      </c>
      <c r="G747" s="56" t="s">
        <v>1312</v>
      </c>
      <c r="H747" s="56" t="s">
        <v>131</v>
      </c>
      <c r="I747" s="56">
        <v>20000</v>
      </c>
      <c r="J747" s="62">
        <v>20000</v>
      </c>
      <c r="K747" s="56">
        <v>1400</v>
      </c>
      <c r="L747" s="56"/>
      <c r="M747" s="19"/>
    </row>
    <row r="748" spans="1:13" x14ac:dyDescent="0.25">
      <c r="A748" s="65" t="s">
        <v>753</v>
      </c>
      <c r="B748" s="110" t="s">
        <v>315</v>
      </c>
      <c r="C748" s="12">
        <f>MATCH(D748,[1]!Tabla1[Consignatario],0)</f>
        <v>134</v>
      </c>
      <c r="D748" s="125" t="s">
        <v>1766</v>
      </c>
      <c r="E748" s="3" t="s">
        <v>750</v>
      </c>
      <c r="F748" s="3" t="s">
        <v>754</v>
      </c>
      <c r="G748" s="56" t="s">
        <v>1312</v>
      </c>
      <c r="H748" s="56" t="s">
        <v>158</v>
      </c>
      <c r="I748" s="56">
        <v>59432</v>
      </c>
      <c r="J748" s="62">
        <v>59432</v>
      </c>
      <c r="K748" s="3">
        <v>4254</v>
      </c>
      <c r="L748" s="3">
        <v>4</v>
      </c>
      <c r="M748" s="19"/>
    </row>
    <row r="749" spans="1:13" x14ac:dyDescent="0.25">
      <c r="A749" s="67"/>
      <c r="B749" s="111"/>
      <c r="C749" s="12">
        <f>MATCH(D749,[1]!Tabla1[Consignatario],0)</f>
        <v>134</v>
      </c>
      <c r="D749" s="125" t="s">
        <v>1766</v>
      </c>
      <c r="E749" s="7"/>
      <c r="F749" s="7"/>
      <c r="G749" s="56" t="s">
        <v>19</v>
      </c>
      <c r="H749" s="56" t="s">
        <v>697</v>
      </c>
      <c r="I749" s="56">
        <v>2568</v>
      </c>
      <c r="J749" s="62">
        <v>2568</v>
      </c>
      <c r="K749" s="7"/>
      <c r="L749" s="7"/>
      <c r="M749" s="19"/>
    </row>
    <row r="750" spans="1:13" x14ac:dyDescent="0.25">
      <c r="A750" s="66"/>
      <c r="B750" s="112"/>
      <c r="C750" s="12">
        <f>MATCH(D750,[1]!Tabla1[Consignatario],0)</f>
        <v>134</v>
      </c>
      <c r="D750" s="125" t="s">
        <v>1766</v>
      </c>
      <c r="E750" s="4"/>
      <c r="F750" s="4"/>
      <c r="G750" s="56" t="s">
        <v>19</v>
      </c>
      <c r="H750" s="56" t="s">
        <v>460</v>
      </c>
      <c r="I750" s="56">
        <v>208</v>
      </c>
      <c r="J750" s="62">
        <v>208</v>
      </c>
      <c r="K750" s="4"/>
      <c r="L750" s="4"/>
      <c r="M750" s="19"/>
    </row>
    <row r="751" spans="1:13" ht="45" x14ac:dyDescent="0.25">
      <c r="A751" s="60" t="s">
        <v>753</v>
      </c>
      <c r="B751" s="108" t="s">
        <v>315</v>
      </c>
      <c r="C751" s="12">
        <f>MATCH(D751,[1]!Tabla1[Consignatario],0)</f>
        <v>134</v>
      </c>
      <c r="D751" s="10" t="s">
        <v>1766</v>
      </c>
      <c r="E751" s="56" t="s">
        <v>750</v>
      </c>
      <c r="F751" s="56" t="s">
        <v>755</v>
      </c>
      <c r="G751" s="56" t="s">
        <v>1312</v>
      </c>
      <c r="H751" s="56" t="s">
        <v>756</v>
      </c>
      <c r="I751" s="56"/>
      <c r="J751" s="46"/>
      <c r="K751" s="56"/>
      <c r="L751" s="56"/>
      <c r="M751" s="20" t="s">
        <v>787</v>
      </c>
    </row>
    <row r="752" spans="1:13" x14ac:dyDescent="0.25">
      <c r="A752" s="65" t="s">
        <v>758</v>
      </c>
      <c r="B752" s="110" t="s">
        <v>13</v>
      </c>
      <c r="C752" s="12">
        <f>MATCH(D752,[1]!Tabla1[Consignatario],0)</f>
        <v>2198</v>
      </c>
      <c r="D752" s="125" t="s">
        <v>1340</v>
      </c>
      <c r="E752" s="3" t="s">
        <v>750</v>
      </c>
      <c r="F752" s="3" t="s">
        <v>757</v>
      </c>
      <c r="G752" s="56" t="s">
        <v>1312</v>
      </c>
      <c r="H752" s="56" t="s">
        <v>192</v>
      </c>
      <c r="I752" s="56">
        <v>39700</v>
      </c>
      <c r="J752" s="62">
        <v>39700</v>
      </c>
      <c r="K752" s="3">
        <v>2843</v>
      </c>
      <c r="L752" s="3">
        <v>1</v>
      </c>
      <c r="M752" s="19"/>
    </row>
    <row r="753" spans="1:13" x14ac:dyDescent="0.25">
      <c r="A753" s="67"/>
      <c r="B753" s="111"/>
      <c r="C753" s="12">
        <f>MATCH(D753,[1]!Tabla1[Consignatario],0)</f>
        <v>2198</v>
      </c>
      <c r="D753" s="125" t="s">
        <v>1340</v>
      </c>
      <c r="E753" s="7"/>
      <c r="F753" s="7"/>
      <c r="G753" s="56" t="s">
        <v>1312</v>
      </c>
      <c r="H753" s="56" t="s">
        <v>26</v>
      </c>
      <c r="I753" s="56">
        <v>500</v>
      </c>
      <c r="J753" s="62">
        <v>500</v>
      </c>
      <c r="K753" s="7"/>
      <c r="L753" s="7"/>
      <c r="M753" s="19"/>
    </row>
    <row r="754" spans="1:13" x14ac:dyDescent="0.25">
      <c r="A754" s="66"/>
      <c r="B754" s="112"/>
      <c r="C754" s="12">
        <f>MATCH(D754,[1]!Tabla1[Consignatario],0)</f>
        <v>2198</v>
      </c>
      <c r="D754" s="125" t="s">
        <v>1340</v>
      </c>
      <c r="E754" s="4"/>
      <c r="F754" s="4"/>
      <c r="G754" s="56" t="s">
        <v>19</v>
      </c>
      <c r="H754" s="56" t="s">
        <v>117</v>
      </c>
      <c r="I754" s="56">
        <v>416</v>
      </c>
      <c r="J754" s="62">
        <v>416</v>
      </c>
      <c r="K754" s="4"/>
      <c r="L754" s="4"/>
      <c r="M754" s="19"/>
    </row>
    <row r="755" spans="1:13" x14ac:dyDescent="0.25">
      <c r="A755" s="65" t="s">
        <v>759</v>
      </c>
      <c r="B755" s="110"/>
      <c r="C755" s="12">
        <f>MATCH(D755,[1]!Tabla1[Consignatario],0)</f>
        <v>2551</v>
      </c>
      <c r="D755" s="125" t="s">
        <v>1767</v>
      </c>
      <c r="E755" s="3" t="s">
        <v>750</v>
      </c>
      <c r="F755" s="3" t="s">
        <v>757</v>
      </c>
      <c r="G755" s="56" t="s">
        <v>1312</v>
      </c>
      <c r="H755" s="56" t="s">
        <v>760</v>
      </c>
      <c r="I755" s="56">
        <v>44000</v>
      </c>
      <c r="J755" s="62">
        <v>44000</v>
      </c>
      <c r="K755" s="3">
        <v>3170</v>
      </c>
      <c r="L755" s="3">
        <v>1</v>
      </c>
      <c r="M755" s="19"/>
    </row>
    <row r="756" spans="1:13" x14ac:dyDescent="0.25">
      <c r="A756" s="67"/>
      <c r="B756" s="111"/>
      <c r="C756" s="12">
        <f>MATCH(D756,[1]!Tabla1[Consignatario],0)</f>
        <v>2551</v>
      </c>
      <c r="D756" s="125" t="s">
        <v>1767</v>
      </c>
      <c r="E756" s="7"/>
      <c r="F756" s="7"/>
      <c r="G756" s="56" t="s">
        <v>1312</v>
      </c>
      <c r="H756" s="56" t="s">
        <v>761</v>
      </c>
      <c r="I756" s="56">
        <v>1000</v>
      </c>
      <c r="J756" s="62">
        <v>1000</v>
      </c>
      <c r="K756" s="7"/>
      <c r="L756" s="7"/>
      <c r="M756" s="19"/>
    </row>
    <row r="757" spans="1:13" x14ac:dyDescent="0.25">
      <c r="A757" s="67"/>
      <c r="B757" s="111"/>
      <c r="C757" s="12">
        <f>MATCH(D757,[1]!Tabla1[Consignatario],0)</f>
        <v>2551</v>
      </c>
      <c r="D757" s="125" t="s">
        <v>1767</v>
      </c>
      <c r="E757" s="7"/>
      <c r="F757" s="7"/>
      <c r="G757" s="56" t="s">
        <v>19</v>
      </c>
      <c r="H757" s="56" t="s">
        <v>101</v>
      </c>
      <c r="I757" s="56">
        <v>288</v>
      </c>
      <c r="J757" s="62">
        <v>288</v>
      </c>
      <c r="K757" s="4"/>
      <c r="L757" s="4"/>
      <c r="M757" s="19"/>
    </row>
    <row r="758" spans="1:13" x14ac:dyDescent="0.25">
      <c r="A758" s="66"/>
      <c r="B758" s="112"/>
      <c r="C758" s="12">
        <f>MATCH(D758,[1]!Tabla1[Consignatario],0)</f>
        <v>2551</v>
      </c>
      <c r="D758" s="125" t="s">
        <v>1767</v>
      </c>
      <c r="E758" s="4"/>
      <c r="F758" s="4"/>
      <c r="G758" s="56" t="s">
        <v>1310</v>
      </c>
      <c r="H758" s="56" t="s">
        <v>762</v>
      </c>
      <c r="I758" s="56">
        <v>37025</v>
      </c>
      <c r="J758" s="62">
        <v>37025</v>
      </c>
      <c r="K758" s="56">
        <v>185</v>
      </c>
      <c r="L758" s="56">
        <v>1</v>
      </c>
      <c r="M758" s="19" t="s">
        <v>763</v>
      </c>
    </row>
    <row r="759" spans="1:13" ht="60" x14ac:dyDescent="0.25">
      <c r="A759" s="60" t="s">
        <v>764</v>
      </c>
      <c r="B759" s="114" t="s">
        <v>789</v>
      </c>
      <c r="C759" s="12">
        <f>MATCH(D759,[1]!Tabla1[Consignatario],0)</f>
        <v>1600</v>
      </c>
      <c r="D759" s="121" t="s">
        <v>1768</v>
      </c>
      <c r="E759" s="54" t="s">
        <v>750</v>
      </c>
      <c r="F759" s="54" t="s">
        <v>765</v>
      </c>
      <c r="G759" s="54" t="s">
        <v>1312</v>
      </c>
      <c r="H759" s="54" t="s">
        <v>124</v>
      </c>
      <c r="I759" s="54">
        <v>12000</v>
      </c>
      <c r="J759" s="62">
        <v>12000</v>
      </c>
      <c r="K759" s="54">
        <v>840</v>
      </c>
      <c r="L759" s="54"/>
      <c r="M759" s="19"/>
    </row>
    <row r="760" spans="1:13" x14ac:dyDescent="0.25">
      <c r="A760" s="60" t="s">
        <v>764</v>
      </c>
      <c r="B760" s="108"/>
      <c r="C760" s="12">
        <f>MATCH(D760,[1]!Tabla1[Consignatario],0)</f>
        <v>942</v>
      </c>
      <c r="D760" s="10" t="s">
        <v>1769</v>
      </c>
      <c r="E760" s="56" t="s">
        <v>766</v>
      </c>
      <c r="F760" s="56"/>
      <c r="G760" s="56" t="s">
        <v>1310</v>
      </c>
      <c r="H760" s="56" t="s">
        <v>767</v>
      </c>
      <c r="I760" s="98">
        <v>3626</v>
      </c>
      <c r="J760" s="96">
        <v>3626</v>
      </c>
      <c r="K760" s="56">
        <v>18</v>
      </c>
      <c r="L760" s="56">
        <v>1</v>
      </c>
      <c r="M760" s="19"/>
    </row>
    <row r="761" spans="1:13" x14ac:dyDescent="0.25">
      <c r="A761" s="60" t="s">
        <v>764</v>
      </c>
      <c r="B761" s="108"/>
      <c r="C761" s="12">
        <f>MATCH(D761,[1]!Tabla1[Consignatario],0)</f>
        <v>855</v>
      </c>
      <c r="D761" s="10" t="s">
        <v>1587</v>
      </c>
      <c r="E761" s="56" t="s">
        <v>766</v>
      </c>
      <c r="F761" s="56" t="s">
        <v>604</v>
      </c>
      <c r="G761" s="56" t="s">
        <v>1312</v>
      </c>
      <c r="H761" s="56" t="s">
        <v>64</v>
      </c>
      <c r="I761" s="56">
        <v>450</v>
      </c>
      <c r="J761" s="62">
        <v>450</v>
      </c>
      <c r="K761" s="56">
        <v>31</v>
      </c>
      <c r="L761" s="56">
        <v>4</v>
      </c>
      <c r="M761" s="19"/>
    </row>
    <row r="762" spans="1:13" x14ac:dyDescent="0.25">
      <c r="A762" s="65" t="s">
        <v>771</v>
      </c>
      <c r="B762" s="110" t="s">
        <v>13</v>
      </c>
      <c r="C762" s="12">
        <f>MATCH(D762,[1]!Tabla1[Consignatario],0)</f>
        <v>999</v>
      </c>
      <c r="D762" s="101" t="s">
        <v>1770</v>
      </c>
      <c r="E762" s="3" t="s">
        <v>766</v>
      </c>
      <c r="F762" s="3" t="s">
        <v>768</v>
      </c>
      <c r="G762" s="56" t="s">
        <v>1312</v>
      </c>
      <c r="H762" s="56" t="s">
        <v>769</v>
      </c>
      <c r="I762" s="56">
        <v>76700</v>
      </c>
      <c r="J762" s="62">
        <v>76700</v>
      </c>
      <c r="K762" s="3">
        <v>5649</v>
      </c>
      <c r="L762" s="3"/>
      <c r="M762" s="19"/>
    </row>
    <row r="763" spans="1:13" x14ac:dyDescent="0.25">
      <c r="A763" s="67"/>
      <c r="B763" s="111"/>
      <c r="C763" s="12">
        <f>MATCH(D763,[1]!Tabla1[Consignatario],0)</f>
        <v>999</v>
      </c>
      <c r="D763" s="101" t="s">
        <v>1770</v>
      </c>
      <c r="E763" s="7"/>
      <c r="F763" s="7"/>
      <c r="G763" s="56" t="s">
        <v>19</v>
      </c>
      <c r="H763" s="56" t="s">
        <v>382</v>
      </c>
      <c r="I763" s="56">
        <v>2800</v>
      </c>
      <c r="J763" s="62">
        <v>2800</v>
      </c>
      <c r="K763" s="7"/>
      <c r="L763" s="7"/>
      <c r="M763" s="19"/>
    </row>
    <row r="764" spans="1:13" x14ac:dyDescent="0.25">
      <c r="A764" s="66"/>
      <c r="B764" s="112"/>
      <c r="C764" s="12">
        <f>MATCH(D764,[1]!Tabla1[Consignatario],0)</f>
        <v>999</v>
      </c>
      <c r="D764" s="101" t="s">
        <v>1770</v>
      </c>
      <c r="E764" s="4"/>
      <c r="F764" s="4"/>
      <c r="G764" s="56" t="s">
        <v>1312</v>
      </c>
      <c r="H764" s="56" t="s">
        <v>159</v>
      </c>
      <c r="I764" s="56">
        <v>1200</v>
      </c>
      <c r="J764" s="62">
        <v>1200</v>
      </c>
      <c r="K764" s="4"/>
      <c r="L764" s="4"/>
      <c r="M764" s="19"/>
    </row>
    <row r="765" spans="1:13" x14ac:dyDescent="0.25">
      <c r="A765" s="60" t="s">
        <v>770</v>
      </c>
      <c r="B765" s="108" t="s">
        <v>13</v>
      </c>
      <c r="C765" s="12">
        <f>MATCH(D765,[1]!Tabla1[Consignatario],0)</f>
        <v>426</v>
      </c>
      <c r="D765" s="10" t="s">
        <v>1341</v>
      </c>
      <c r="E765" s="56" t="s">
        <v>766</v>
      </c>
      <c r="F765" s="56" t="s">
        <v>768</v>
      </c>
      <c r="G765" s="56" t="s">
        <v>1312</v>
      </c>
      <c r="H765" s="56" t="s">
        <v>79</v>
      </c>
      <c r="I765" s="56">
        <v>32550</v>
      </c>
      <c r="J765" s="62">
        <v>32550</v>
      </c>
      <c r="K765" s="56">
        <v>2278</v>
      </c>
      <c r="L765" s="56">
        <v>4</v>
      </c>
      <c r="M765" s="19" t="s">
        <v>772</v>
      </c>
    </row>
    <row r="766" spans="1:13" x14ac:dyDescent="0.25">
      <c r="A766" s="65" t="s">
        <v>770</v>
      </c>
      <c r="B766" s="110" t="s">
        <v>13</v>
      </c>
      <c r="C766" s="12">
        <f>MATCH(D766,[1]!Tabla1[Consignatario],0)</f>
        <v>426</v>
      </c>
      <c r="D766" s="125" t="s">
        <v>1341</v>
      </c>
      <c r="E766" s="3" t="s">
        <v>766</v>
      </c>
      <c r="F766" s="3" t="s">
        <v>768</v>
      </c>
      <c r="G766" s="56" t="s">
        <v>1312</v>
      </c>
      <c r="H766" s="56" t="s">
        <v>66</v>
      </c>
      <c r="I766" s="56">
        <v>600</v>
      </c>
      <c r="J766" s="62">
        <v>600</v>
      </c>
      <c r="K766" s="3">
        <v>50</v>
      </c>
      <c r="L766" s="3">
        <v>3</v>
      </c>
      <c r="M766" s="19" t="s">
        <v>623</v>
      </c>
    </row>
    <row r="767" spans="1:13" x14ac:dyDescent="0.25">
      <c r="A767" s="67"/>
      <c r="B767" s="111"/>
      <c r="C767" s="12">
        <f>MATCH(D767,[1]!Tabla1[Consignatario],0)</f>
        <v>426</v>
      </c>
      <c r="D767" s="125" t="s">
        <v>1341</v>
      </c>
      <c r="E767" s="7"/>
      <c r="F767" s="7"/>
      <c r="G767" s="56" t="s">
        <v>19</v>
      </c>
      <c r="H767" s="56" t="s">
        <v>165</v>
      </c>
      <c r="I767" s="56">
        <v>120</v>
      </c>
      <c r="J767" s="62">
        <v>120</v>
      </c>
      <c r="K767" s="4"/>
      <c r="L767" s="4"/>
      <c r="M767" s="19"/>
    </row>
    <row r="768" spans="1:13" x14ac:dyDescent="0.25">
      <c r="A768" s="66"/>
      <c r="B768" s="112"/>
      <c r="C768" s="12">
        <f>MATCH(D768,[1]!Tabla1[Consignatario],0)</f>
        <v>426</v>
      </c>
      <c r="D768" s="125" t="s">
        <v>1341</v>
      </c>
      <c r="E768" s="4"/>
      <c r="F768" s="4"/>
      <c r="G768" s="56" t="s">
        <v>1310</v>
      </c>
      <c r="H768" s="56" t="s">
        <v>773</v>
      </c>
      <c r="I768" s="56">
        <v>5875</v>
      </c>
      <c r="J768" s="62">
        <v>5875</v>
      </c>
      <c r="K768" s="56">
        <v>29</v>
      </c>
      <c r="L768" s="56">
        <v>3</v>
      </c>
      <c r="M768" s="19"/>
    </row>
    <row r="769" spans="1:13" x14ac:dyDescent="0.25">
      <c r="A769" s="65" t="s">
        <v>774</v>
      </c>
      <c r="B769" s="110" t="s">
        <v>13</v>
      </c>
      <c r="C769" s="12">
        <f>MATCH(D769,[1]!Tabla1[Consignatario],0)</f>
        <v>1611</v>
      </c>
      <c r="D769" s="101" t="s">
        <v>1771</v>
      </c>
      <c r="E769" s="3" t="s">
        <v>766</v>
      </c>
      <c r="F769" s="3" t="s">
        <v>768</v>
      </c>
      <c r="G769" s="56" t="s">
        <v>1312</v>
      </c>
      <c r="H769" s="56" t="s">
        <v>314</v>
      </c>
      <c r="I769" s="56">
        <v>28100</v>
      </c>
      <c r="J769" s="62">
        <v>28100</v>
      </c>
      <c r="K769" s="3">
        <v>2183</v>
      </c>
      <c r="L769" s="3">
        <v>2</v>
      </c>
      <c r="M769" s="19"/>
    </row>
    <row r="770" spans="1:13" x14ac:dyDescent="0.25">
      <c r="A770" s="67"/>
      <c r="B770" s="111"/>
      <c r="C770" s="12">
        <f>MATCH(D770,[1]!Tabla1[Consignatario],0)</f>
        <v>1611</v>
      </c>
      <c r="D770" s="101" t="s">
        <v>1771</v>
      </c>
      <c r="E770" s="7"/>
      <c r="F770" s="7"/>
      <c r="G770" s="56" t="s">
        <v>1312</v>
      </c>
      <c r="H770" s="56" t="s">
        <v>775</v>
      </c>
      <c r="I770" s="56">
        <v>2450</v>
      </c>
      <c r="J770" s="62">
        <v>2450</v>
      </c>
      <c r="K770" s="7"/>
      <c r="L770" s="7"/>
      <c r="M770" s="19" t="s">
        <v>776</v>
      </c>
    </row>
    <row r="771" spans="1:13" x14ac:dyDescent="0.25">
      <c r="A771" s="66"/>
      <c r="B771" s="111"/>
      <c r="C771" s="12">
        <f>MATCH(D771,[1]!Tabla1[Consignatario],0)</f>
        <v>1611</v>
      </c>
      <c r="D771" s="101" t="s">
        <v>1771</v>
      </c>
      <c r="E771" s="4"/>
      <c r="F771" s="4"/>
      <c r="G771" s="56" t="s">
        <v>19</v>
      </c>
      <c r="H771" s="56" t="s">
        <v>281</v>
      </c>
      <c r="I771" s="56">
        <v>640</v>
      </c>
      <c r="J771" s="62">
        <v>640</v>
      </c>
      <c r="K771" s="4"/>
      <c r="L771" s="4"/>
      <c r="M771" s="19"/>
    </row>
    <row r="772" spans="1:13" x14ac:dyDescent="0.25">
      <c r="A772" s="60" t="s">
        <v>774</v>
      </c>
      <c r="B772" s="108" t="s">
        <v>13</v>
      </c>
      <c r="C772" s="12">
        <f>MATCH(D772,[1]!Tabla1[Consignatario],0)</f>
        <v>161</v>
      </c>
      <c r="D772" s="10" t="s">
        <v>1558</v>
      </c>
      <c r="E772" s="56" t="s">
        <v>766</v>
      </c>
      <c r="F772" s="56" t="s">
        <v>768</v>
      </c>
      <c r="G772" s="56" t="s">
        <v>1312</v>
      </c>
      <c r="H772" s="56" t="s">
        <v>59</v>
      </c>
      <c r="I772" s="56">
        <v>2000</v>
      </c>
      <c r="J772" s="62">
        <v>2000</v>
      </c>
      <c r="K772" s="56">
        <v>140</v>
      </c>
      <c r="L772" s="56"/>
      <c r="M772" s="19"/>
    </row>
    <row r="773" spans="1:13" x14ac:dyDescent="0.25">
      <c r="A773" s="60" t="s">
        <v>774</v>
      </c>
      <c r="B773" s="108"/>
      <c r="C773" s="12">
        <f>MATCH(D773,[1]!Tabla1[Consignatario],0)</f>
        <v>2747</v>
      </c>
      <c r="D773" s="101" t="s">
        <v>1530</v>
      </c>
      <c r="E773" s="56" t="s">
        <v>777</v>
      </c>
      <c r="F773" s="56" t="s">
        <v>368</v>
      </c>
      <c r="G773" s="56" t="s">
        <v>1312</v>
      </c>
      <c r="H773" s="56" t="s">
        <v>166</v>
      </c>
      <c r="I773" s="56">
        <v>30300</v>
      </c>
      <c r="J773" s="62">
        <v>30300</v>
      </c>
      <c r="K773" s="56">
        <v>2121</v>
      </c>
      <c r="L773" s="56"/>
      <c r="M773" s="19"/>
    </row>
    <row r="774" spans="1:13" x14ac:dyDescent="0.25">
      <c r="A774" s="60" t="s">
        <v>778</v>
      </c>
      <c r="B774" s="108"/>
      <c r="C774" s="12">
        <f>MATCH(D774,[1]!Tabla1[Consignatario],0)</f>
        <v>2123</v>
      </c>
      <c r="D774" s="10" t="s">
        <v>1772</v>
      </c>
      <c r="E774" s="56" t="s">
        <v>777</v>
      </c>
      <c r="F774" s="56" t="s">
        <v>368</v>
      </c>
      <c r="G774" s="56" t="s">
        <v>1312</v>
      </c>
      <c r="H774" s="56" t="s">
        <v>166</v>
      </c>
      <c r="I774" s="56">
        <v>30000</v>
      </c>
      <c r="J774" s="62">
        <v>30000</v>
      </c>
      <c r="K774" s="56">
        <v>2100</v>
      </c>
      <c r="L774" s="56"/>
      <c r="M774" s="19"/>
    </row>
    <row r="775" spans="1:13" x14ac:dyDescent="0.25">
      <c r="A775" s="60" t="s">
        <v>779</v>
      </c>
      <c r="B775" s="108"/>
      <c r="C775" s="12">
        <f>MATCH(D775,[1]!Tabla1[Consignatario],0)</f>
        <v>1201</v>
      </c>
      <c r="D775" s="10" t="s">
        <v>1773</v>
      </c>
      <c r="E775" s="56" t="s">
        <v>777</v>
      </c>
      <c r="F775" s="56" t="s">
        <v>368</v>
      </c>
      <c r="G775" s="56" t="s">
        <v>1312</v>
      </c>
      <c r="H775" s="56" t="s">
        <v>77</v>
      </c>
      <c r="I775" s="56">
        <v>14100</v>
      </c>
      <c r="J775" s="62">
        <v>14100</v>
      </c>
      <c r="K775" s="56">
        <v>987</v>
      </c>
      <c r="L775" s="56"/>
      <c r="M775" s="19"/>
    </row>
    <row r="776" spans="1:13" x14ac:dyDescent="0.25">
      <c r="A776" s="60" t="s">
        <v>779</v>
      </c>
      <c r="B776" s="108"/>
      <c r="C776" s="12">
        <f>MATCH(D776,[1]!Tabla1[Consignatario],0)</f>
        <v>1052</v>
      </c>
      <c r="D776" s="10" t="s">
        <v>1774</v>
      </c>
      <c r="E776" s="56" t="s">
        <v>777</v>
      </c>
      <c r="F776" s="56" t="s">
        <v>368</v>
      </c>
      <c r="G776" s="56" t="s">
        <v>1312</v>
      </c>
      <c r="H776" s="56" t="s">
        <v>216</v>
      </c>
      <c r="I776" s="56">
        <v>54000</v>
      </c>
      <c r="J776" s="62">
        <v>54000</v>
      </c>
      <c r="K776" s="56">
        <v>3780</v>
      </c>
      <c r="L776" s="56"/>
      <c r="M776" s="19"/>
    </row>
    <row r="777" spans="1:13" ht="75" x14ac:dyDescent="0.25">
      <c r="A777" s="60" t="s">
        <v>779</v>
      </c>
      <c r="B777" s="108" t="s">
        <v>13</v>
      </c>
      <c r="C777" s="12">
        <f>MATCH(D777,[1]!Tabla1[Consignatario],0)</f>
        <v>1933</v>
      </c>
      <c r="D777" s="10" t="s">
        <v>1663</v>
      </c>
      <c r="E777" s="56" t="s">
        <v>777</v>
      </c>
      <c r="F777" s="56" t="s">
        <v>368</v>
      </c>
      <c r="G777" s="56" t="s">
        <v>19</v>
      </c>
      <c r="H777" s="56" t="s">
        <v>780</v>
      </c>
      <c r="I777" s="56">
        <f>141*8</f>
        <v>1128</v>
      </c>
      <c r="J777" s="46">
        <f>141*8</f>
        <v>1128</v>
      </c>
      <c r="K777" s="56"/>
      <c r="L777" s="56"/>
      <c r="M777" s="20" t="s">
        <v>1496</v>
      </c>
    </row>
    <row r="778" spans="1:13" x14ac:dyDescent="0.25">
      <c r="A778" s="69" t="s">
        <v>781</v>
      </c>
      <c r="B778" s="87" t="s">
        <v>13</v>
      </c>
      <c r="C778" s="12">
        <f>MATCH(D778,[1]!Tabla1[Consignatario],0)</f>
        <v>1436</v>
      </c>
      <c r="D778" s="122" t="s">
        <v>1537</v>
      </c>
      <c r="E778" s="2" t="s">
        <v>777</v>
      </c>
      <c r="F778" s="2" t="s">
        <v>782</v>
      </c>
      <c r="G778" s="56" t="s">
        <v>1312</v>
      </c>
      <c r="H778" s="56" t="s">
        <v>314</v>
      </c>
      <c r="I778" s="56">
        <v>28000</v>
      </c>
      <c r="J778" s="62">
        <v>28000</v>
      </c>
      <c r="K778" s="68">
        <v>2568</v>
      </c>
      <c r="L778" s="68">
        <v>5</v>
      </c>
      <c r="M778" s="19"/>
    </row>
    <row r="779" spans="1:13" x14ac:dyDescent="0.25">
      <c r="A779" s="69"/>
      <c r="B779" s="87"/>
      <c r="C779" s="12">
        <f>MATCH(D779,[1]!Tabla1[Consignatario],0)</f>
        <v>1436</v>
      </c>
      <c r="D779" s="122" t="s">
        <v>1537</v>
      </c>
      <c r="E779" s="2"/>
      <c r="F779" s="2"/>
      <c r="G779" s="56" t="s">
        <v>19</v>
      </c>
      <c r="H779" s="56" t="s">
        <v>783</v>
      </c>
      <c r="I779" s="56">
        <v>2600</v>
      </c>
      <c r="J779" s="62">
        <v>2600</v>
      </c>
      <c r="K779" s="68"/>
      <c r="L779" s="68"/>
      <c r="M779" s="19"/>
    </row>
    <row r="780" spans="1:13" x14ac:dyDescent="0.25">
      <c r="A780" s="69"/>
      <c r="B780" s="87"/>
      <c r="C780" s="12">
        <f>MATCH(D780,[1]!Tabla1[Consignatario],0)</f>
        <v>1436</v>
      </c>
      <c r="D780" s="122" t="s">
        <v>1537</v>
      </c>
      <c r="E780" s="2"/>
      <c r="F780" s="2"/>
      <c r="G780" s="56" t="s">
        <v>19</v>
      </c>
      <c r="H780" s="56" t="s">
        <v>784</v>
      </c>
      <c r="I780" s="56">
        <v>6098</v>
      </c>
      <c r="J780" s="62">
        <v>6098</v>
      </c>
      <c r="K780" s="68"/>
      <c r="L780" s="68"/>
      <c r="M780" s="19"/>
    </row>
    <row r="781" spans="1:13" x14ac:dyDescent="0.25">
      <c r="A781" s="65" t="s">
        <v>781</v>
      </c>
      <c r="B781" s="110"/>
      <c r="C781" s="12">
        <f>MATCH(D781,[1]!Tabla1[Consignatario],0)</f>
        <v>635</v>
      </c>
      <c r="D781" s="125" t="s">
        <v>1775</v>
      </c>
      <c r="E781" s="3" t="s">
        <v>777</v>
      </c>
      <c r="F781" s="3" t="s">
        <v>782</v>
      </c>
      <c r="G781" s="56" t="s">
        <v>1312</v>
      </c>
      <c r="H781" s="56" t="s">
        <v>77</v>
      </c>
      <c r="I781" s="56">
        <v>14000</v>
      </c>
      <c r="J781" s="62">
        <v>14000</v>
      </c>
      <c r="K781" s="56"/>
      <c r="L781" s="56"/>
      <c r="M781" s="19"/>
    </row>
    <row r="782" spans="1:13" x14ac:dyDescent="0.25">
      <c r="A782" s="66"/>
      <c r="B782" s="112"/>
      <c r="C782" s="12">
        <f>MATCH(D782,[1]!Tabla1[Consignatario],0)</f>
        <v>635</v>
      </c>
      <c r="D782" s="125" t="s">
        <v>1775</v>
      </c>
      <c r="E782" s="4"/>
      <c r="F782" s="4"/>
      <c r="G782" s="56" t="s">
        <v>19</v>
      </c>
      <c r="H782" s="56" t="s">
        <v>785</v>
      </c>
      <c r="I782" s="56">
        <v>1176</v>
      </c>
      <c r="J782" s="62">
        <v>1176</v>
      </c>
      <c r="K782" s="56">
        <v>1062</v>
      </c>
      <c r="L782" s="56">
        <v>3</v>
      </c>
      <c r="M782" s="19"/>
    </row>
    <row r="783" spans="1:13" x14ac:dyDescent="0.25">
      <c r="A783" s="60" t="s">
        <v>786</v>
      </c>
      <c r="B783" s="108" t="s">
        <v>13</v>
      </c>
      <c r="C783" s="12">
        <f>MATCH(D783,[1]!Tabla1[Consignatario],0)</f>
        <v>1094</v>
      </c>
      <c r="D783" s="10" t="s">
        <v>1776</v>
      </c>
      <c r="E783" s="56" t="s">
        <v>777</v>
      </c>
      <c r="F783" s="56" t="s">
        <v>782</v>
      </c>
      <c r="G783" s="56" t="s">
        <v>1312</v>
      </c>
      <c r="H783" s="56" t="s">
        <v>251</v>
      </c>
      <c r="I783" s="56">
        <v>64000</v>
      </c>
      <c r="J783" s="62">
        <v>64000</v>
      </c>
      <c r="K783" s="56">
        <v>4480</v>
      </c>
      <c r="L783" s="56"/>
      <c r="M783" s="19"/>
    </row>
    <row r="784" spans="1:13" x14ac:dyDescent="0.25">
      <c r="A784" s="60" t="s">
        <v>788</v>
      </c>
      <c r="B784" s="108"/>
      <c r="C784" s="12">
        <f>MATCH(D784,[1]!Tabla1[Consignatario],0)</f>
        <v>1817</v>
      </c>
      <c r="D784" s="10" t="s">
        <v>1342</v>
      </c>
      <c r="E784" s="56" t="s">
        <v>777</v>
      </c>
      <c r="F784" s="56" t="s">
        <v>782</v>
      </c>
      <c r="G784" s="56" t="s">
        <v>1312</v>
      </c>
      <c r="H784" s="56" t="s">
        <v>128</v>
      </c>
      <c r="I784" s="56">
        <v>24000</v>
      </c>
      <c r="J784" s="62">
        <v>24000</v>
      </c>
      <c r="K784" s="56">
        <v>1680</v>
      </c>
      <c r="L784" s="56"/>
      <c r="M784" s="19"/>
    </row>
    <row r="785" spans="1:13" x14ac:dyDescent="0.25">
      <c r="A785" s="60" t="s">
        <v>788</v>
      </c>
      <c r="B785" s="108" t="s">
        <v>13</v>
      </c>
      <c r="C785" s="12">
        <f>MATCH(D785,[1]!Tabla1[Consignatario],0)</f>
        <v>502</v>
      </c>
      <c r="D785" s="10" t="s">
        <v>1777</v>
      </c>
      <c r="E785" s="56" t="s">
        <v>777</v>
      </c>
      <c r="F785" s="56" t="s">
        <v>791</v>
      </c>
      <c r="G785" s="56" t="s">
        <v>1312</v>
      </c>
      <c r="H785" s="56" t="s">
        <v>27</v>
      </c>
      <c r="I785" s="56">
        <v>200</v>
      </c>
      <c r="J785" s="62">
        <v>200</v>
      </c>
      <c r="K785" s="56">
        <v>14</v>
      </c>
      <c r="L785" s="56"/>
      <c r="M785" s="19"/>
    </row>
    <row r="786" spans="1:13" x14ac:dyDescent="0.25">
      <c r="A786" s="60" t="s">
        <v>788</v>
      </c>
      <c r="B786" s="108" t="s">
        <v>13</v>
      </c>
      <c r="C786" s="12">
        <f>MATCH(D786,[1]!Tabla1[Consignatario],0)</f>
        <v>502</v>
      </c>
      <c r="D786" s="10" t="s">
        <v>1777</v>
      </c>
      <c r="E786" s="56" t="s">
        <v>777</v>
      </c>
      <c r="F786" s="56" t="s">
        <v>365</v>
      </c>
      <c r="G786" s="56" t="s">
        <v>1312</v>
      </c>
      <c r="H786" s="56" t="s">
        <v>77</v>
      </c>
      <c r="I786" s="56">
        <v>14000</v>
      </c>
      <c r="J786" s="62">
        <v>14000</v>
      </c>
      <c r="K786" s="56">
        <v>980</v>
      </c>
      <c r="L786" s="56"/>
      <c r="M786" s="19"/>
    </row>
    <row r="787" spans="1:13" x14ac:dyDescent="0.25">
      <c r="A787" s="60" t="s">
        <v>792</v>
      </c>
      <c r="B787" s="108"/>
      <c r="C787" s="12">
        <f>MATCH(D787,[1]!Tabla1[Consignatario],0)</f>
        <v>460</v>
      </c>
      <c r="D787" s="10" t="s">
        <v>1778</v>
      </c>
      <c r="E787" s="56" t="s">
        <v>777</v>
      </c>
      <c r="F787" s="56" t="s">
        <v>365</v>
      </c>
      <c r="G787" s="56" t="s">
        <v>1312</v>
      </c>
      <c r="H787" s="56" t="s">
        <v>74</v>
      </c>
      <c r="I787" s="56">
        <v>21542</v>
      </c>
      <c r="J787" s="62">
        <v>21542</v>
      </c>
      <c r="K787" s="56">
        <v>1508</v>
      </c>
      <c r="L787" s="56"/>
      <c r="M787" s="19"/>
    </row>
    <row r="788" spans="1:13" x14ac:dyDescent="0.25">
      <c r="A788" s="60" t="s">
        <v>793</v>
      </c>
      <c r="B788" s="108"/>
      <c r="C788" s="12">
        <f>MATCH(D788,[1]!Tabla1[Consignatario],0)</f>
        <v>196</v>
      </c>
      <c r="D788" s="10" t="s">
        <v>1779</v>
      </c>
      <c r="E788" s="56" t="s">
        <v>794</v>
      </c>
      <c r="F788" s="56" t="s">
        <v>71</v>
      </c>
      <c r="G788" s="56" t="s">
        <v>1310</v>
      </c>
      <c r="H788" s="56" t="s">
        <v>795</v>
      </c>
      <c r="I788" s="56">
        <v>1667</v>
      </c>
      <c r="J788" s="62">
        <v>1667</v>
      </c>
      <c r="K788" s="56">
        <v>8</v>
      </c>
      <c r="L788" s="56">
        <v>3</v>
      </c>
      <c r="M788" s="19" t="s">
        <v>796</v>
      </c>
    </row>
    <row r="789" spans="1:13" x14ac:dyDescent="0.25">
      <c r="A789" s="60" t="s">
        <v>793</v>
      </c>
      <c r="B789" s="108"/>
      <c r="C789" s="12">
        <f>MATCH(D789,[1]!Tabla1[Consignatario],0)</f>
        <v>143</v>
      </c>
      <c r="D789" s="10" t="s">
        <v>1780</v>
      </c>
      <c r="E789" s="56" t="s">
        <v>794</v>
      </c>
      <c r="F789" s="56" t="s">
        <v>797</v>
      </c>
      <c r="G789" s="56" t="s">
        <v>1312</v>
      </c>
      <c r="H789" s="56" t="s">
        <v>223</v>
      </c>
      <c r="I789" s="56">
        <v>37400</v>
      </c>
      <c r="J789" s="62">
        <v>37400</v>
      </c>
      <c r="K789" s="56">
        <v>2618</v>
      </c>
      <c r="L789" s="56"/>
      <c r="M789" s="19" t="s">
        <v>798</v>
      </c>
    </row>
    <row r="790" spans="1:13" x14ac:dyDescent="0.25">
      <c r="A790" s="65" t="s">
        <v>801</v>
      </c>
      <c r="B790" s="110"/>
      <c r="C790" s="12">
        <f>MATCH(D790,[1]!Tabla1[Consignatario],0)</f>
        <v>1769</v>
      </c>
      <c r="D790" s="125" t="s">
        <v>1781</v>
      </c>
      <c r="E790" s="3" t="s">
        <v>794</v>
      </c>
      <c r="F790" s="3" t="s">
        <v>797</v>
      </c>
      <c r="G790" s="9" t="s">
        <v>1312</v>
      </c>
      <c r="H790" s="56" t="s">
        <v>314</v>
      </c>
      <c r="I790" s="56">
        <v>28000</v>
      </c>
      <c r="J790" s="62">
        <v>28000</v>
      </c>
      <c r="K790" s="2">
        <v>3646</v>
      </c>
      <c r="L790" s="2">
        <v>1</v>
      </c>
      <c r="M790" s="19"/>
    </row>
    <row r="791" spans="1:13" x14ac:dyDescent="0.25">
      <c r="A791" s="67"/>
      <c r="B791" s="111"/>
      <c r="C791" s="12">
        <f>MATCH(D791,[1]!Tabla1[Consignatario],0)</f>
        <v>1769</v>
      </c>
      <c r="D791" s="125" t="s">
        <v>1781</v>
      </c>
      <c r="E791" s="7"/>
      <c r="F791" s="7"/>
      <c r="G791" s="9" t="s">
        <v>19</v>
      </c>
      <c r="H791" s="56" t="s">
        <v>687</v>
      </c>
      <c r="I791" s="56">
        <v>21207</v>
      </c>
      <c r="J791" s="62">
        <v>21207</v>
      </c>
      <c r="K791" s="2"/>
      <c r="L791" s="2"/>
      <c r="M791" s="19" t="s">
        <v>799</v>
      </c>
    </row>
    <row r="792" spans="1:13" x14ac:dyDescent="0.25">
      <c r="A792" s="66"/>
      <c r="B792" s="112"/>
      <c r="C792" s="12">
        <f>MATCH(D792,[1]!Tabla1[Consignatario],0)</f>
        <v>1769</v>
      </c>
      <c r="D792" s="125" t="s">
        <v>1781</v>
      </c>
      <c r="E792" s="4"/>
      <c r="F792" s="4"/>
      <c r="G792" s="56" t="s">
        <v>19</v>
      </c>
      <c r="H792" s="56" t="s">
        <v>800</v>
      </c>
      <c r="I792" s="56">
        <v>2880</v>
      </c>
      <c r="J792" s="62">
        <v>2880</v>
      </c>
      <c r="K792" s="2"/>
      <c r="L792" s="2"/>
      <c r="M792" s="19" t="s">
        <v>620</v>
      </c>
    </row>
    <row r="793" spans="1:13" x14ac:dyDescent="0.25">
      <c r="A793" s="60" t="s">
        <v>802</v>
      </c>
      <c r="B793" s="108"/>
      <c r="C793" s="12">
        <f>MATCH(D793,[1]!Tabla1[Consignatario],0)</f>
        <v>2414</v>
      </c>
      <c r="D793" s="10" t="s">
        <v>1678</v>
      </c>
      <c r="E793" s="56" t="s">
        <v>803</v>
      </c>
      <c r="F793" s="56" t="s">
        <v>103</v>
      </c>
      <c r="G793" s="56" t="s">
        <v>1312</v>
      </c>
      <c r="H793" s="54" t="s">
        <v>112</v>
      </c>
      <c r="I793" s="54">
        <v>18000</v>
      </c>
      <c r="J793" s="62">
        <v>18000</v>
      </c>
      <c r="K793" s="54">
        <v>1260</v>
      </c>
      <c r="L793" s="56"/>
      <c r="M793" s="19"/>
    </row>
    <row r="794" spans="1:13" x14ac:dyDescent="0.25">
      <c r="A794" s="60" t="s">
        <v>802</v>
      </c>
      <c r="B794" s="108"/>
      <c r="C794" s="12">
        <f>MATCH(D794,[1]!Tabla1[Consignatario],0)</f>
        <v>2371</v>
      </c>
      <c r="D794" s="121" t="s">
        <v>1782</v>
      </c>
      <c r="E794" s="54" t="s">
        <v>803</v>
      </c>
      <c r="F794" s="54" t="s">
        <v>103</v>
      </c>
      <c r="G794" s="54" t="s">
        <v>1312</v>
      </c>
      <c r="H794" s="54" t="s">
        <v>162</v>
      </c>
      <c r="I794" s="54">
        <v>16000</v>
      </c>
      <c r="J794" s="62">
        <v>16000</v>
      </c>
      <c r="K794" s="54">
        <v>1120</v>
      </c>
      <c r="L794" s="54"/>
      <c r="M794" s="22"/>
    </row>
    <row r="795" spans="1:13" x14ac:dyDescent="0.25">
      <c r="A795" s="60" t="s">
        <v>804</v>
      </c>
      <c r="B795" s="108"/>
      <c r="C795" s="12">
        <f>MATCH(D795,[1]!Tabla1[Consignatario],0)</f>
        <v>924</v>
      </c>
      <c r="D795" s="121" t="s">
        <v>1570</v>
      </c>
      <c r="E795" s="54" t="s">
        <v>803</v>
      </c>
      <c r="F795" s="54" t="s">
        <v>103</v>
      </c>
      <c r="G795" s="54" t="s">
        <v>1312</v>
      </c>
      <c r="H795" s="54" t="s">
        <v>80</v>
      </c>
      <c r="I795" s="54">
        <v>10000</v>
      </c>
      <c r="J795" s="62">
        <v>10000</v>
      </c>
      <c r="K795" s="54">
        <v>700</v>
      </c>
      <c r="L795" s="54"/>
      <c r="M795" s="22"/>
    </row>
    <row r="796" spans="1:13" x14ac:dyDescent="0.25">
      <c r="A796" s="65" t="s">
        <v>806</v>
      </c>
      <c r="B796" s="110"/>
      <c r="C796" s="12">
        <f>MATCH(D796,[1]!Tabla1[Consignatario],0)</f>
        <v>961</v>
      </c>
      <c r="D796" s="125" t="s">
        <v>1463</v>
      </c>
      <c r="E796" s="3" t="s">
        <v>803</v>
      </c>
      <c r="F796" s="3" t="s">
        <v>103</v>
      </c>
      <c r="G796" s="54" t="s">
        <v>1312</v>
      </c>
      <c r="H796" s="54" t="s">
        <v>112</v>
      </c>
      <c r="I796" s="54">
        <v>18000</v>
      </c>
      <c r="J796" s="62">
        <v>18000</v>
      </c>
      <c r="K796" s="3">
        <v>1540</v>
      </c>
      <c r="L796" s="3"/>
      <c r="M796" s="22"/>
    </row>
    <row r="797" spans="1:13" x14ac:dyDescent="0.25">
      <c r="A797" s="66"/>
      <c r="B797" s="112"/>
      <c r="C797" s="12">
        <f>MATCH(D797,[1]!Tabla1[Consignatario],0)</f>
        <v>961</v>
      </c>
      <c r="D797" s="125" t="s">
        <v>1463</v>
      </c>
      <c r="E797" s="4"/>
      <c r="F797" s="4"/>
      <c r="G797" s="54" t="s">
        <v>19</v>
      </c>
      <c r="H797" s="54" t="s">
        <v>805</v>
      </c>
      <c r="I797" s="54">
        <v>4000</v>
      </c>
      <c r="J797" s="62">
        <v>4000</v>
      </c>
      <c r="K797" s="4"/>
      <c r="L797" s="4"/>
      <c r="M797" s="22" t="s">
        <v>106</v>
      </c>
    </row>
    <row r="798" spans="1:13" x14ac:dyDescent="0.25">
      <c r="A798" s="60" t="s">
        <v>806</v>
      </c>
      <c r="B798" s="108"/>
      <c r="C798" s="12">
        <f>MATCH(D798,[1]!Tabla1[Consignatario],0)</f>
        <v>2447</v>
      </c>
      <c r="D798" s="121" t="s">
        <v>1572</v>
      </c>
      <c r="E798" s="54" t="s">
        <v>803</v>
      </c>
      <c r="F798" s="54" t="s">
        <v>103</v>
      </c>
      <c r="G798" s="54" t="s">
        <v>1312</v>
      </c>
      <c r="H798" s="54" t="s">
        <v>124</v>
      </c>
      <c r="I798" s="54">
        <v>12000</v>
      </c>
      <c r="J798" s="62">
        <v>12000</v>
      </c>
      <c r="K798" s="54">
        <v>840</v>
      </c>
      <c r="L798" s="54"/>
      <c r="M798" s="22"/>
    </row>
    <row r="799" spans="1:13" x14ac:dyDescent="0.25">
      <c r="A799" s="65" t="s">
        <v>807</v>
      </c>
      <c r="B799" s="110"/>
      <c r="C799" s="12">
        <f>MATCH(D799,[1]!Tabla1[Consignatario],0)</f>
        <v>871</v>
      </c>
      <c r="D799" s="125" t="s">
        <v>1343</v>
      </c>
      <c r="E799" s="3" t="s">
        <v>803</v>
      </c>
      <c r="F799" s="3" t="s">
        <v>103</v>
      </c>
      <c r="G799" s="54" t="s">
        <v>1312</v>
      </c>
      <c r="H799" s="54" t="s">
        <v>59</v>
      </c>
      <c r="I799" s="54">
        <v>2000</v>
      </c>
      <c r="J799" s="62">
        <v>2000</v>
      </c>
      <c r="K799" s="3">
        <v>420</v>
      </c>
      <c r="L799" s="3"/>
      <c r="M799" s="22"/>
    </row>
    <row r="800" spans="1:13" x14ac:dyDescent="0.25">
      <c r="A800" s="66"/>
      <c r="B800" s="112"/>
      <c r="C800" s="12">
        <f>MATCH(D800,[1]!Tabla1[Consignatario],0)</f>
        <v>871</v>
      </c>
      <c r="D800" s="125" t="s">
        <v>1343</v>
      </c>
      <c r="E800" s="4"/>
      <c r="F800" s="4"/>
      <c r="G800" s="54" t="s">
        <v>19</v>
      </c>
      <c r="H800" s="54" t="s">
        <v>106</v>
      </c>
      <c r="I800" s="54">
        <v>4000</v>
      </c>
      <c r="J800" s="62">
        <v>4000</v>
      </c>
      <c r="K800" s="4"/>
      <c r="L800" s="4"/>
      <c r="M800" s="22"/>
    </row>
    <row r="801" spans="1:13" x14ac:dyDescent="0.25">
      <c r="A801" s="60" t="s">
        <v>807</v>
      </c>
      <c r="B801" s="108"/>
      <c r="C801" s="12">
        <f>MATCH(D801,[1]!Tabla1[Consignatario],0)</f>
        <v>1599</v>
      </c>
      <c r="D801" s="121" t="s">
        <v>1486</v>
      </c>
      <c r="E801" s="54" t="s">
        <v>803</v>
      </c>
      <c r="F801" s="54" t="s">
        <v>103</v>
      </c>
      <c r="G801" s="54" t="s">
        <v>1312</v>
      </c>
      <c r="H801" s="54" t="s">
        <v>80</v>
      </c>
      <c r="I801" s="54">
        <v>10000</v>
      </c>
      <c r="J801" s="62">
        <v>10000</v>
      </c>
      <c r="K801" s="54">
        <v>700</v>
      </c>
      <c r="L801" s="54"/>
      <c r="M801" s="22"/>
    </row>
    <row r="802" spans="1:13" x14ac:dyDescent="0.25">
      <c r="A802" s="60" t="s">
        <v>807</v>
      </c>
      <c r="B802" s="108"/>
      <c r="C802" s="12">
        <f>MATCH(D802,[1]!Tabla1[Consignatario],0)</f>
        <v>269</v>
      </c>
      <c r="D802" s="121" t="s">
        <v>1344</v>
      </c>
      <c r="E802" s="54" t="s">
        <v>803</v>
      </c>
      <c r="F802" s="54" t="s">
        <v>103</v>
      </c>
      <c r="G802" s="54" t="s">
        <v>1312</v>
      </c>
      <c r="H802" s="54" t="s">
        <v>16</v>
      </c>
      <c r="I802" s="54">
        <v>4240</v>
      </c>
      <c r="J802" s="62">
        <v>4240</v>
      </c>
      <c r="K802" s="54">
        <v>296</v>
      </c>
      <c r="L802" s="54"/>
      <c r="M802" s="22"/>
    </row>
    <row r="803" spans="1:13" x14ac:dyDescent="0.25">
      <c r="A803" s="60" t="s">
        <v>807</v>
      </c>
      <c r="B803" s="108" t="s">
        <v>13</v>
      </c>
      <c r="C803" s="12">
        <f>MATCH(D803,[1]!Tabla1[Consignatario],0)</f>
        <v>2567</v>
      </c>
      <c r="D803" s="101" t="s">
        <v>1523</v>
      </c>
      <c r="E803" s="56" t="s">
        <v>803</v>
      </c>
      <c r="F803" s="56" t="s">
        <v>103</v>
      </c>
      <c r="G803" s="56" t="s">
        <v>1312</v>
      </c>
      <c r="H803" s="56" t="s">
        <v>59</v>
      </c>
      <c r="I803" s="56">
        <v>2500</v>
      </c>
      <c r="J803" s="62">
        <v>2500</v>
      </c>
      <c r="K803" s="56">
        <v>175</v>
      </c>
      <c r="L803" s="56"/>
      <c r="M803" s="19"/>
    </row>
    <row r="804" spans="1:13" x14ac:dyDescent="0.25">
      <c r="A804" s="60" t="s">
        <v>808</v>
      </c>
      <c r="B804" s="108" t="s">
        <v>13</v>
      </c>
      <c r="C804" s="12">
        <f>MATCH(D804,[1]!Tabla1[Consignatario],0)</f>
        <v>1791</v>
      </c>
      <c r="D804" s="101" t="s">
        <v>1488</v>
      </c>
      <c r="E804" s="56" t="s">
        <v>809</v>
      </c>
      <c r="F804" s="56"/>
      <c r="G804" s="56" t="s">
        <v>1310</v>
      </c>
      <c r="H804" s="56" t="s">
        <v>810</v>
      </c>
      <c r="I804" s="56">
        <v>5442</v>
      </c>
      <c r="J804" s="62">
        <v>5442</v>
      </c>
      <c r="K804" s="56">
        <v>25</v>
      </c>
      <c r="L804" s="56">
        <v>2</v>
      </c>
      <c r="M804" s="19"/>
    </row>
    <row r="805" spans="1:13" x14ac:dyDescent="0.25">
      <c r="A805" s="60" t="s">
        <v>808</v>
      </c>
      <c r="B805" s="108"/>
      <c r="C805" s="12">
        <f>MATCH(D805,[1]!Tabla1[Consignatario],0)</f>
        <v>782</v>
      </c>
      <c r="D805" s="10" t="s">
        <v>1783</v>
      </c>
      <c r="E805" s="56" t="s">
        <v>809</v>
      </c>
      <c r="F805" s="56" t="s">
        <v>71</v>
      </c>
      <c r="G805" s="56" t="s">
        <v>1312</v>
      </c>
      <c r="H805" s="56" t="s">
        <v>696</v>
      </c>
      <c r="I805" s="56">
        <v>432</v>
      </c>
      <c r="J805" s="62">
        <v>432</v>
      </c>
      <c r="K805" s="56">
        <v>30</v>
      </c>
      <c r="L805" s="56">
        <v>2</v>
      </c>
      <c r="M805" s="19"/>
    </row>
    <row r="806" spans="1:13" x14ac:dyDescent="0.25">
      <c r="A806" s="60" t="s">
        <v>808</v>
      </c>
      <c r="B806" s="108"/>
      <c r="C806" s="12">
        <f>MATCH(D806,[1]!Tabla1[Consignatario],0)</f>
        <v>15</v>
      </c>
      <c r="D806" s="10" t="s">
        <v>1784</v>
      </c>
      <c r="E806" s="56" t="s">
        <v>809</v>
      </c>
      <c r="F806" s="56" t="s">
        <v>422</v>
      </c>
      <c r="G806" s="56" t="s">
        <v>1312</v>
      </c>
      <c r="H806" s="56" t="s">
        <v>162</v>
      </c>
      <c r="I806" s="56">
        <v>16000</v>
      </c>
      <c r="J806" s="62">
        <v>16000</v>
      </c>
      <c r="K806" s="56">
        <v>1120</v>
      </c>
      <c r="L806" s="56"/>
      <c r="M806" s="19"/>
    </row>
    <row r="807" spans="1:13" ht="30" x14ac:dyDescent="0.25">
      <c r="A807" s="60" t="s">
        <v>813</v>
      </c>
      <c r="B807" s="108" t="s">
        <v>13</v>
      </c>
      <c r="C807" s="12">
        <f>MATCH(D807,[1]!Tabla1[Consignatario],0)</f>
        <v>1661</v>
      </c>
      <c r="D807" s="101" t="s">
        <v>1485</v>
      </c>
      <c r="E807" s="56" t="s">
        <v>809</v>
      </c>
      <c r="F807" s="56" t="s">
        <v>811</v>
      </c>
      <c r="G807" s="56" t="s">
        <v>1312</v>
      </c>
      <c r="H807" s="56" t="s">
        <v>685</v>
      </c>
      <c r="I807" s="5">
        <v>100000</v>
      </c>
      <c r="J807" s="42">
        <v>100000</v>
      </c>
      <c r="K807" s="56">
        <v>6650</v>
      </c>
      <c r="L807" s="56"/>
      <c r="M807" s="20" t="s">
        <v>812</v>
      </c>
    </row>
    <row r="808" spans="1:13" x14ac:dyDescent="0.25">
      <c r="A808" s="60" t="s">
        <v>814</v>
      </c>
      <c r="B808" s="108" t="s">
        <v>13</v>
      </c>
      <c r="C808" s="12">
        <f>MATCH(D808,[1]!Tabla1[Consignatario],0)</f>
        <v>1661</v>
      </c>
      <c r="D808" s="101" t="s">
        <v>1485</v>
      </c>
      <c r="E808" s="56" t="s">
        <v>809</v>
      </c>
      <c r="F808" s="56" t="s">
        <v>811</v>
      </c>
      <c r="G808" s="56" t="s">
        <v>19</v>
      </c>
      <c r="H808" s="56" t="s">
        <v>132</v>
      </c>
      <c r="I808" s="56">
        <v>2000</v>
      </c>
      <c r="J808" s="62">
        <v>2000</v>
      </c>
      <c r="K808" s="56">
        <v>140</v>
      </c>
      <c r="L808" s="56"/>
      <c r="M808" s="19"/>
    </row>
    <row r="809" spans="1:13" x14ac:dyDescent="0.25">
      <c r="A809" s="69" t="s">
        <v>814</v>
      </c>
      <c r="B809" s="87" t="s">
        <v>13</v>
      </c>
      <c r="C809" s="12">
        <f>MATCH(D809,[1]!Tabla1[Consignatario],0)</f>
        <v>252</v>
      </c>
      <c r="D809" s="122" t="s">
        <v>1318</v>
      </c>
      <c r="E809" s="87" t="s">
        <v>809</v>
      </c>
      <c r="F809" s="2" t="s">
        <v>811</v>
      </c>
      <c r="G809" s="56" t="s">
        <v>1312</v>
      </c>
      <c r="H809" s="56" t="s">
        <v>74</v>
      </c>
      <c r="I809" s="56">
        <v>22000</v>
      </c>
      <c r="J809" s="62">
        <v>22000</v>
      </c>
      <c r="K809" s="87">
        <v>3297</v>
      </c>
      <c r="L809" s="2">
        <v>6</v>
      </c>
      <c r="M809" s="19"/>
    </row>
    <row r="810" spans="1:13" x14ac:dyDescent="0.25">
      <c r="A810" s="69"/>
      <c r="B810" s="87"/>
      <c r="C810" s="12">
        <f>MATCH(D810,[1]!Tabla1[Consignatario],0)</f>
        <v>252</v>
      </c>
      <c r="D810" s="122" t="s">
        <v>1318</v>
      </c>
      <c r="E810" s="87"/>
      <c r="F810" s="2"/>
      <c r="G810" s="56" t="s">
        <v>19</v>
      </c>
      <c r="H810" s="56" t="s">
        <v>815</v>
      </c>
      <c r="I810" s="56">
        <v>25112</v>
      </c>
      <c r="J810" s="62">
        <v>25112</v>
      </c>
      <c r="K810" s="87"/>
      <c r="L810" s="2"/>
      <c r="M810" s="19"/>
    </row>
    <row r="811" spans="1:13" x14ac:dyDescent="0.25">
      <c r="A811" s="65" t="s">
        <v>821</v>
      </c>
      <c r="B811" s="110"/>
      <c r="C811" s="12">
        <f>MATCH(D811,[1]!Tabla1[Consignatario],0)</f>
        <v>414</v>
      </c>
      <c r="D811" s="125" t="s">
        <v>1650</v>
      </c>
      <c r="E811" s="3" t="s">
        <v>819</v>
      </c>
      <c r="F811" s="3" t="s">
        <v>816</v>
      </c>
      <c r="G811" s="56" t="s">
        <v>1312</v>
      </c>
      <c r="H811" s="56" t="s">
        <v>124</v>
      </c>
      <c r="I811" s="56">
        <v>12000</v>
      </c>
      <c r="J811" s="62">
        <v>12000</v>
      </c>
      <c r="K811" s="9"/>
      <c r="L811" s="56"/>
      <c r="M811" s="19"/>
    </row>
    <row r="812" spans="1:13" x14ac:dyDescent="0.25">
      <c r="A812" s="66"/>
      <c r="B812" s="112"/>
      <c r="C812" s="12">
        <f>MATCH(D812,[1]!Tabla1[Consignatario],0)</f>
        <v>414</v>
      </c>
      <c r="D812" s="125" t="s">
        <v>1650</v>
      </c>
      <c r="E812" s="4"/>
      <c r="F812" s="4"/>
      <c r="G812" s="56" t="s">
        <v>19</v>
      </c>
      <c r="H812" s="56" t="s">
        <v>817</v>
      </c>
      <c r="I812" s="56">
        <v>12274</v>
      </c>
      <c r="J812" s="62">
        <v>12274</v>
      </c>
      <c r="K812" s="9">
        <v>1699</v>
      </c>
      <c r="L812" s="56">
        <v>1</v>
      </c>
      <c r="M812" s="19" t="s">
        <v>818</v>
      </c>
    </row>
    <row r="813" spans="1:13" x14ac:dyDescent="0.25">
      <c r="A813" s="65" t="s">
        <v>820</v>
      </c>
      <c r="B813" s="110"/>
      <c r="C813" s="12">
        <f>MATCH(D813,[1]!Tabla1[Consignatario],0)</f>
        <v>844</v>
      </c>
      <c r="D813" s="125" t="s">
        <v>1597</v>
      </c>
      <c r="E813" s="3" t="s">
        <v>819</v>
      </c>
      <c r="F813" s="3" t="s">
        <v>816</v>
      </c>
      <c r="G813" s="56" t="s">
        <v>1312</v>
      </c>
      <c r="H813" s="56" t="s">
        <v>59</v>
      </c>
      <c r="I813" s="56">
        <v>2000</v>
      </c>
      <c r="J813" s="62">
        <v>2000</v>
      </c>
      <c r="K813" s="3">
        <v>280</v>
      </c>
      <c r="L813" s="70"/>
      <c r="M813" s="19"/>
    </row>
    <row r="814" spans="1:13" x14ac:dyDescent="0.25">
      <c r="A814" s="67"/>
      <c r="B814" s="111"/>
      <c r="C814" s="12">
        <f>MATCH(D814,[1]!Tabla1[Consignatario],0)</f>
        <v>844</v>
      </c>
      <c r="D814" s="125" t="s">
        <v>1597</v>
      </c>
      <c r="E814" s="7"/>
      <c r="F814" s="7"/>
      <c r="G814" s="56" t="s">
        <v>1312</v>
      </c>
      <c r="H814" s="56" t="s">
        <v>125</v>
      </c>
      <c r="I814" s="56">
        <v>1800</v>
      </c>
      <c r="J814" s="62">
        <v>1800</v>
      </c>
      <c r="K814" s="7"/>
      <c r="L814" s="72"/>
      <c r="M814" s="19"/>
    </row>
    <row r="815" spans="1:13" x14ac:dyDescent="0.25">
      <c r="A815" s="66"/>
      <c r="B815" s="112"/>
      <c r="C815" s="12">
        <f>MATCH(D815,[1]!Tabla1[Consignatario],0)</f>
        <v>844</v>
      </c>
      <c r="D815" s="125" t="s">
        <v>1597</v>
      </c>
      <c r="E815" s="4"/>
      <c r="F815" s="4"/>
      <c r="G815" s="56" t="s">
        <v>1312</v>
      </c>
      <c r="H815" s="56" t="s">
        <v>27</v>
      </c>
      <c r="I815" s="56">
        <v>200</v>
      </c>
      <c r="J815" s="62">
        <v>200</v>
      </c>
      <c r="K815" s="4"/>
      <c r="L815" s="71"/>
      <c r="M815" s="19"/>
    </row>
    <row r="816" spans="1:13" x14ac:dyDescent="0.25">
      <c r="A816" s="60" t="s">
        <v>820</v>
      </c>
      <c r="B816" s="108"/>
      <c r="C816" s="12">
        <f>MATCH(D816,[1]!Tabla1[Consignatario],0)</f>
        <v>732</v>
      </c>
      <c r="D816" s="10" t="s">
        <v>1785</v>
      </c>
      <c r="E816" s="56" t="s">
        <v>819</v>
      </c>
      <c r="F816" s="56"/>
      <c r="G816" s="56" t="s">
        <v>1312</v>
      </c>
      <c r="H816" s="56" t="s">
        <v>124</v>
      </c>
      <c r="I816" s="56">
        <v>15000</v>
      </c>
      <c r="J816" s="62">
        <v>15000</v>
      </c>
      <c r="K816" s="56">
        <v>1050</v>
      </c>
      <c r="L816" s="10"/>
      <c r="M816" s="19" t="s">
        <v>822</v>
      </c>
    </row>
    <row r="817" spans="1:13" x14ac:dyDescent="0.25">
      <c r="A817" s="65" t="s">
        <v>827</v>
      </c>
      <c r="B817" s="110"/>
      <c r="C817" s="12">
        <f>MATCH(D817,[1]!Tabla1[Consignatario],0)</f>
        <v>1470</v>
      </c>
      <c r="D817" s="101" t="s">
        <v>1478</v>
      </c>
      <c r="E817" s="3" t="s">
        <v>819</v>
      </c>
      <c r="F817" s="3" t="s">
        <v>816</v>
      </c>
      <c r="G817" s="56" t="s">
        <v>1312</v>
      </c>
      <c r="H817" s="56" t="s">
        <v>74</v>
      </c>
      <c r="I817" s="56">
        <v>22000</v>
      </c>
      <c r="J817" s="62">
        <v>22000</v>
      </c>
      <c r="K817" s="3">
        <v>2507</v>
      </c>
      <c r="L817" s="3">
        <v>6</v>
      </c>
      <c r="M817" s="19"/>
    </row>
    <row r="818" spans="1:13" x14ac:dyDescent="0.25">
      <c r="A818" s="67"/>
      <c r="B818" s="111"/>
      <c r="C818" s="12">
        <f>MATCH(D818,[1]!Tabla1[Consignatario],0)</f>
        <v>1470</v>
      </c>
      <c r="D818" s="101" t="s">
        <v>1478</v>
      </c>
      <c r="E818" s="7"/>
      <c r="F818" s="7"/>
      <c r="G818" s="56" t="s">
        <v>19</v>
      </c>
      <c r="H818" s="56" t="s">
        <v>823</v>
      </c>
      <c r="I818" s="56">
        <v>2856</v>
      </c>
      <c r="J818" s="62">
        <v>2856</v>
      </c>
      <c r="K818" s="7"/>
      <c r="L818" s="7"/>
      <c r="M818" s="19"/>
    </row>
    <row r="819" spans="1:13" x14ac:dyDescent="0.25">
      <c r="A819" s="67"/>
      <c r="B819" s="111"/>
      <c r="C819" s="12">
        <f>MATCH(D819,[1]!Tabla1[Consignatario],0)</f>
        <v>1470</v>
      </c>
      <c r="D819" s="101" t="s">
        <v>1478</v>
      </c>
      <c r="E819" s="7"/>
      <c r="F819" s="7"/>
      <c r="G819" s="56" t="s">
        <v>1312</v>
      </c>
      <c r="H819" s="56" t="s">
        <v>824</v>
      </c>
      <c r="I819" s="56">
        <v>1050</v>
      </c>
      <c r="J819" s="62">
        <v>1050</v>
      </c>
      <c r="K819" s="7"/>
      <c r="L819" s="7"/>
      <c r="M819" s="19" t="s">
        <v>641</v>
      </c>
    </row>
    <row r="820" spans="1:13" x14ac:dyDescent="0.25">
      <c r="A820" s="67"/>
      <c r="B820" s="111"/>
      <c r="C820" s="12">
        <f>MATCH(D820,[1]!Tabla1[Consignatario],0)</f>
        <v>1470</v>
      </c>
      <c r="D820" s="101" t="s">
        <v>1478</v>
      </c>
      <c r="E820" s="7"/>
      <c r="F820" s="7"/>
      <c r="G820" s="56" t="s">
        <v>1312</v>
      </c>
      <c r="H820" s="56" t="s">
        <v>27</v>
      </c>
      <c r="I820" s="56">
        <v>200</v>
      </c>
      <c r="J820" s="62">
        <v>200</v>
      </c>
      <c r="K820" s="7"/>
      <c r="L820" s="7"/>
      <c r="M820" s="19" t="s">
        <v>825</v>
      </c>
    </row>
    <row r="821" spans="1:13" x14ac:dyDescent="0.25">
      <c r="A821" s="66"/>
      <c r="B821" s="112"/>
      <c r="C821" s="12">
        <f>MATCH(D821,[1]!Tabla1[Consignatario],0)</f>
        <v>1470</v>
      </c>
      <c r="D821" s="101" t="s">
        <v>1478</v>
      </c>
      <c r="E821" s="4"/>
      <c r="F821" s="4"/>
      <c r="G821" s="56" t="s">
        <v>19</v>
      </c>
      <c r="H821" s="56" t="s">
        <v>826</v>
      </c>
      <c r="I821" s="56">
        <v>9720</v>
      </c>
      <c r="J821" s="62">
        <v>9720</v>
      </c>
      <c r="K821" s="4"/>
      <c r="L821" s="4"/>
      <c r="M821" s="19"/>
    </row>
    <row r="822" spans="1:13" x14ac:dyDescent="0.25">
      <c r="A822" s="60" t="s">
        <v>828</v>
      </c>
      <c r="B822" s="108"/>
      <c r="C822" s="12">
        <f>MATCH(D822,[1]!Tabla1[Consignatario],0)</f>
        <v>1470</v>
      </c>
      <c r="D822" s="101" t="s">
        <v>1478</v>
      </c>
      <c r="E822" s="56" t="s">
        <v>819</v>
      </c>
      <c r="F822" s="56" t="s">
        <v>816</v>
      </c>
      <c r="G822" s="56" t="s">
        <v>1310</v>
      </c>
      <c r="H822" s="56" t="s">
        <v>829</v>
      </c>
      <c r="I822" s="56">
        <v>6445</v>
      </c>
      <c r="J822" s="62">
        <v>6445</v>
      </c>
      <c r="K822" s="56">
        <v>32</v>
      </c>
      <c r="L822" s="1">
        <v>2</v>
      </c>
      <c r="M822" s="29"/>
    </row>
    <row r="823" spans="1:13" x14ac:dyDescent="0.25">
      <c r="A823" s="57" t="s">
        <v>828</v>
      </c>
      <c r="B823" s="115"/>
      <c r="C823" s="12">
        <f>MATCH(D823,[1]!Tabla1[Consignatario],0)</f>
        <v>1470</v>
      </c>
      <c r="D823" s="101" t="s">
        <v>1478</v>
      </c>
      <c r="E823" s="61" t="s">
        <v>819</v>
      </c>
      <c r="F823" s="61" t="s">
        <v>816</v>
      </c>
      <c r="G823" s="61" t="s">
        <v>19</v>
      </c>
      <c r="H823" s="61" t="s">
        <v>830</v>
      </c>
      <c r="I823" s="61">
        <f>95*8</f>
        <v>760</v>
      </c>
      <c r="J823" s="47">
        <f>95*8</f>
        <v>760</v>
      </c>
      <c r="K823" s="61"/>
      <c r="M823" s="29" t="s">
        <v>831</v>
      </c>
    </row>
    <row r="824" spans="1:13" x14ac:dyDescent="0.25">
      <c r="A824" s="69" t="s">
        <v>837</v>
      </c>
      <c r="B824" s="87"/>
      <c r="C824" s="12">
        <f>MATCH(D824,[1]!Tabla1[Consignatario],0)</f>
        <v>2032</v>
      </c>
      <c r="D824" s="122" t="s">
        <v>1324</v>
      </c>
      <c r="E824" s="2" t="s">
        <v>819</v>
      </c>
      <c r="F824" s="2" t="s">
        <v>816</v>
      </c>
      <c r="G824" s="56" t="s">
        <v>19</v>
      </c>
      <c r="H824" s="56" t="s">
        <v>524</v>
      </c>
      <c r="I824" s="56">
        <v>864</v>
      </c>
      <c r="J824" s="62">
        <v>864</v>
      </c>
      <c r="K824" s="3">
        <v>261</v>
      </c>
      <c r="L824" s="70"/>
      <c r="M824" s="19" t="s">
        <v>832</v>
      </c>
    </row>
    <row r="825" spans="1:13" x14ac:dyDescent="0.25">
      <c r="A825" s="69"/>
      <c r="B825" s="87"/>
      <c r="C825" s="12">
        <f>MATCH(D825,[1]!Tabla1[Consignatario],0)</f>
        <v>2032</v>
      </c>
      <c r="D825" s="122" t="s">
        <v>1324</v>
      </c>
      <c r="E825" s="2"/>
      <c r="F825" s="2"/>
      <c r="G825" s="56" t="s">
        <v>1312</v>
      </c>
      <c r="H825" s="56" t="s">
        <v>26</v>
      </c>
      <c r="I825" s="56">
        <v>500</v>
      </c>
      <c r="J825" s="62">
        <v>500</v>
      </c>
      <c r="K825" s="7"/>
      <c r="L825" s="72"/>
      <c r="M825" s="19"/>
    </row>
    <row r="826" spans="1:13" x14ac:dyDescent="0.25">
      <c r="A826" s="69"/>
      <c r="B826" s="87"/>
      <c r="C826" s="12">
        <f>MATCH(D826,[1]!Tabla1[Consignatario],0)</f>
        <v>2032</v>
      </c>
      <c r="D826" s="122" t="s">
        <v>1324</v>
      </c>
      <c r="E826" s="2"/>
      <c r="F826" s="2"/>
      <c r="G826" s="56" t="s">
        <v>19</v>
      </c>
      <c r="H826" s="56" t="s">
        <v>833</v>
      </c>
      <c r="I826" s="56">
        <v>2364</v>
      </c>
      <c r="J826" s="62">
        <v>2364</v>
      </c>
      <c r="K826" s="4"/>
      <c r="L826" s="71"/>
      <c r="M826" s="19" t="s">
        <v>834</v>
      </c>
    </row>
    <row r="827" spans="1:13" x14ac:dyDescent="0.25">
      <c r="A827" s="69"/>
      <c r="B827" s="87"/>
      <c r="C827" s="12">
        <f>MATCH(D827,[1]!Tabla1[Consignatario],0)</f>
        <v>2032</v>
      </c>
      <c r="D827" s="122" t="s">
        <v>1324</v>
      </c>
      <c r="E827" s="2"/>
      <c r="F827" s="2"/>
      <c r="G827" s="56" t="s">
        <v>1310</v>
      </c>
      <c r="H827" s="56" t="s">
        <v>835</v>
      </c>
      <c r="I827" s="56">
        <v>12060</v>
      </c>
      <c r="J827" s="62">
        <v>12060</v>
      </c>
      <c r="K827" s="56">
        <v>60</v>
      </c>
      <c r="L827" s="56">
        <v>2</v>
      </c>
      <c r="M827" s="19"/>
    </row>
    <row r="828" spans="1:13" x14ac:dyDescent="0.25">
      <c r="A828" s="65" t="s">
        <v>836</v>
      </c>
      <c r="B828" s="110"/>
      <c r="C828" s="12">
        <f>MATCH(D828,[1]!Tabla1[Consignatario],0)</f>
        <v>1876</v>
      </c>
      <c r="D828" s="125" t="s">
        <v>1786</v>
      </c>
      <c r="E828" s="3" t="s">
        <v>819</v>
      </c>
      <c r="F828" s="70"/>
      <c r="G828" s="56" t="s">
        <v>1312</v>
      </c>
      <c r="H828" s="56" t="s">
        <v>166</v>
      </c>
      <c r="I828" s="56">
        <v>30100</v>
      </c>
      <c r="J828" s="62">
        <v>30100</v>
      </c>
      <c r="K828" s="3">
        <v>2704</v>
      </c>
      <c r="L828" s="3">
        <v>1</v>
      </c>
      <c r="M828" s="19"/>
    </row>
    <row r="829" spans="1:13" x14ac:dyDescent="0.25">
      <c r="A829" s="66"/>
      <c r="B829" s="112"/>
      <c r="C829" s="12">
        <f>MATCH(D829,[1]!Tabla1[Consignatario],0)</f>
        <v>1876</v>
      </c>
      <c r="D829" s="125" t="s">
        <v>1786</v>
      </c>
      <c r="E829" s="4"/>
      <c r="F829" s="71"/>
      <c r="G829" s="56" t="s">
        <v>19</v>
      </c>
      <c r="H829" s="56" t="s">
        <v>838</v>
      </c>
      <c r="I829" s="56">
        <v>8530</v>
      </c>
      <c r="J829" s="62">
        <v>8530</v>
      </c>
      <c r="K829" s="4"/>
      <c r="L829" s="4"/>
      <c r="M829" s="19"/>
    </row>
    <row r="830" spans="1:13" s="11" customFormat="1" ht="60" x14ac:dyDescent="0.25">
      <c r="A830" s="60" t="s">
        <v>836</v>
      </c>
      <c r="B830" s="108"/>
      <c r="C830" s="12">
        <f>MATCH(D830,[1]!Tabla1[Consignatario],0)</f>
        <v>1876</v>
      </c>
      <c r="D830" s="121" t="s">
        <v>1786</v>
      </c>
      <c r="E830" s="54" t="s">
        <v>819</v>
      </c>
      <c r="F830" s="54" t="s">
        <v>816</v>
      </c>
      <c r="G830" s="54" t="s">
        <v>19</v>
      </c>
      <c r="H830" s="54" t="s">
        <v>839</v>
      </c>
      <c r="I830" s="54">
        <f>67*8</f>
        <v>536</v>
      </c>
      <c r="J830" s="62">
        <f>67*8</f>
        <v>536</v>
      </c>
      <c r="K830" s="54"/>
      <c r="L830" s="54"/>
      <c r="M830" s="23" t="s">
        <v>840</v>
      </c>
    </row>
    <row r="831" spans="1:13" x14ac:dyDescent="0.25">
      <c r="A831" s="60" t="s">
        <v>836</v>
      </c>
      <c r="B831" s="108"/>
      <c r="C831" s="12">
        <f>MATCH(D831,[1]!Tabla1[Consignatario],0)</f>
        <v>1895</v>
      </c>
      <c r="D831" s="10" t="s">
        <v>1345</v>
      </c>
      <c r="E831" s="56" t="s">
        <v>841</v>
      </c>
      <c r="F831" s="56" t="s">
        <v>1457</v>
      </c>
      <c r="G831" s="56" t="s">
        <v>1312</v>
      </c>
      <c r="H831" s="56" t="s">
        <v>80</v>
      </c>
      <c r="I831" s="56">
        <v>10000</v>
      </c>
      <c r="J831" s="62">
        <v>10000</v>
      </c>
      <c r="K831" s="56">
        <v>700</v>
      </c>
      <c r="L831" s="56"/>
      <c r="M831" s="19"/>
    </row>
    <row r="832" spans="1:13" x14ac:dyDescent="0.25">
      <c r="A832" s="65" t="s">
        <v>842</v>
      </c>
      <c r="B832" s="110"/>
      <c r="C832" s="12">
        <f>MATCH(D832,[1]!Tabla1[Consignatario],0)</f>
        <v>2480</v>
      </c>
      <c r="D832" s="125" t="s">
        <v>1346</v>
      </c>
      <c r="E832" s="3" t="s">
        <v>841</v>
      </c>
      <c r="F832" s="70"/>
      <c r="G832" s="56" t="s">
        <v>1312</v>
      </c>
      <c r="H832" s="56" t="s">
        <v>843</v>
      </c>
      <c r="I832" s="56">
        <v>86000</v>
      </c>
      <c r="J832" s="62">
        <v>86000</v>
      </c>
      <c r="K832" s="3">
        <v>6294</v>
      </c>
      <c r="L832" s="3">
        <v>3</v>
      </c>
      <c r="M832" s="19"/>
    </row>
    <row r="833" spans="1:13" x14ac:dyDescent="0.25">
      <c r="A833" s="66"/>
      <c r="B833" s="112"/>
      <c r="C833" s="12">
        <f>MATCH(D833,[1]!Tabla1[Consignatario],0)</f>
        <v>2480</v>
      </c>
      <c r="D833" s="125" t="s">
        <v>1346</v>
      </c>
      <c r="E833" s="4"/>
      <c r="F833" s="71"/>
      <c r="G833" s="56" t="s">
        <v>19</v>
      </c>
      <c r="H833" s="56" t="s">
        <v>844</v>
      </c>
      <c r="I833" s="56">
        <v>3920</v>
      </c>
      <c r="J833" s="62">
        <v>3920</v>
      </c>
      <c r="K833" s="4"/>
      <c r="L833" s="4"/>
      <c r="M833" s="19"/>
    </row>
    <row r="834" spans="1:13" x14ac:dyDescent="0.25">
      <c r="A834" s="65" t="s">
        <v>842</v>
      </c>
      <c r="B834" s="110" t="s">
        <v>13</v>
      </c>
      <c r="C834" s="12">
        <f>MATCH(D834,[1]!Tabla1[Consignatario],0)</f>
        <v>2008</v>
      </c>
      <c r="D834" s="101" t="s">
        <v>1503</v>
      </c>
      <c r="E834" s="3" t="s">
        <v>841</v>
      </c>
      <c r="F834" s="3" t="s">
        <v>1457</v>
      </c>
      <c r="G834" s="56" t="s">
        <v>1312</v>
      </c>
      <c r="H834" s="56" t="s">
        <v>128</v>
      </c>
      <c r="I834" s="56">
        <v>24300</v>
      </c>
      <c r="J834" s="62">
        <v>24300</v>
      </c>
      <c r="K834" s="3">
        <v>2206</v>
      </c>
      <c r="L834" s="3">
        <v>6</v>
      </c>
      <c r="M834" s="19"/>
    </row>
    <row r="835" spans="1:13" x14ac:dyDescent="0.25">
      <c r="A835" s="67"/>
      <c r="B835" s="111"/>
      <c r="C835" s="12">
        <f>MATCH(D835,[1]!Tabla1[Consignatario],0)</f>
        <v>2008</v>
      </c>
      <c r="D835" s="101" t="s">
        <v>1503</v>
      </c>
      <c r="E835" s="7"/>
      <c r="F835" s="7"/>
      <c r="G835" s="56" t="s">
        <v>19</v>
      </c>
      <c r="H835" s="56" t="s">
        <v>845</v>
      </c>
      <c r="I835" s="56">
        <v>4002</v>
      </c>
      <c r="J835" s="62">
        <v>4002</v>
      </c>
      <c r="K835" s="7"/>
      <c r="L835" s="7"/>
      <c r="M835" s="19"/>
    </row>
    <row r="836" spans="1:13" x14ac:dyDescent="0.25">
      <c r="A836" s="66"/>
      <c r="B836" s="112"/>
      <c r="C836" s="12">
        <f>MATCH(D836,[1]!Tabla1[Consignatario],0)</f>
        <v>2008</v>
      </c>
      <c r="D836" s="101" t="s">
        <v>1503</v>
      </c>
      <c r="E836" s="4"/>
      <c r="F836" s="4"/>
      <c r="G836" s="56" t="s">
        <v>846</v>
      </c>
      <c r="H836" s="56" t="s">
        <v>715</v>
      </c>
      <c r="I836" s="56">
        <v>3224</v>
      </c>
      <c r="J836" s="62">
        <v>3224</v>
      </c>
      <c r="K836" s="4"/>
      <c r="L836" s="4"/>
      <c r="M836" s="19" t="s">
        <v>847</v>
      </c>
    </row>
    <row r="837" spans="1:13" x14ac:dyDescent="0.25">
      <c r="A837" s="60" t="s">
        <v>848</v>
      </c>
      <c r="B837" s="108"/>
      <c r="C837" s="12">
        <f>MATCH(D837,[1]!Tabla1[Consignatario],0)</f>
        <v>1730</v>
      </c>
      <c r="D837" s="101" t="s">
        <v>1787</v>
      </c>
      <c r="E837" s="56" t="s">
        <v>841</v>
      </c>
      <c r="F837" s="56"/>
      <c r="G837" s="56" t="s">
        <v>1312</v>
      </c>
      <c r="H837" s="56" t="s">
        <v>124</v>
      </c>
      <c r="I837" s="56">
        <v>12000</v>
      </c>
      <c r="J837" s="62">
        <v>12000</v>
      </c>
      <c r="K837" s="56">
        <v>840</v>
      </c>
      <c r="L837" s="56"/>
      <c r="M837" s="19"/>
    </row>
    <row r="838" spans="1:13" x14ac:dyDescent="0.25">
      <c r="A838" s="60" t="s">
        <v>849</v>
      </c>
      <c r="B838" s="108"/>
      <c r="C838" s="12">
        <f>MATCH(D838,[1]!Tabla1[Consignatario],0)</f>
        <v>1442</v>
      </c>
      <c r="D838" s="10" t="s">
        <v>1788</v>
      </c>
      <c r="E838" s="56" t="s">
        <v>841</v>
      </c>
      <c r="F838" s="56" t="s">
        <v>1458</v>
      </c>
      <c r="G838" s="56" t="s">
        <v>1312</v>
      </c>
      <c r="H838" s="56" t="s">
        <v>192</v>
      </c>
      <c r="I838" s="56">
        <v>38000</v>
      </c>
      <c r="J838" s="62">
        <v>38000</v>
      </c>
      <c r="K838" s="56">
        <v>2660</v>
      </c>
      <c r="L838" s="56"/>
      <c r="M838" s="19"/>
    </row>
    <row r="839" spans="1:13" x14ac:dyDescent="0.25">
      <c r="A839" s="60" t="s">
        <v>849</v>
      </c>
      <c r="B839" s="108"/>
      <c r="C839" s="12">
        <f>MATCH(D839,[1]!Tabla1[Consignatario],0)</f>
        <v>456</v>
      </c>
      <c r="D839" s="10" t="s">
        <v>1789</v>
      </c>
      <c r="E839" s="56" t="s">
        <v>841</v>
      </c>
      <c r="F839" s="56"/>
      <c r="G839" s="56" t="s">
        <v>1312</v>
      </c>
      <c r="H839" s="56" t="s">
        <v>16</v>
      </c>
      <c r="I839" s="56">
        <v>4000</v>
      </c>
      <c r="J839" s="62">
        <v>4000</v>
      </c>
      <c r="K839" s="56">
        <v>280</v>
      </c>
      <c r="L839" s="56"/>
      <c r="M839" s="19"/>
    </row>
    <row r="840" spans="1:13" x14ac:dyDescent="0.25">
      <c r="A840" s="60" t="s">
        <v>849</v>
      </c>
      <c r="B840" s="108"/>
      <c r="C840" s="12">
        <f>MATCH(D840,[1]!Tabla1[Consignatario],0)</f>
        <v>702</v>
      </c>
      <c r="D840" t="s">
        <v>1889</v>
      </c>
      <c r="E840" s="56" t="s">
        <v>850</v>
      </c>
      <c r="F840" s="56" t="s">
        <v>791</v>
      </c>
      <c r="G840" s="56" t="s">
        <v>1312</v>
      </c>
      <c r="H840" s="56" t="s">
        <v>66</v>
      </c>
      <c r="I840" s="56">
        <v>600</v>
      </c>
      <c r="J840" s="62">
        <v>600</v>
      </c>
      <c r="K840" s="56">
        <v>42</v>
      </c>
      <c r="L840" s="56"/>
      <c r="M840" s="19"/>
    </row>
    <row r="841" spans="1:13" x14ac:dyDescent="0.25">
      <c r="A841" s="60" t="s">
        <v>852</v>
      </c>
      <c r="B841" s="108" t="s">
        <v>562</v>
      </c>
      <c r="C841" s="12">
        <f>MATCH(D841,[1]!Tabla1[Consignatario],0)</f>
        <v>310</v>
      </c>
      <c r="D841" s="10" t="s">
        <v>1790</v>
      </c>
      <c r="E841" s="56" t="s">
        <v>850</v>
      </c>
      <c r="F841" s="56" t="s">
        <v>260</v>
      </c>
      <c r="G841" s="56" t="s">
        <v>1312</v>
      </c>
      <c r="H841" s="56" t="s">
        <v>124</v>
      </c>
      <c r="I841" s="56">
        <v>12000</v>
      </c>
      <c r="J841" s="62">
        <v>12000</v>
      </c>
      <c r="K841" s="56">
        <v>840</v>
      </c>
      <c r="L841" s="56"/>
      <c r="M841" s="19"/>
    </row>
    <row r="842" spans="1:13" x14ac:dyDescent="0.25">
      <c r="A842" s="65" t="s">
        <v>851</v>
      </c>
      <c r="B842" s="110"/>
      <c r="C842" s="12">
        <f>MATCH(D842,[1]!Tabla1[Consignatario],0)</f>
        <v>1004</v>
      </c>
      <c r="D842" s="125" t="s">
        <v>1680</v>
      </c>
      <c r="E842" s="3" t="s">
        <v>850</v>
      </c>
      <c r="F842" s="3" t="s">
        <v>260</v>
      </c>
      <c r="G842" s="56" t="s">
        <v>1312</v>
      </c>
      <c r="H842" s="56" t="s">
        <v>44</v>
      </c>
      <c r="I842" s="56">
        <v>8000</v>
      </c>
      <c r="J842" s="62">
        <v>8000</v>
      </c>
      <c r="K842" s="3">
        <v>595</v>
      </c>
      <c r="L842" s="56"/>
      <c r="M842" s="19"/>
    </row>
    <row r="843" spans="1:13" x14ac:dyDescent="0.25">
      <c r="A843" s="66"/>
      <c r="B843" s="112"/>
      <c r="C843" s="12">
        <f>MATCH(D843,[1]!Tabla1[Consignatario],0)</f>
        <v>1004</v>
      </c>
      <c r="D843" s="125" t="s">
        <v>1680</v>
      </c>
      <c r="E843" s="4"/>
      <c r="F843" s="4"/>
      <c r="G843" s="56" t="s">
        <v>1312</v>
      </c>
      <c r="H843" s="56" t="s">
        <v>26</v>
      </c>
      <c r="I843" s="56">
        <v>500</v>
      </c>
      <c r="J843" s="62">
        <v>500</v>
      </c>
      <c r="K843" s="4"/>
      <c r="L843" s="56"/>
      <c r="M843" s="19"/>
    </row>
    <row r="844" spans="1:13" ht="15" customHeight="1" x14ac:dyDescent="0.25">
      <c r="A844" s="65" t="s">
        <v>856</v>
      </c>
      <c r="B844" s="110"/>
      <c r="C844" s="12">
        <f>MATCH(D844,[1]!Tabla1[Consignatario],0)</f>
        <v>407</v>
      </c>
      <c r="D844" s="125" t="s">
        <v>1721</v>
      </c>
      <c r="E844" s="3" t="s">
        <v>850</v>
      </c>
      <c r="F844" s="3" t="s">
        <v>260</v>
      </c>
      <c r="G844" s="3" t="s">
        <v>1312</v>
      </c>
      <c r="H844" s="56" t="s">
        <v>192</v>
      </c>
      <c r="I844" s="56">
        <v>38000</v>
      </c>
      <c r="J844" s="62">
        <v>38000</v>
      </c>
      <c r="K844" s="3">
        <v>5600</v>
      </c>
      <c r="L844" s="3">
        <v>2</v>
      </c>
      <c r="M844" s="19"/>
    </row>
    <row r="845" spans="1:13" x14ac:dyDescent="0.25">
      <c r="A845" s="67"/>
      <c r="B845" s="111"/>
      <c r="C845" s="12">
        <f>MATCH(D845,[1]!Tabla1[Consignatario],0)</f>
        <v>407</v>
      </c>
      <c r="D845" s="125" t="s">
        <v>1721</v>
      </c>
      <c r="E845" s="7"/>
      <c r="F845" s="7"/>
      <c r="G845" s="7" t="s">
        <v>19</v>
      </c>
      <c r="H845" s="56" t="s">
        <v>853</v>
      </c>
      <c r="I845" s="56">
        <v>22558</v>
      </c>
      <c r="J845" s="62">
        <v>22558</v>
      </c>
      <c r="K845" s="7"/>
      <c r="L845" s="7"/>
      <c r="M845" s="19"/>
    </row>
    <row r="846" spans="1:13" x14ac:dyDescent="0.25">
      <c r="A846" s="67"/>
      <c r="B846" s="111"/>
      <c r="C846" s="12">
        <f>MATCH(D846,[1]!Tabla1[Consignatario],0)</f>
        <v>407</v>
      </c>
      <c r="D846" s="125" t="s">
        <v>1721</v>
      </c>
      <c r="E846" s="7"/>
      <c r="F846" s="7"/>
      <c r="G846" s="7" t="s">
        <v>1312</v>
      </c>
      <c r="H846" s="56" t="s">
        <v>854</v>
      </c>
      <c r="I846" s="98">
        <v>12240</v>
      </c>
      <c r="J846" s="98">
        <v>12240</v>
      </c>
      <c r="K846" s="7"/>
      <c r="L846" s="7"/>
      <c r="M846" s="19"/>
    </row>
    <row r="847" spans="1:13" x14ac:dyDescent="0.25">
      <c r="A847" s="67"/>
      <c r="B847" s="111"/>
      <c r="C847" s="12">
        <f>MATCH(D847,[1]!Tabla1[Consignatario],0)</f>
        <v>407</v>
      </c>
      <c r="D847" s="125" t="s">
        <v>1721</v>
      </c>
      <c r="E847" s="7"/>
      <c r="F847" s="7"/>
      <c r="G847" s="7" t="s">
        <v>19</v>
      </c>
      <c r="H847" s="56" t="s">
        <v>855</v>
      </c>
      <c r="I847" s="56">
        <v>4006</v>
      </c>
      <c r="J847" s="62">
        <v>4006</v>
      </c>
      <c r="K847" s="7"/>
      <c r="L847" s="7"/>
      <c r="M847" s="19"/>
    </row>
    <row r="848" spans="1:13" x14ac:dyDescent="0.25">
      <c r="A848" s="66"/>
      <c r="B848" s="112"/>
      <c r="C848" s="12">
        <f>MATCH(D848,[1]!Tabla1[Consignatario],0)</f>
        <v>407</v>
      </c>
      <c r="D848" s="125" t="s">
        <v>1721</v>
      </c>
      <c r="E848" s="4"/>
      <c r="F848" s="4"/>
      <c r="G848" s="4" t="s">
        <v>19</v>
      </c>
      <c r="H848" s="56" t="s">
        <v>493</v>
      </c>
      <c r="I848" s="56">
        <v>3200</v>
      </c>
      <c r="J848" s="62">
        <v>3200</v>
      </c>
      <c r="K848" s="4"/>
      <c r="L848" s="4"/>
      <c r="M848" s="19"/>
    </row>
    <row r="849" spans="1:13" s="11" customFormat="1" ht="30" x14ac:dyDescent="0.25">
      <c r="A849" s="60" t="s">
        <v>857</v>
      </c>
      <c r="B849" s="108"/>
      <c r="C849" s="12">
        <f>MATCH(D849,[1]!Tabla1[Consignatario],0)</f>
        <v>407</v>
      </c>
      <c r="D849" s="121" t="s">
        <v>1721</v>
      </c>
      <c r="E849" s="54" t="s">
        <v>850</v>
      </c>
      <c r="F849" s="54" t="s">
        <v>260</v>
      </c>
      <c r="G849" s="54" t="s">
        <v>1312</v>
      </c>
      <c r="H849" s="54" t="s">
        <v>858</v>
      </c>
      <c r="I849" s="54"/>
      <c r="J849" s="62"/>
      <c r="K849" s="54"/>
      <c r="L849" s="54"/>
      <c r="M849" s="23" t="s">
        <v>1298</v>
      </c>
    </row>
    <row r="850" spans="1:13" x14ac:dyDescent="0.25">
      <c r="A850" s="65" t="s">
        <v>857</v>
      </c>
      <c r="B850" s="110"/>
      <c r="C850" s="12">
        <f>MATCH(D850,[1]!Tabla1[Consignatario],0)</f>
        <v>218</v>
      </c>
      <c r="D850" s="125" t="s">
        <v>1791</v>
      </c>
      <c r="E850" s="3" t="s">
        <v>850</v>
      </c>
      <c r="F850" s="3" t="s">
        <v>260</v>
      </c>
      <c r="G850" s="56" t="s">
        <v>1312</v>
      </c>
      <c r="H850" s="56" t="s">
        <v>16</v>
      </c>
      <c r="I850" s="56">
        <v>4000</v>
      </c>
      <c r="J850" s="62">
        <v>4000</v>
      </c>
      <c r="K850" s="56"/>
      <c r="L850" s="56"/>
      <c r="M850" s="19"/>
    </row>
    <row r="851" spans="1:13" x14ac:dyDescent="0.25">
      <c r="A851" s="66"/>
      <c r="B851" s="112"/>
      <c r="C851" s="12">
        <f>MATCH(D851,[1]!Tabla1[Consignatario],0)</f>
        <v>218</v>
      </c>
      <c r="D851" s="125" t="s">
        <v>1791</v>
      </c>
      <c r="E851" s="4"/>
      <c r="F851" s="4"/>
      <c r="G851" s="56" t="s">
        <v>19</v>
      </c>
      <c r="H851" s="56" t="s">
        <v>859</v>
      </c>
      <c r="I851" s="56">
        <v>504</v>
      </c>
      <c r="J851" s="62">
        <v>504</v>
      </c>
      <c r="K851" s="56">
        <v>315</v>
      </c>
      <c r="L851" s="56">
        <v>2</v>
      </c>
      <c r="M851" s="19" t="s">
        <v>860</v>
      </c>
    </row>
    <row r="852" spans="1:13" x14ac:dyDescent="0.25">
      <c r="A852" s="65" t="s">
        <v>864</v>
      </c>
      <c r="B852" s="110"/>
      <c r="C852" s="12">
        <f>MATCH(D852,[1]!Tabla1[Consignatario],0)</f>
        <v>1146</v>
      </c>
      <c r="D852" s="125" t="s">
        <v>1792</v>
      </c>
      <c r="E852" s="3" t="s">
        <v>850</v>
      </c>
      <c r="F852" s="3" t="s">
        <v>260</v>
      </c>
      <c r="G852" s="56" t="s">
        <v>1312</v>
      </c>
      <c r="H852" s="56" t="s">
        <v>77</v>
      </c>
      <c r="I852" s="56">
        <v>15000</v>
      </c>
      <c r="J852" s="62">
        <v>15000</v>
      </c>
      <c r="K852" s="3">
        <v>5068</v>
      </c>
      <c r="L852" s="70"/>
      <c r="M852" s="19"/>
    </row>
    <row r="853" spans="1:13" x14ac:dyDescent="0.25">
      <c r="A853" s="67"/>
      <c r="B853" s="111"/>
      <c r="C853" s="12">
        <f>MATCH(D853,[1]!Tabla1[Consignatario],0)</f>
        <v>1146</v>
      </c>
      <c r="D853" s="125" t="s">
        <v>1792</v>
      </c>
      <c r="E853" s="7"/>
      <c r="F853" s="7"/>
      <c r="G853" s="56" t="s">
        <v>19</v>
      </c>
      <c r="H853" s="56" t="s">
        <v>861</v>
      </c>
      <c r="I853" s="56">
        <v>9520</v>
      </c>
      <c r="J853" s="62">
        <v>9520</v>
      </c>
      <c r="K853" s="7"/>
      <c r="L853" s="72"/>
      <c r="M853" s="19"/>
    </row>
    <row r="854" spans="1:13" x14ac:dyDescent="0.25">
      <c r="A854" s="67"/>
      <c r="B854" s="111"/>
      <c r="C854" s="12">
        <f>MATCH(D854,[1]!Tabla1[Consignatario],0)</f>
        <v>1146</v>
      </c>
      <c r="D854" s="125" t="s">
        <v>1792</v>
      </c>
      <c r="E854" s="7"/>
      <c r="F854" s="7"/>
      <c r="G854" s="56" t="s">
        <v>1312</v>
      </c>
      <c r="H854" s="56" t="s">
        <v>216</v>
      </c>
      <c r="I854" s="56">
        <v>55000</v>
      </c>
      <c r="J854" s="62">
        <v>55000</v>
      </c>
      <c r="K854" s="7"/>
      <c r="L854" s="72"/>
      <c r="M854" s="19" t="s">
        <v>862</v>
      </c>
    </row>
    <row r="855" spans="1:13" x14ac:dyDescent="0.25">
      <c r="A855" s="66"/>
      <c r="B855" s="112"/>
      <c r="C855" s="12">
        <f>MATCH(D855,[1]!Tabla1[Consignatario],0)</f>
        <v>1146</v>
      </c>
      <c r="D855" s="125" t="s">
        <v>1792</v>
      </c>
      <c r="E855" s="4"/>
      <c r="F855" s="4"/>
      <c r="G855" s="56" t="s">
        <v>19</v>
      </c>
      <c r="H855" s="56" t="s">
        <v>113</v>
      </c>
      <c r="I855" s="56">
        <v>2400</v>
      </c>
      <c r="J855" s="62">
        <v>2400</v>
      </c>
      <c r="K855" s="4"/>
      <c r="L855" s="71"/>
      <c r="M855" s="19" t="s">
        <v>361</v>
      </c>
    </row>
    <row r="856" spans="1:13" x14ac:dyDescent="0.25">
      <c r="A856" s="60" t="s">
        <v>863</v>
      </c>
      <c r="B856" s="108"/>
      <c r="C856" s="12">
        <f>MATCH(D856,[1]!Tabla1[Consignatario],0)</f>
        <v>1146</v>
      </c>
      <c r="D856" s="125" t="s">
        <v>1792</v>
      </c>
      <c r="E856" s="56" t="s">
        <v>850</v>
      </c>
      <c r="F856" s="56" t="s">
        <v>260</v>
      </c>
      <c r="G856" s="56" t="s">
        <v>19</v>
      </c>
      <c r="H856" s="56" t="s">
        <v>865</v>
      </c>
      <c r="I856" s="56">
        <v>2496</v>
      </c>
      <c r="J856" s="62">
        <v>2496</v>
      </c>
      <c r="K856" s="56">
        <v>174</v>
      </c>
      <c r="L856" s="56">
        <v>6</v>
      </c>
      <c r="M856" s="19"/>
    </row>
    <row r="857" spans="1:13" x14ac:dyDescent="0.25">
      <c r="A857" s="60" t="s">
        <v>863</v>
      </c>
      <c r="B857" s="108" t="s">
        <v>13</v>
      </c>
      <c r="C857" s="12">
        <f>MATCH(D857,[1]!Tabla1[Consignatario],0)</f>
        <v>1146</v>
      </c>
      <c r="D857" s="125" t="s">
        <v>1792</v>
      </c>
      <c r="E857" s="56" t="s">
        <v>850</v>
      </c>
      <c r="F857" s="56" t="s">
        <v>260</v>
      </c>
      <c r="G857" s="56" t="s">
        <v>1312</v>
      </c>
      <c r="H857" s="56" t="s">
        <v>237</v>
      </c>
      <c r="I857" s="56">
        <v>52800</v>
      </c>
      <c r="J857" s="62">
        <v>52800</v>
      </c>
      <c r="K857" s="56">
        <v>3696</v>
      </c>
      <c r="L857" s="56"/>
      <c r="M857" s="19"/>
    </row>
    <row r="858" spans="1:13" x14ac:dyDescent="0.25">
      <c r="A858" s="60" t="s">
        <v>863</v>
      </c>
      <c r="B858" s="108" t="s">
        <v>13</v>
      </c>
      <c r="C858" s="12">
        <f>MATCH(D858,[1]!Tabla1[Consignatario],0)</f>
        <v>1152</v>
      </c>
      <c r="D858" s="10" t="s">
        <v>1793</v>
      </c>
      <c r="E858" s="56" t="s">
        <v>850</v>
      </c>
      <c r="F858" s="56" t="s">
        <v>260</v>
      </c>
      <c r="G858" s="56" t="s">
        <v>1312</v>
      </c>
      <c r="H858" s="56" t="s">
        <v>128</v>
      </c>
      <c r="I858" s="56">
        <v>26400</v>
      </c>
      <c r="J858" s="62">
        <v>26400</v>
      </c>
      <c r="K858" s="56">
        <v>1848</v>
      </c>
      <c r="L858" s="56"/>
      <c r="M858" s="19"/>
    </row>
    <row r="859" spans="1:13" x14ac:dyDescent="0.25">
      <c r="A859" s="60" t="s">
        <v>866</v>
      </c>
      <c r="B859" s="108"/>
      <c r="C859" s="12">
        <f>MATCH(D859,[1]!Tabla1[Consignatario],0)</f>
        <v>2386</v>
      </c>
      <c r="D859" s="10" t="s">
        <v>1515</v>
      </c>
      <c r="E859" s="56" t="s">
        <v>850</v>
      </c>
      <c r="F859" s="56" t="s">
        <v>260</v>
      </c>
      <c r="G859" s="56" t="s">
        <v>1312</v>
      </c>
      <c r="H859" s="56" t="s">
        <v>80</v>
      </c>
      <c r="I859" s="56">
        <v>11000</v>
      </c>
      <c r="J859" s="62">
        <v>11000</v>
      </c>
      <c r="K859" s="56">
        <v>770</v>
      </c>
      <c r="L859" s="56"/>
      <c r="M859" s="19"/>
    </row>
    <row r="860" spans="1:13" x14ac:dyDescent="0.25">
      <c r="A860" s="65" t="s">
        <v>866</v>
      </c>
      <c r="B860" s="110"/>
      <c r="C860" s="12">
        <f>MATCH(D860,[1]!Tabla1[Consignatario],0)</f>
        <v>1561</v>
      </c>
      <c r="D860" s="101" t="s">
        <v>1480</v>
      </c>
      <c r="E860" s="3" t="s">
        <v>850</v>
      </c>
      <c r="F860" s="3" t="s">
        <v>260</v>
      </c>
      <c r="G860" s="56" t="s">
        <v>1312</v>
      </c>
      <c r="H860" s="56" t="s">
        <v>131</v>
      </c>
      <c r="I860" s="56">
        <v>20000</v>
      </c>
      <c r="J860" s="62">
        <v>20000</v>
      </c>
      <c r="K860" s="56">
        <v>1400</v>
      </c>
      <c r="L860" s="56"/>
      <c r="M860" s="19"/>
    </row>
    <row r="861" spans="1:13" x14ac:dyDescent="0.25">
      <c r="A861" s="66"/>
      <c r="B861" s="112"/>
      <c r="C861" s="12">
        <f>MATCH(D861,[1]!Tabla1[Consignatario],0)</f>
        <v>1561</v>
      </c>
      <c r="D861" s="101" t="s">
        <v>1480</v>
      </c>
      <c r="E861" s="4"/>
      <c r="F861" s="4"/>
      <c r="G861" s="56" t="s">
        <v>1310</v>
      </c>
      <c r="H861" s="56" t="s">
        <v>867</v>
      </c>
      <c r="I861" s="56">
        <v>29055</v>
      </c>
      <c r="J861" s="62">
        <v>29055</v>
      </c>
      <c r="K861" s="56">
        <v>145</v>
      </c>
      <c r="L861" s="56">
        <v>2</v>
      </c>
      <c r="M861" s="19"/>
    </row>
    <row r="862" spans="1:13" x14ac:dyDescent="0.25">
      <c r="A862" s="60" t="s">
        <v>866</v>
      </c>
      <c r="B862" s="108" t="s">
        <v>13</v>
      </c>
      <c r="C862" s="12">
        <f>MATCH(D862,[1]!Tabla1[Consignatario],0)</f>
        <v>2567</v>
      </c>
      <c r="D862" s="101" t="s">
        <v>1523</v>
      </c>
      <c r="E862" s="56" t="s">
        <v>850</v>
      </c>
      <c r="F862" s="56" t="s">
        <v>18</v>
      </c>
      <c r="G862" s="56" t="s">
        <v>1312</v>
      </c>
      <c r="H862" s="56" t="s">
        <v>131</v>
      </c>
      <c r="I862" s="56">
        <v>20000</v>
      </c>
      <c r="J862" s="62">
        <v>20000</v>
      </c>
      <c r="K862" s="56">
        <v>1400</v>
      </c>
      <c r="L862" s="56"/>
      <c r="M862" s="19"/>
    </row>
    <row r="863" spans="1:13" x14ac:dyDescent="0.25">
      <c r="A863" s="60" t="s">
        <v>866</v>
      </c>
      <c r="B863" s="108"/>
      <c r="C863" s="12">
        <f>MATCH(D863,[1]!Tabla1[Consignatario],0)</f>
        <v>2550</v>
      </c>
      <c r="D863" s="10" t="s">
        <v>1659</v>
      </c>
      <c r="E863" s="56" t="s">
        <v>850</v>
      </c>
      <c r="F863" s="56" t="s">
        <v>18</v>
      </c>
      <c r="G863" s="56" t="s">
        <v>1312</v>
      </c>
      <c r="H863" s="56" t="s">
        <v>162</v>
      </c>
      <c r="I863" s="56">
        <v>16000</v>
      </c>
      <c r="J863" s="62">
        <v>16000</v>
      </c>
      <c r="K863" s="56">
        <v>1120</v>
      </c>
      <c r="L863" s="56"/>
      <c r="M863" s="19"/>
    </row>
    <row r="864" spans="1:13" x14ac:dyDescent="0.25">
      <c r="A864" s="65" t="s">
        <v>868</v>
      </c>
      <c r="B864" s="110" t="s">
        <v>13</v>
      </c>
      <c r="C864" s="12">
        <f>MATCH(D864,[1]!Tabla1[Consignatario],0)</f>
        <v>1425</v>
      </c>
      <c r="D864" s="125" t="s">
        <v>1363</v>
      </c>
      <c r="E864" s="3" t="s">
        <v>850</v>
      </c>
      <c r="F864" s="3" t="s">
        <v>18</v>
      </c>
      <c r="G864" s="56" t="s">
        <v>1312</v>
      </c>
      <c r="H864" s="56" t="s">
        <v>538</v>
      </c>
      <c r="I864" s="56">
        <v>67500</v>
      </c>
      <c r="J864" s="62">
        <v>67500</v>
      </c>
      <c r="K864" s="3">
        <v>11160</v>
      </c>
      <c r="L864" s="70"/>
      <c r="M864" s="19" t="s">
        <v>869</v>
      </c>
    </row>
    <row r="865" spans="1:13" x14ac:dyDescent="0.25">
      <c r="A865" s="67"/>
      <c r="B865" s="111"/>
      <c r="C865" s="12">
        <f>MATCH(D865,[1]!Tabla1[Consignatario],0)</f>
        <v>1425</v>
      </c>
      <c r="D865" s="125" t="s">
        <v>1363</v>
      </c>
      <c r="E865" s="7"/>
      <c r="F865" s="7"/>
      <c r="G865" s="56" t="s">
        <v>19</v>
      </c>
      <c r="H865" s="56" t="s">
        <v>870</v>
      </c>
      <c r="I865" s="56">
        <v>77464</v>
      </c>
      <c r="J865" s="62">
        <v>77464</v>
      </c>
      <c r="K865" s="7"/>
      <c r="L865" s="72"/>
      <c r="M865" s="19" t="s">
        <v>871</v>
      </c>
    </row>
    <row r="866" spans="1:13" x14ac:dyDescent="0.25">
      <c r="A866" s="66"/>
      <c r="B866" s="112"/>
      <c r="C866" s="12">
        <f>MATCH(D866,[1]!Tabla1[Consignatario],0)</f>
        <v>1425</v>
      </c>
      <c r="D866" s="125" t="s">
        <v>1363</v>
      </c>
      <c r="E866" s="4"/>
      <c r="F866" s="4"/>
      <c r="G866" s="56" t="s">
        <v>19</v>
      </c>
      <c r="H866" s="56" t="s">
        <v>872</v>
      </c>
      <c r="I866" s="56">
        <v>14464</v>
      </c>
      <c r="J866" s="62">
        <v>14464</v>
      </c>
      <c r="K866" s="4"/>
      <c r="L866" s="71"/>
      <c r="M866" s="19" t="s">
        <v>873</v>
      </c>
    </row>
    <row r="867" spans="1:13" x14ac:dyDescent="0.25">
      <c r="A867" s="60" t="s">
        <v>868</v>
      </c>
      <c r="B867" s="108" t="s">
        <v>13</v>
      </c>
      <c r="C867" s="12">
        <f>MATCH(D867,[1]!Tabla1[Consignatario],0)</f>
        <v>1543</v>
      </c>
      <c r="D867" s="10" t="s">
        <v>1794</v>
      </c>
      <c r="E867" s="56" t="s">
        <v>850</v>
      </c>
      <c r="F867" s="56" t="s">
        <v>18</v>
      </c>
      <c r="G867" s="56" t="s">
        <v>1312</v>
      </c>
      <c r="H867" s="56" t="s">
        <v>16</v>
      </c>
      <c r="I867" s="56">
        <v>4000</v>
      </c>
      <c r="J867" s="62">
        <v>4000</v>
      </c>
      <c r="K867" s="56">
        <v>280</v>
      </c>
      <c r="L867" s="56"/>
      <c r="M867" s="19"/>
    </row>
    <row r="868" spans="1:13" ht="45" x14ac:dyDescent="0.25">
      <c r="A868" s="60" t="s">
        <v>868</v>
      </c>
      <c r="B868" s="108" t="s">
        <v>1366</v>
      </c>
      <c r="D868" s="127" t="s">
        <v>1652</v>
      </c>
      <c r="E868" s="56" t="s">
        <v>850</v>
      </c>
      <c r="F868" s="56" t="s">
        <v>18</v>
      </c>
      <c r="G868" s="56" t="s">
        <v>19</v>
      </c>
      <c r="H868" s="56"/>
      <c r="I868" s="56"/>
      <c r="J868" s="62"/>
      <c r="K868" s="56"/>
      <c r="L868" s="56"/>
      <c r="M868" s="20" t="s">
        <v>874</v>
      </c>
    </row>
    <row r="869" spans="1:13" x14ac:dyDescent="0.25">
      <c r="A869" s="60" t="s">
        <v>875</v>
      </c>
      <c r="B869" s="108" t="s">
        <v>347</v>
      </c>
      <c r="C869" s="12">
        <f>MATCH(D869,[1]!Tabla1[Consignatario],0)</f>
        <v>1976</v>
      </c>
      <c r="D869" s="10" t="s">
        <v>1795</v>
      </c>
      <c r="E869" s="56" t="s">
        <v>850</v>
      </c>
      <c r="F869" s="56" t="s">
        <v>811</v>
      </c>
      <c r="G869" s="56" t="s">
        <v>1312</v>
      </c>
      <c r="H869" s="56" t="s">
        <v>128</v>
      </c>
      <c r="I869" s="56">
        <v>24000</v>
      </c>
      <c r="J869" s="62">
        <v>24000</v>
      </c>
      <c r="K869" s="56">
        <v>1680</v>
      </c>
      <c r="L869" s="56"/>
      <c r="M869" s="19"/>
    </row>
    <row r="870" spans="1:13" ht="30" x14ac:dyDescent="0.25">
      <c r="A870" s="60" t="s">
        <v>875</v>
      </c>
      <c r="B870" s="108" t="s">
        <v>1005</v>
      </c>
      <c r="D870" s="127" t="s">
        <v>1652</v>
      </c>
      <c r="E870" s="56" t="s">
        <v>850</v>
      </c>
      <c r="F870" s="56" t="s">
        <v>811</v>
      </c>
      <c r="G870" s="56" t="s">
        <v>1312</v>
      </c>
      <c r="H870" s="56" t="s">
        <v>760</v>
      </c>
      <c r="I870" s="5"/>
      <c r="J870" s="62">
        <v>116000</v>
      </c>
      <c r="K870" s="56"/>
      <c r="L870" s="56"/>
      <c r="M870" s="20" t="s">
        <v>1299</v>
      </c>
    </row>
    <row r="871" spans="1:13" x14ac:dyDescent="0.25">
      <c r="A871" s="65" t="s">
        <v>875</v>
      </c>
      <c r="B871" s="110" t="s">
        <v>13</v>
      </c>
      <c r="C871" s="12">
        <f>MATCH(D871,[1]!Tabla1[Consignatario],0)</f>
        <v>1398</v>
      </c>
      <c r="D871" s="101" t="s">
        <v>1472</v>
      </c>
      <c r="E871" s="3" t="s">
        <v>850</v>
      </c>
      <c r="F871" s="3" t="s">
        <v>47</v>
      </c>
      <c r="G871" s="56" t="s">
        <v>1312</v>
      </c>
      <c r="H871" s="56" t="s">
        <v>314</v>
      </c>
      <c r="I871" s="56">
        <v>28000</v>
      </c>
      <c r="J871" s="62">
        <v>28000</v>
      </c>
      <c r="K871" s="3">
        <v>1982</v>
      </c>
      <c r="L871" s="3">
        <v>3</v>
      </c>
      <c r="M871" s="19"/>
    </row>
    <row r="872" spans="1:13" x14ac:dyDescent="0.25">
      <c r="A872" s="66"/>
      <c r="B872" s="112"/>
      <c r="C872" s="12">
        <f>MATCH(D872,[1]!Tabla1[Consignatario],0)</f>
        <v>1398</v>
      </c>
      <c r="D872" s="101" t="s">
        <v>1472</v>
      </c>
      <c r="E872" s="4"/>
      <c r="F872" s="4"/>
      <c r="G872" s="56" t="s">
        <v>19</v>
      </c>
      <c r="H872" s="56" t="s">
        <v>307</v>
      </c>
      <c r="I872" s="56">
        <v>320</v>
      </c>
      <c r="J872" s="62">
        <v>320</v>
      </c>
      <c r="K872" s="4"/>
      <c r="L872" s="4"/>
      <c r="M872" s="19"/>
    </row>
    <row r="873" spans="1:13" x14ac:dyDescent="0.25">
      <c r="A873" s="65" t="s">
        <v>876</v>
      </c>
      <c r="B873" s="110" t="s">
        <v>13</v>
      </c>
      <c r="C873" s="12">
        <f>MATCH(D873,[1]!Tabla1[Consignatario],0)</f>
        <v>2518</v>
      </c>
      <c r="D873" s="101" t="s">
        <v>1521</v>
      </c>
      <c r="E873" s="3" t="s">
        <v>850</v>
      </c>
      <c r="F873" s="3" t="s">
        <v>47</v>
      </c>
      <c r="G873" s="56" t="s">
        <v>1312</v>
      </c>
      <c r="H873" s="56" t="s">
        <v>80</v>
      </c>
      <c r="I873" s="56">
        <v>9900</v>
      </c>
      <c r="J873" s="62">
        <v>9900</v>
      </c>
      <c r="K873" s="3">
        <v>729</v>
      </c>
      <c r="L873" s="3">
        <v>3</v>
      </c>
      <c r="M873" s="19"/>
    </row>
    <row r="874" spans="1:13" x14ac:dyDescent="0.25">
      <c r="A874" s="67"/>
      <c r="B874" s="111"/>
      <c r="C874" s="12">
        <f>MATCH(D874,[1]!Tabla1[Consignatario],0)</f>
        <v>2518</v>
      </c>
      <c r="D874" s="101" t="s">
        <v>1521</v>
      </c>
      <c r="E874" s="7"/>
      <c r="F874" s="7"/>
      <c r="G874" s="56" t="s">
        <v>19</v>
      </c>
      <c r="H874" s="56" t="s">
        <v>307</v>
      </c>
      <c r="I874" s="56">
        <v>320</v>
      </c>
      <c r="J874" s="62">
        <v>320</v>
      </c>
      <c r="K874" s="7"/>
      <c r="L874" s="7"/>
      <c r="M874" s="19"/>
    </row>
    <row r="875" spans="1:13" x14ac:dyDescent="0.25">
      <c r="A875" s="66"/>
      <c r="B875" s="112"/>
      <c r="C875" s="12">
        <f>MATCH(D875,[1]!Tabla1[Consignatario],0)</f>
        <v>2518</v>
      </c>
      <c r="D875" s="101" t="s">
        <v>1521</v>
      </c>
      <c r="E875" s="4"/>
      <c r="F875" s="4"/>
      <c r="G875" s="56" t="s">
        <v>1312</v>
      </c>
      <c r="H875" s="56" t="s">
        <v>27</v>
      </c>
      <c r="I875" s="56">
        <v>200</v>
      </c>
      <c r="J875" s="62">
        <v>200</v>
      </c>
      <c r="K875" s="4"/>
      <c r="L875" s="4"/>
      <c r="M875" s="19"/>
    </row>
    <row r="876" spans="1:13" x14ac:dyDescent="0.25">
      <c r="A876" s="65" t="s">
        <v>876</v>
      </c>
      <c r="B876" s="110"/>
      <c r="C876" s="12">
        <f>MATCH(D876,[1]!Tabla1[Consignatario],0)</f>
        <v>2170</v>
      </c>
      <c r="D876" s="125" t="s">
        <v>1347</v>
      </c>
      <c r="E876" s="3" t="s">
        <v>850</v>
      </c>
      <c r="F876" s="3" t="s">
        <v>47</v>
      </c>
      <c r="G876" s="56" t="s">
        <v>1312</v>
      </c>
      <c r="H876" s="56" t="s">
        <v>877</v>
      </c>
      <c r="I876" s="56">
        <v>1010</v>
      </c>
      <c r="J876" s="62">
        <v>1010</v>
      </c>
      <c r="K876" s="3">
        <v>77</v>
      </c>
      <c r="L876" s="70"/>
      <c r="M876" s="19" t="s">
        <v>878</v>
      </c>
    </row>
    <row r="877" spans="1:13" x14ac:dyDescent="0.25">
      <c r="A877" s="66"/>
      <c r="B877" s="112"/>
      <c r="C877" s="12">
        <f>MATCH(D877,[1]!Tabla1[Consignatario],0)</f>
        <v>2170</v>
      </c>
      <c r="D877" s="125" t="s">
        <v>1347</v>
      </c>
      <c r="E877" s="4"/>
      <c r="F877" s="4"/>
      <c r="G877" s="56" t="s">
        <v>19</v>
      </c>
      <c r="H877" s="56" t="s">
        <v>572</v>
      </c>
      <c r="I877" s="56">
        <v>90</v>
      </c>
      <c r="J877" s="62">
        <v>90</v>
      </c>
      <c r="K877" s="4"/>
      <c r="L877" s="71"/>
      <c r="M877" s="19"/>
    </row>
    <row r="878" spans="1:13" x14ac:dyDescent="0.25">
      <c r="A878" s="60" t="s">
        <v>876</v>
      </c>
      <c r="B878" s="108" t="s">
        <v>13</v>
      </c>
      <c r="C878" s="12">
        <f>MATCH(D878,[1]!Tabla1[Consignatario],0)</f>
        <v>361</v>
      </c>
      <c r="D878" s="10" t="s">
        <v>1645</v>
      </c>
      <c r="E878" s="56" t="s">
        <v>850</v>
      </c>
      <c r="F878" s="56" t="s">
        <v>1465</v>
      </c>
      <c r="G878" s="56" t="s">
        <v>1312</v>
      </c>
      <c r="H878" s="56" t="s">
        <v>137</v>
      </c>
      <c r="I878" s="56">
        <v>60000</v>
      </c>
      <c r="J878" s="62">
        <v>6000</v>
      </c>
      <c r="K878" s="56">
        <v>4200</v>
      </c>
      <c r="L878" s="56"/>
      <c r="M878" s="19"/>
    </row>
    <row r="879" spans="1:13" s="11" customFormat="1" ht="45" x14ac:dyDescent="0.25">
      <c r="A879" s="60" t="s">
        <v>880</v>
      </c>
      <c r="B879" s="108"/>
      <c r="C879" s="12">
        <f>MATCH(D879,[1]!Tabla1[Consignatario],0)</f>
        <v>745</v>
      </c>
      <c r="D879" s="121" t="s">
        <v>1796</v>
      </c>
      <c r="E879" s="54" t="s">
        <v>879</v>
      </c>
      <c r="F879" s="55" t="s">
        <v>881</v>
      </c>
      <c r="G879" s="54" t="s">
        <v>1312</v>
      </c>
      <c r="H879" s="54" t="s">
        <v>265</v>
      </c>
      <c r="I879" s="54">
        <v>900</v>
      </c>
      <c r="J879" s="62">
        <v>900</v>
      </c>
      <c r="K879" s="54">
        <v>63</v>
      </c>
      <c r="L879" s="54"/>
      <c r="M879" s="22"/>
    </row>
    <row r="880" spans="1:13" x14ac:dyDescent="0.25">
      <c r="A880" s="65" t="s">
        <v>882</v>
      </c>
      <c r="B880" s="110"/>
      <c r="C880" s="12">
        <f>MATCH(D880,[1]!Tabla1[Consignatario],0)</f>
        <v>883</v>
      </c>
      <c r="D880" s="125" t="s">
        <v>1797</v>
      </c>
      <c r="E880" s="3" t="s">
        <v>879</v>
      </c>
      <c r="F880" s="3" t="s">
        <v>883</v>
      </c>
      <c r="G880" s="56" t="s">
        <v>1312</v>
      </c>
      <c r="H880" s="56" t="s">
        <v>124</v>
      </c>
      <c r="I880" s="56">
        <v>12800</v>
      </c>
      <c r="J880" s="62">
        <v>12800</v>
      </c>
      <c r="K880" s="3">
        <v>972</v>
      </c>
      <c r="L880" s="3">
        <v>2</v>
      </c>
      <c r="M880" s="19"/>
    </row>
    <row r="881" spans="1:13" x14ac:dyDescent="0.25">
      <c r="A881" s="67"/>
      <c r="B881" s="111"/>
      <c r="C881" s="12">
        <f>MATCH(D881,[1]!Tabla1[Consignatario],0)</f>
        <v>883</v>
      </c>
      <c r="D881" s="125" t="s">
        <v>1797</v>
      </c>
      <c r="E881" s="7"/>
      <c r="F881" s="7"/>
      <c r="G881" s="56" t="s">
        <v>1312</v>
      </c>
      <c r="H881" s="56" t="s">
        <v>66</v>
      </c>
      <c r="I881" s="56">
        <v>600</v>
      </c>
      <c r="J881" s="62">
        <v>600</v>
      </c>
      <c r="K881" s="7"/>
      <c r="L881" s="7"/>
      <c r="M881" s="19"/>
    </row>
    <row r="882" spans="1:13" x14ac:dyDescent="0.25">
      <c r="A882" s="66"/>
      <c r="B882" s="112"/>
      <c r="C882" s="12">
        <f>MATCH(D882,[1]!Tabla1[Consignatario],0)</f>
        <v>883</v>
      </c>
      <c r="D882" s="125" t="s">
        <v>1797</v>
      </c>
      <c r="E882" s="4"/>
      <c r="F882" s="4"/>
      <c r="G882" s="56" t="s">
        <v>19</v>
      </c>
      <c r="H882" s="56" t="s">
        <v>884</v>
      </c>
      <c r="I882" s="56">
        <v>488</v>
      </c>
      <c r="J882" s="62">
        <v>488</v>
      </c>
      <c r="K882" s="4"/>
      <c r="L882" s="4"/>
      <c r="M882" s="19"/>
    </row>
    <row r="883" spans="1:13" x14ac:dyDescent="0.25">
      <c r="A883" s="60" t="s">
        <v>882</v>
      </c>
      <c r="B883" s="108"/>
      <c r="C883" s="12">
        <f>MATCH(D883,[1]!Tabla1[Consignatario],0)</f>
        <v>2038</v>
      </c>
      <c r="D883" s="101" t="s">
        <v>1502</v>
      </c>
      <c r="E883" s="56" t="s">
        <v>879</v>
      </c>
      <c r="F883" s="56" t="s">
        <v>883</v>
      </c>
      <c r="G883" s="56" t="s">
        <v>1312</v>
      </c>
      <c r="H883" s="56" t="s">
        <v>79</v>
      </c>
      <c r="I883" s="56">
        <v>32000</v>
      </c>
      <c r="J883" s="62">
        <v>32000</v>
      </c>
      <c r="K883" s="56">
        <v>2240</v>
      </c>
      <c r="L883" s="56"/>
      <c r="M883" s="19"/>
    </row>
    <row r="884" spans="1:13" x14ac:dyDescent="0.25">
      <c r="A884" s="65" t="s">
        <v>885</v>
      </c>
      <c r="B884" s="110" t="s">
        <v>13</v>
      </c>
      <c r="C884" s="12">
        <f>MATCH(D884,[1]!Tabla1[Consignatario],0)</f>
        <v>2386</v>
      </c>
      <c r="D884" s="101" t="s">
        <v>1515</v>
      </c>
      <c r="E884" s="3" t="s">
        <v>879</v>
      </c>
      <c r="F884" s="3" t="s">
        <v>883</v>
      </c>
      <c r="G884" s="56" t="s">
        <v>1312</v>
      </c>
      <c r="H884" s="56" t="s">
        <v>669</v>
      </c>
      <c r="I884" s="56">
        <v>57800</v>
      </c>
      <c r="J884" s="62">
        <v>57800</v>
      </c>
      <c r="K884" s="3">
        <v>4270</v>
      </c>
      <c r="L884" s="70"/>
      <c r="M884" s="19"/>
    </row>
    <row r="885" spans="1:13" x14ac:dyDescent="0.25">
      <c r="A885" s="66"/>
      <c r="B885" s="112"/>
      <c r="C885" s="12">
        <f>MATCH(D885,[1]!Tabla1[Consignatario],0)</f>
        <v>2386</v>
      </c>
      <c r="D885" s="101" t="s">
        <v>1515</v>
      </c>
      <c r="E885" s="4"/>
      <c r="F885" s="4"/>
      <c r="G885" s="56" t="s">
        <v>19</v>
      </c>
      <c r="H885" s="56" t="s">
        <v>493</v>
      </c>
      <c r="I885" s="56">
        <v>3200</v>
      </c>
      <c r="J885" s="62">
        <v>3200</v>
      </c>
      <c r="K885" s="4"/>
      <c r="L885" s="71"/>
      <c r="M885" s="19"/>
    </row>
    <row r="886" spans="1:13" ht="30" x14ac:dyDescent="0.25">
      <c r="A886" s="60" t="s">
        <v>885</v>
      </c>
      <c r="B886" s="108" t="s">
        <v>13</v>
      </c>
      <c r="C886" s="12">
        <f>MATCH(D886,[1]!Tabla1[Consignatario],0)</f>
        <v>2038</v>
      </c>
      <c r="D886" s="101" t="s">
        <v>1502</v>
      </c>
      <c r="E886" s="56" t="s">
        <v>879</v>
      </c>
      <c r="F886" s="56" t="s">
        <v>883</v>
      </c>
      <c r="G886" s="56" t="s">
        <v>19</v>
      </c>
      <c r="H886" s="56" t="s">
        <v>780</v>
      </c>
      <c r="I886" s="56"/>
      <c r="J886" s="62"/>
      <c r="K886" s="56"/>
      <c r="L886" s="56"/>
      <c r="M886" s="20" t="s">
        <v>886</v>
      </c>
    </row>
    <row r="887" spans="1:13" x14ac:dyDescent="0.25">
      <c r="A887" s="60" t="s">
        <v>885</v>
      </c>
      <c r="B887" s="108"/>
      <c r="C887" s="12">
        <f>MATCH(D887,[1]!Tabla1[Consignatario],0)</f>
        <v>1748</v>
      </c>
      <c r="D887" s="10" t="s">
        <v>1686</v>
      </c>
      <c r="E887" s="56" t="s">
        <v>887</v>
      </c>
      <c r="F887" s="56" t="s">
        <v>592</v>
      </c>
      <c r="G887" s="56" t="s">
        <v>1312</v>
      </c>
      <c r="H887" s="56" t="s">
        <v>888</v>
      </c>
      <c r="I887" s="56">
        <v>132000</v>
      </c>
      <c r="J887" s="62">
        <v>132000</v>
      </c>
      <c r="K887" s="56">
        <v>9240</v>
      </c>
      <c r="L887" s="56"/>
      <c r="M887" s="19"/>
    </row>
    <row r="888" spans="1:13" x14ac:dyDescent="0.25">
      <c r="A888" s="60" t="s">
        <v>889</v>
      </c>
      <c r="B888" s="108" t="s">
        <v>890</v>
      </c>
      <c r="C888" s="12">
        <f>MATCH(D888,[1]!Tabla1[Consignatario],0)</f>
        <v>1358</v>
      </c>
      <c r="D888" s="10" t="s">
        <v>1798</v>
      </c>
      <c r="E888" s="56" t="s">
        <v>887</v>
      </c>
      <c r="F888" s="56" t="s">
        <v>592</v>
      </c>
      <c r="G888" s="56" t="s">
        <v>1312</v>
      </c>
      <c r="H888" s="56" t="s">
        <v>16</v>
      </c>
      <c r="I888" s="56">
        <v>5000</v>
      </c>
      <c r="J888" s="62">
        <v>5000</v>
      </c>
      <c r="K888" s="56">
        <v>350</v>
      </c>
      <c r="L888" s="56"/>
      <c r="M888" s="19"/>
    </row>
    <row r="889" spans="1:13" x14ac:dyDescent="0.25">
      <c r="A889" s="65" t="s">
        <v>899</v>
      </c>
      <c r="B889" s="110"/>
      <c r="C889" s="12">
        <f>MATCH(D889,[1]!Tabla1[Consignatario],0)</f>
        <v>603</v>
      </c>
      <c r="D889" s="125" t="s">
        <v>1799</v>
      </c>
      <c r="E889" s="3" t="s">
        <v>891</v>
      </c>
      <c r="F889" s="3" t="s">
        <v>892</v>
      </c>
      <c r="G889" s="56" t="s">
        <v>1312</v>
      </c>
      <c r="H889" s="56" t="s">
        <v>893</v>
      </c>
      <c r="I889" s="56">
        <v>101900</v>
      </c>
      <c r="J889" s="62">
        <v>101900</v>
      </c>
      <c r="K889" s="3">
        <v>7639</v>
      </c>
      <c r="L889" s="3">
        <v>3</v>
      </c>
      <c r="M889" s="19" t="s">
        <v>894</v>
      </c>
    </row>
    <row r="890" spans="1:13" x14ac:dyDescent="0.25">
      <c r="A890" s="67"/>
      <c r="B890" s="111"/>
      <c r="C890" s="12">
        <f>MATCH(D890,[1]!Tabla1[Consignatario],0)</f>
        <v>603</v>
      </c>
      <c r="D890" s="125" t="s">
        <v>1799</v>
      </c>
      <c r="E890" s="7"/>
      <c r="F890" s="7"/>
      <c r="G890" s="56" t="s">
        <v>19</v>
      </c>
      <c r="H890" s="56" t="s">
        <v>552</v>
      </c>
      <c r="I890" s="56">
        <v>1960</v>
      </c>
      <c r="J890" s="62">
        <v>1960</v>
      </c>
      <c r="K890" s="7"/>
      <c r="L890" s="7"/>
      <c r="M890" s="19"/>
    </row>
    <row r="891" spans="1:13" x14ac:dyDescent="0.25">
      <c r="A891" s="67"/>
      <c r="B891" s="111"/>
      <c r="C891" s="12">
        <f>MATCH(D891,[1]!Tabla1[Consignatario],0)</f>
        <v>603</v>
      </c>
      <c r="D891" s="125" t="s">
        <v>1799</v>
      </c>
      <c r="E891" s="7"/>
      <c r="F891" s="7"/>
      <c r="G891" s="56" t="s">
        <v>19</v>
      </c>
      <c r="H891" s="56" t="s">
        <v>282</v>
      </c>
      <c r="I891" s="56">
        <v>3584</v>
      </c>
      <c r="J891" s="62">
        <v>3584</v>
      </c>
      <c r="K891" s="7"/>
      <c r="L891" s="7"/>
      <c r="M891" s="19"/>
    </row>
    <row r="892" spans="1:13" x14ac:dyDescent="0.25">
      <c r="A892" s="67"/>
      <c r="B892" s="111"/>
      <c r="C892" s="12">
        <f>MATCH(D892,[1]!Tabla1[Consignatario],0)</f>
        <v>603</v>
      </c>
      <c r="D892" s="125" t="s">
        <v>1799</v>
      </c>
      <c r="E892" s="7"/>
      <c r="F892" s="7"/>
      <c r="G892" s="56" t="s">
        <v>19</v>
      </c>
      <c r="H892" s="56" t="s">
        <v>895</v>
      </c>
      <c r="I892" s="56">
        <v>1240</v>
      </c>
      <c r="J892" s="62">
        <v>1240</v>
      </c>
      <c r="K892" s="7"/>
      <c r="L892" s="7"/>
      <c r="M892" s="19" t="s">
        <v>896</v>
      </c>
    </row>
    <row r="893" spans="1:13" x14ac:dyDescent="0.25">
      <c r="A893" s="67"/>
      <c r="B893" s="111"/>
      <c r="C893" s="12">
        <f>MATCH(D893,[1]!Tabla1[Consignatario],0)</f>
        <v>603</v>
      </c>
      <c r="D893" s="125" t="s">
        <v>1799</v>
      </c>
      <c r="E893" s="7"/>
      <c r="F893" s="7"/>
      <c r="G893" s="56" t="s">
        <v>1312</v>
      </c>
      <c r="H893" s="56" t="s">
        <v>64</v>
      </c>
      <c r="I893" s="56">
        <v>450</v>
      </c>
      <c r="J893" s="62">
        <v>450</v>
      </c>
      <c r="K893" s="4"/>
      <c r="L893" s="4"/>
      <c r="M893" s="19" t="s">
        <v>897</v>
      </c>
    </row>
    <row r="894" spans="1:13" x14ac:dyDescent="0.25">
      <c r="A894" s="66"/>
      <c r="B894" s="112"/>
      <c r="C894" s="12">
        <f>MATCH(D894,[1]!Tabla1[Consignatario],0)</f>
        <v>603</v>
      </c>
      <c r="D894" s="125" t="s">
        <v>1799</v>
      </c>
      <c r="E894" s="4"/>
      <c r="F894" s="4"/>
      <c r="G894" s="56" t="s">
        <v>1310</v>
      </c>
      <c r="H894" s="56" t="s">
        <v>898</v>
      </c>
      <c r="I894" s="56">
        <v>10395</v>
      </c>
      <c r="J894" s="62">
        <v>10395</v>
      </c>
      <c r="K894" s="56">
        <v>52</v>
      </c>
      <c r="L894" s="56"/>
      <c r="M894" s="19"/>
    </row>
    <row r="895" spans="1:13" x14ac:dyDescent="0.25">
      <c r="A895" s="65" t="s">
        <v>900</v>
      </c>
      <c r="B895" s="110" t="s">
        <v>13</v>
      </c>
      <c r="C895" s="12">
        <f>MATCH(D895,[1]!Tabla1[Consignatario],0)</f>
        <v>603</v>
      </c>
      <c r="D895" s="125" t="s">
        <v>1799</v>
      </c>
      <c r="E895" s="3" t="s">
        <v>891</v>
      </c>
      <c r="F895" s="3" t="s">
        <v>901</v>
      </c>
      <c r="G895" s="56" t="s">
        <v>1312</v>
      </c>
      <c r="H895" s="56" t="s">
        <v>902</v>
      </c>
      <c r="I895" s="56">
        <v>1666</v>
      </c>
      <c r="J895" s="62">
        <v>1666</v>
      </c>
      <c r="K895" s="56"/>
      <c r="L895" s="56"/>
      <c r="M895" s="19"/>
    </row>
    <row r="896" spans="1:13" x14ac:dyDescent="0.25">
      <c r="A896" s="66"/>
      <c r="B896" s="112"/>
      <c r="C896" s="12">
        <f>MATCH(D896,[1]!Tabla1[Consignatario],0)</f>
        <v>603</v>
      </c>
      <c r="D896" s="125" t="s">
        <v>1799</v>
      </c>
      <c r="E896" s="4"/>
      <c r="F896" s="4"/>
      <c r="G896" s="56" t="s">
        <v>19</v>
      </c>
      <c r="H896" s="56" t="s">
        <v>903</v>
      </c>
      <c r="I896" s="56">
        <v>336</v>
      </c>
      <c r="J896" s="62">
        <v>336</v>
      </c>
      <c r="K896" s="56">
        <v>140</v>
      </c>
      <c r="L896" s="56">
        <v>1</v>
      </c>
      <c r="M896" s="19"/>
    </row>
    <row r="897" spans="1:13" x14ac:dyDescent="0.25">
      <c r="A897" s="60" t="s">
        <v>900</v>
      </c>
      <c r="B897" s="108"/>
      <c r="C897" s="12">
        <f>MATCH(D897,[1]!Tabla1[Consignatario],0)</f>
        <v>1004</v>
      </c>
      <c r="D897" s="125" t="s">
        <v>1680</v>
      </c>
      <c r="E897" s="56" t="s">
        <v>904</v>
      </c>
      <c r="F897" s="56" t="s">
        <v>905</v>
      </c>
      <c r="G897" s="56" t="s">
        <v>1312</v>
      </c>
      <c r="H897" s="56" t="s">
        <v>98</v>
      </c>
      <c r="I897" s="56">
        <v>1600</v>
      </c>
      <c r="J897" s="62">
        <v>1600</v>
      </c>
      <c r="K897" s="56">
        <v>112</v>
      </c>
      <c r="L897" s="56"/>
      <c r="M897" s="19"/>
    </row>
    <row r="898" spans="1:13" ht="30" x14ac:dyDescent="0.25">
      <c r="A898" s="60" t="s">
        <v>906</v>
      </c>
      <c r="B898" s="108"/>
      <c r="C898" s="12">
        <f>MATCH(D898,[1]!Tabla1[Consignatario],0)</f>
        <v>1004</v>
      </c>
      <c r="D898" s="125" t="s">
        <v>1680</v>
      </c>
      <c r="E898" s="56" t="s">
        <v>904</v>
      </c>
      <c r="F898" s="56" t="s">
        <v>905</v>
      </c>
      <c r="G898" s="56" t="s">
        <v>1312</v>
      </c>
      <c r="H898" s="56" t="s">
        <v>33</v>
      </c>
      <c r="I898" s="56">
        <v>400</v>
      </c>
      <c r="J898" s="62">
        <v>400</v>
      </c>
      <c r="K898" s="56"/>
      <c r="L898" s="56"/>
      <c r="M898" s="20" t="s">
        <v>1449</v>
      </c>
    </row>
    <row r="899" spans="1:13" x14ac:dyDescent="0.25">
      <c r="A899" s="65" t="s">
        <v>907</v>
      </c>
      <c r="B899" s="110"/>
      <c r="C899" s="12">
        <f>MATCH(D899,[1]!Tabla1[Consignatario],0)</f>
        <v>1730</v>
      </c>
      <c r="D899" s="101" t="s">
        <v>1787</v>
      </c>
      <c r="E899" s="3" t="s">
        <v>904</v>
      </c>
      <c r="F899" s="3" t="s">
        <v>791</v>
      </c>
      <c r="G899" s="54" t="s">
        <v>19</v>
      </c>
      <c r="H899" s="54" t="s">
        <v>460</v>
      </c>
      <c r="I899" s="54">
        <v>208</v>
      </c>
      <c r="J899" s="62">
        <v>208</v>
      </c>
      <c r="K899" s="54">
        <v>14</v>
      </c>
      <c r="L899" s="54">
        <v>5</v>
      </c>
      <c r="M899" s="27"/>
    </row>
    <row r="900" spans="1:13" x14ac:dyDescent="0.25">
      <c r="A900" s="66"/>
      <c r="B900" s="112"/>
      <c r="C900" s="12">
        <f>MATCH(D900,[1]!Tabla1[Consignatario],0)</f>
        <v>1730</v>
      </c>
      <c r="D900" s="101" t="s">
        <v>1787</v>
      </c>
      <c r="E900" s="4"/>
      <c r="F900" s="4"/>
      <c r="G900" s="56" t="s">
        <v>1310</v>
      </c>
      <c r="H900" s="54" t="s">
        <v>908</v>
      </c>
      <c r="I900" s="54">
        <v>17500</v>
      </c>
      <c r="J900" s="62">
        <v>17500</v>
      </c>
      <c r="K900" s="54">
        <v>87</v>
      </c>
      <c r="L900" s="54">
        <v>2</v>
      </c>
      <c r="M900" s="27" t="s">
        <v>718</v>
      </c>
    </row>
    <row r="901" spans="1:13" x14ac:dyDescent="0.25">
      <c r="A901" s="60" t="s">
        <v>907</v>
      </c>
      <c r="B901" s="108"/>
      <c r="C901" s="12">
        <f>MATCH(D901,[1]!Tabla1[Consignatario],0)</f>
        <v>1849</v>
      </c>
      <c r="D901" s="121" t="s">
        <v>1800</v>
      </c>
      <c r="E901" s="54" t="s">
        <v>904</v>
      </c>
      <c r="F901" s="54"/>
      <c r="G901" s="54" t="s">
        <v>1312</v>
      </c>
      <c r="H901" s="54" t="s">
        <v>909</v>
      </c>
      <c r="I901" s="54">
        <v>3800</v>
      </c>
      <c r="J901" s="62">
        <v>3800</v>
      </c>
      <c r="K901" s="54">
        <v>266</v>
      </c>
      <c r="L901" s="54"/>
      <c r="M901" s="27"/>
    </row>
    <row r="902" spans="1:13" x14ac:dyDescent="0.25">
      <c r="A902" s="60" t="s">
        <v>907</v>
      </c>
      <c r="B902" s="108"/>
      <c r="C902" s="12">
        <f>MATCH(D902,[1]!Tabla1[Consignatario],0)</f>
        <v>126</v>
      </c>
      <c r="D902" s="121" t="s">
        <v>1801</v>
      </c>
      <c r="E902" s="54" t="s">
        <v>904</v>
      </c>
      <c r="F902" s="54" t="s">
        <v>791</v>
      </c>
      <c r="G902" s="54" t="s">
        <v>1312</v>
      </c>
      <c r="H902" s="54" t="s">
        <v>66</v>
      </c>
      <c r="I902" s="54">
        <v>600</v>
      </c>
      <c r="J902" s="62">
        <v>600</v>
      </c>
      <c r="K902" s="3">
        <v>42</v>
      </c>
      <c r="L902" s="54"/>
      <c r="M902" s="27"/>
    </row>
    <row r="903" spans="1:13" x14ac:dyDescent="0.25">
      <c r="A903" s="65" t="s">
        <v>910</v>
      </c>
      <c r="B903" s="110"/>
      <c r="C903" s="12">
        <f>MATCH(D903,[1]!Tabla1[Consignatario],0)</f>
        <v>2257</v>
      </c>
      <c r="D903" s="125" t="s">
        <v>1355</v>
      </c>
      <c r="E903" s="3" t="s">
        <v>904</v>
      </c>
      <c r="F903" s="3" t="s">
        <v>391</v>
      </c>
      <c r="G903" s="54" t="s">
        <v>1312</v>
      </c>
      <c r="H903" s="54" t="s">
        <v>124</v>
      </c>
      <c r="I903" s="54">
        <v>12000</v>
      </c>
      <c r="J903" s="62">
        <v>12000</v>
      </c>
      <c r="K903" s="4"/>
      <c r="L903" s="54"/>
      <c r="M903" s="27"/>
    </row>
    <row r="904" spans="1:13" x14ac:dyDescent="0.25">
      <c r="A904" s="66"/>
      <c r="B904" s="112"/>
      <c r="C904" s="12">
        <f>MATCH(D904,[1]!Tabla1[Consignatario],0)</f>
        <v>2257</v>
      </c>
      <c r="D904" s="125" t="s">
        <v>1355</v>
      </c>
      <c r="E904" s="4"/>
      <c r="F904" s="4"/>
      <c r="G904" s="54" t="s">
        <v>19</v>
      </c>
      <c r="H904" s="54" t="s">
        <v>911</v>
      </c>
      <c r="I904" s="54">
        <v>5456</v>
      </c>
      <c r="J904" s="62">
        <v>5456</v>
      </c>
      <c r="K904" s="3">
        <v>1221</v>
      </c>
      <c r="L904" s="3">
        <v>5</v>
      </c>
      <c r="M904" s="27" t="s">
        <v>912</v>
      </c>
    </row>
    <row r="905" spans="1:13" x14ac:dyDescent="0.25">
      <c r="A905" s="65" t="s">
        <v>910</v>
      </c>
      <c r="B905" s="110"/>
      <c r="C905" s="12">
        <f>MATCH(D905,[1]!Tabla1[Consignatario],0)</f>
        <v>160</v>
      </c>
      <c r="D905" s="125" t="s">
        <v>1717</v>
      </c>
      <c r="E905" s="3" t="s">
        <v>904</v>
      </c>
      <c r="F905" s="3" t="s">
        <v>391</v>
      </c>
      <c r="G905" s="54" t="s">
        <v>1312</v>
      </c>
      <c r="H905" s="54" t="s">
        <v>44</v>
      </c>
      <c r="I905" s="54">
        <v>8800</v>
      </c>
      <c r="J905" s="62">
        <v>8800</v>
      </c>
      <c r="K905" s="7"/>
      <c r="L905" s="7"/>
      <c r="M905" s="27"/>
    </row>
    <row r="906" spans="1:13" x14ac:dyDescent="0.25">
      <c r="A906" s="67"/>
      <c r="B906" s="111"/>
      <c r="C906" s="12">
        <f>MATCH(D906,[1]!Tabla1[Consignatario],0)</f>
        <v>160</v>
      </c>
      <c r="D906" s="125" t="s">
        <v>1717</v>
      </c>
      <c r="E906" s="7"/>
      <c r="F906" s="7"/>
      <c r="G906" s="54" t="s">
        <v>1312</v>
      </c>
      <c r="H906" s="54" t="s">
        <v>386</v>
      </c>
      <c r="I906" s="54">
        <v>650</v>
      </c>
      <c r="J906" s="62">
        <v>650</v>
      </c>
      <c r="K906" s="4"/>
      <c r="L906" s="4"/>
      <c r="M906" s="27"/>
    </row>
    <row r="907" spans="1:13" x14ac:dyDescent="0.25">
      <c r="A907" s="66"/>
      <c r="B907" s="112"/>
      <c r="C907" s="12">
        <f>MATCH(D907,[1]!Tabla1[Consignatario],0)</f>
        <v>160</v>
      </c>
      <c r="D907" s="125" t="s">
        <v>1717</v>
      </c>
      <c r="E907" s="4"/>
      <c r="F907" s="4"/>
      <c r="G907" s="54" t="s">
        <v>19</v>
      </c>
      <c r="H907" s="54" t="s">
        <v>913</v>
      </c>
      <c r="I907" s="54">
        <v>904</v>
      </c>
      <c r="J907" s="62">
        <v>904</v>
      </c>
      <c r="K907" s="54">
        <v>724</v>
      </c>
      <c r="L907" s="54">
        <v>6</v>
      </c>
      <c r="M907" s="27"/>
    </row>
    <row r="908" spans="1:13" x14ac:dyDescent="0.25">
      <c r="A908" s="65" t="s">
        <v>918</v>
      </c>
      <c r="B908" s="110"/>
      <c r="C908" s="12">
        <f>MATCH(D908,[1]!Tabla1[Consignatario],0)</f>
        <v>2542</v>
      </c>
      <c r="D908" s="125" t="s">
        <v>1718</v>
      </c>
      <c r="E908" s="3" t="s">
        <v>904</v>
      </c>
      <c r="F908" s="3" t="s">
        <v>391</v>
      </c>
      <c r="G908" s="54" t="s">
        <v>1312</v>
      </c>
      <c r="H908" s="54" t="s">
        <v>166</v>
      </c>
      <c r="I908" s="54">
        <v>37400</v>
      </c>
      <c r="J908" s="62">
        <v>37400</v>
      </c>
      <c r="K908" s="3">
        <v>6029</v>
      </c>
      <c r="L908" s="3">
        <v>6</v>
      </c>
      <c r="M908" s="27"/>
    </row>
    <row r="909" spans="1:13" x14ac:dyDescent="0.25">
      <c r="A909" s="67"/>
      <c r="B909" s="111"/>
      <c r="C909" s="12">
        <f>MATCH(D909,[1]!Tabla1[Consignatario],0)</f>
        <v>2542</v>
      </c>
      <c r="D909" s="125" t="s">
        <v>1718</v>
      </c>
      <c r="E909" s="7"/>
      <c r="F909" s="7"/>
      <c r="G909" s="56" t="s">
        <v>1310</v>
      </c>
      <c r="H909" s="54" t="s">
        <v>760</v>
      </c>
      <c r="I909" s="54">
        <v>450</v>
      </c>
      <c r="J909" s="62">
        <v>450</v>
      </c>
      <c r="K909" s="7"/>
      <c r="L909" s="7"/>
      <c r="M909" s="27"/>
    </row>
    <row r="910" spans="1:13" x14ac:dyDescent="0.25">
      <c r="A910" s="67"/>
      <c r="B910" s="111"/>
      <c r="C910" s="12">
        <f>MATCH(D910,[1]!Tabla1[Consignatario],0)</f>
        <v>2542</v>
      </c>
      <c r="D910" s="125" t="s">
        <v>1718</v>
      </c>
      <c r="E910" s="7"/>
      <c r="F910" s="7"/>
      <c r="G910" s="54" t="s">
        <v>19</v>
      </c>
      <c r="H910" s="54" t="s">
        <v>914</v>
      </c>
      <c r="I910" s="54">
        <v>3464</v>
      </c>
      <c r="J910" s="62">
        <v>3464</v>
      </c>
      <c r="K910" s="7"/>
      <c r="L910" s="7"/>
      <c r="M910" s="27"/>
    </row>
    <row r="911" spans="1:13" x14ac:dyDescent="0.25">
      <c r="A911" s="67"/>
      <c r="B911" s="111"/>
      <c r="C911" s="12">
        <f>MATCH(D911,[1]!Tabla1[Consignatario],0)</f>
        <v>2542</v>
      </c>
      <c r="D911" s="125" t="s">
        <v>1718</v>
      </c>
      <c r="E911" s="7"/>
      <c r="F911" s="7"/>
      <c r="G911" s="54" t="s">
        <v>19</v>
      </c>
      <c r="H911" s="54" t="s">
        <v>916</v>
      </c>
      <c r="I911" s="54">
        <v>44825</v>
      </c>
      <c r="J911" s="62">
        <v>44825</v>
      </c>
      <c r="K911" s="4"/>
      <c r="L911" s="4"/>
      <c r="M911" s="27"/>
    </row>
    <row r="912" spans="1:13" x14ac:dyDescent="0.25">
      <c r="A912" s="66"/>
      <c r="B912" s="112"/>
      <c r="C912" s="12">
        <f>MATCH(D912,[1]!Tabla1[Consignatario],0)</f>
        <v>2542</v>
      </c>
      <c r="D912" s="125" t="s">
        <v>1718</v>
      </c>
      <c r="E912" s="4"/>
      <c r="F912" s="4"/>
      <c r="G912" s="56" t="s">
        <v>1310</v>
      </c>
      <c r="H912" s="54" t="s">
        <v>917</v>
      </c>
      <c r="I912" s="54">
        <v>20435</v>
      </c>
      <c r="J912" s="62">
        <v>20435</v>
      </c>
      <c r="K912" s="54">
        <v>102</v>
      </c>
      <c r="L912" s="54">
        <v>1</v>
      </c>
      <c r="M912" s="27"/>
    </row>
    <row r="913" spans="1:13" x14ac:dyDescent="0.25">
      <c r="A913" s="60" t="s">
        <v>915</v>
      </c>
      <c r="B913" s="108" t="s">
        <v>13</v>
      </c>
      <c r="C913" s="12">
        <f>MATCH(D913,[1]!Tabla1[Consignatario],0)</f>
        <v>1005</v>
      </c>
      <c r="D913" s="121" t="s">
        <v>1802</v>
      </c>
      <c r="E913" s="54" t="s">
        <v>919</v>
      </c>
      <c r="F913" s="54" t="s">
        <v>38</v>
      </c>
      <c r="G913" s="54" t="s">
        <v>1312</v>
      </c>
      <c r="H913" s="54" t="s">
        <v>350</v>
      </c>
      <c r="I913" s="54">
        <v>80624</v>
      </c>
      <c r="J913" s="62">
        <v>80624</v>
      </c>
      <c r="K913" s="54">
        <v>5643</v>
      </c>
      <c r="L913" s="54">
        <v>5</v>
      </c>
      <c r="M913" s="27" t="s">
        <v>920</v>
      </c>
    </row>
    <row r="914" spans="1:13" ht="45" x14ac:dyDescent="0.25">
      <c r="A914" s="60" t="s">
        <v>921</v>
      </c>
      <c r="B914" s="108" t="s">
        <v>13</v>
      </c>
      <c r="C914" s="12">
        <f>MATCH(D914,[1]!Tabla1[Consignatario],0)</f>
        <v>1005</v>
      </c>
      <c r="D914" s="121" t="s">
        <v>1802</v>
      </c>
      <c r="E914" s="54" t="s">
        <v>919</v>
      </c>
      <c r="F914" s="54" t="s">
        <v>38</v>
      </c>
      <c r="G914" s="54" t="s">
        <v>19</v>
      </c>
      <c r="H914" s="54" t="s">
        <v>922</v>
      </c>
      <c r="I914" s="54">
        <f>313*8</f>
        <v>2504</v>
      </c>
      <c r="J914" s="62">
        <f>313*8</f>
        <v>2504</v>
      </c>
      <c r="K914" s="54"/>
      <c r="L914" s="54"/>
      <c r="M914" s="26" t="s">
        <v>1444</v>
      </c>
    </row>
    <row r="915" spans="1:13" x14ac:dyDescent="0.25">
      <c r="A915" s="60" t="s">
        <v>921</v>
      </c>
      <c r="B915" s="108"/>
      <c r="C915" s="12">
        <f>MATCH(D915,[1]!Tabla1[Consignatario],0)</f>
        <v>509</v>
      </c>
      <c r="D915" s="121" t="s">
        <v>1803</v>
      </c>
      <c r="E915" s="54" t="s">
        <v>919</v>
      </c>
      <c r="F915" s="54" t="s">
        <v>38</v>
      </c>
      <c r="G915" s="54" t="s">
        <v>1312</v>
      </c>
      <c r="H915" s="54" t="s">
        <v>424</v>
      </c>
      <c r="I915" s="54">
        <v>113350</v>
      </c>
      <c r="J915" s="62">
        <v>113350</v>
      </c>
      <c r="K915" s="54">
        <v>7934</v>
      </c>
      <c r="L915" s="54">
        <v>4</v>
      </c>
      <c r="M915" s="27"/>
    </row>
    <row r="916" spans="1:13" x14ac:dyDescent="0.25">
      <c r="A916" s="60" t="s">
        <v>923</v>
      </c>
      <c r="B916" s="108"/>
      <c r="C916" s="12">
        <f>MATCH(D916,[1]!Tabla1[Consignatario],0)</f>
        <v>1230</v>
      </c>
      <c r="D916" s="121" t="s">
        <v>1804</v>
      </c>
      <c r="E916" s="54" t="s">
        <v>924</v>
      </c>
      <c r="F916" s="54" t="s">
        <v>925</v>
      </c>
      <c r="G916" s="54" t="s">
        <v>1312</v>
      </c>
      <c r="H916" s="54" t="s">
        <v>162</v>
      </c>
      <c r="I916" s="54">
        <v>16000</v>
      </c>
      <c r="J916" s="62">
        <v>16000</v>
      </c>
      <c r="K916" s="54">
        <v>1120</v>
      </c>
      <c r="L916" s="54"/>
      <c r="M916" s="27"/>
    </row>
    <row r="917" spans="1:13" ht="60" x14ac:dyDescent="0.25">
      <c r="A917" s="60" t="s">
        <v>930</v>
      </c>
      <c r="B917" s="108"/>
      <c r="C917" s="12">
        <f>MATCH(D917,[1]!Tabla1[Consignatario],0)</f>
        <v>1748</v>
      </c>
      <c r="D917" s="121" t="s">
        <v>1686</v>
      </c>
      <c r="E917" s="54" t="s">
        <v>924</v>
      </c>
      <c r="F917" s="54" t="s">
        <v>925</v>
      </c>
      <c r="G917" s="54" t="s">
        <v>1312</v>
      </c>
      <c r="H917" s="54" t="s">
        <v>137</v>
      </c>
      <c r="I917" s="97">
        <v>25804</v>
      </c>
      <c r="J917" s="97">
        <v>25804</v>
      </c>
      <c r="K917" s="54">
        <v>2253</v>
      </c>
      <c r="L917" s="54">
        <v>6</v>
      </c>
      <c r="M917" s="26" t="s">
        <v>1307</v>
      </c>
    </row>
    <row r="918" spans="1:13" x14ac:dyDescent="0.25">
      <c r="A918" s="65" t="s">
        <v>929</v>
      </c>
      <c r="B918" s="110"/>
      <c r="C918" s="12">
        <f>MATCH(D918,[1]!Tabla1[Consignatario],0)</f>
        <v>2163</v>
      </c>
      <c r="D918" s="101" t="s">
        <v>1509</v>
      </c>
      <c r="E918" s="3" t="s">
        <v>926</v>
      </c>
      <c r="F918" s="3"/>
      <c r="G918" s="54" t="s">
        <v>1312</v>
      </c>
      <c r="H918" s="54" t="s">
        <v>927</v>
      </c>
      <c r="I918" s="54">
        <v>12600</v>
      </c>
      <c r="J918" s="62">
        <v>12600</v>
      </c>
      <c r="K918" s="3">
        <v>883</v>
      </c>
      <c r="L918" s="3">
        <v>4</v>
      </c>
      <c r="M918" s="27"/>
    </row>
    <row r="919" spans="1:13" x14ac:dyDescent="0.25">
      <c r="A919" s="66"/>
      <c r="B919" s="112"/>
      <c r="C919" s="12">
        <f>MATCH(D919,[1]!Tabla1[Consignatario],0)</f>
        <v>2163</v>
      </c>
      <c r="D919" s="101" t="s">
        <v>1509</v>
      </c>
      <c r="E919" s="4"/>
      <c r="F919" s="4"/>
      <c r="G919" s="54" t="s">
        <v>19</v>
      </c>
      <c r="H919" s="54" t="s">
        <v>928</v>
      </c>
      <c r="I919" s="54">
        <v>22</v>
      </c>
      <c r="J919" s="62">
        <v>22</v>
      </c>
      <c r="K919" s="4"/>
      <c r="L919" s="4"/>
      <c r="M919" s="27"/>
    </row>
    <row r="920" spans="1:13" x14ac:dyDescent="0.25">
      <c r="A920" s="60" t="s">
        <v>929</v>
      </c>
      <c r="B920" s="108"/>
      <c r="C920" s="12">
        <f>MATCH(D920,[1]!Tabla1[Consignatario],0)</f>
        <v>1035</v>
      </c>
      <c r="D920" s="121" t="s">
        <v>1606</v>
      </c>
      <c r="E920" s="54" t="s">
        <v>926</v>
      </c>
      <c r="F920" s="54" t="s">
        <v>754</v>
      </c>
      <c r="G920" s="54" t="s">
        <v>1312</v>
      </c>
      <c r="H920" s="54" t="s">
        <v>16</v>
      </c>
      <c r="I920" s="54">
        <v>4100</v>
      </c>
      <c r="J920" s="62">
        <v>4100</v>
      </c>
      <c r="K920" s="54">
        <v>287</v>
      </c>
      <c r="L920" s="6"/>
      <c r="M920" s="27"/>
    </row>
    <row r="921" spans="1:13" x14ac:dyDescent="0.25">
      <c r="A921" s="60" t="s">
        <v>929</v>
      </c>
      <c r="B921" s="108"/>
      <c r="C921" s="12">
        <f>MATCH(D921,[1]!Tabla1[Consignatario],0)</f>
        <v>1035</v>
      </c>
      <c r="D921" s="121" t="s">
        <v>1606</v>
      </c>
      <c r="E921" s="54" t="s">
        <v>926</v>
      </c>
      <c r="F921" s="54" t="s">
        <v>754</v>
      </c>
      <c r="G921" s="54" t="s">
        <v>1312</v>
      </c>
      <c r="H921" s="54" t="s">
        <v>931</v>
      </c>
      <c r="I921" s="54">
        <v>848</v>
      </c>
      <c r="J921" s="62">
        <v>848</v>
      </c>
      <c r="K921" s="54">
        <v>59</v>
      </c>
      <c r="L921" s="54">
        <v>3</v>
      </c>
      <c r="M921" s="27" t="s">
        <v>932</v>
      </c>
    </row>
    <row r="922" spans="1:13" x14ac:dyDescent="0.25">
      <c r="A922" s="60" t="s">
        <v>934</v>
      </c>
      <c r="B922" s="108"/>
      <c r="C922" s="12">
        <f>MATCH(D922,[1]!Tabla1[Consignatario],0)</f>
        <v>1035</v>
      </c>
      <c r="D922" s="121" t="s">
        <v>1606</v>
      </c>
      <c r="E922" s="54" t="s">
        <v>926</v>
      </c>
      <c r="F922" s="54" t="s">
        <v>754</v>
      </c>
      <c r="G922" s="54" t="s">
        <v>1312</v>
      </c>
      <c r="H922" s="54" t="s">
        <v>44</v>
      </c>
      <c r="I922" s="97">
        <v>6904</v>
      </c>
      <c r="J922" s="97">
        <v>6904</v>
      </c>
      <c r="K922" s="54">
        <v>483</v>
      </c>
      <c r="L922" s="54">
        <v>2</v>
      </c>
      <c r="M922" s="27" t="s">
        <v>933</v>
      </c>
    </row>
    <row r="923" spans="1:13" x14ac:dyDescent="0.25">
      <c r="A923" s="60" t="s">
        <v>934</v>
      </c>
      <c r="B923" s="108"/>
      <c r="C923" s="12">
        <f>MATCH(D923,[1]!Tabla1[Consignatario],0)</f>
        <v>1035</v>
      </c>
      <c r="D923" s="121" t="s">
        <v>1606</v>
      </c>
      <c r="E923" s="54" t="s">
        <v>926</v>
      </c>
      <c r="F923" s="54"/>
      <c r="G923" s="54" t="s">
        <v>1312</v>
      </c>
      <c r="H923" s="54" t="s">
        <v>44</v>
      </c>
      <c r="I923" s="97">
        <v>8495</v>
      </c>
      <c r="J923" s="97">
        <v>8495</v>
      </c>
      <c r="K923" s="54"/>
      <c r="L923" s="54"/>
      <c r="M923" s="27" t="s">
        <v>935</v>
      </c>
    </row>
    <row r="924" spans="1:13" x14ac:dyDescent="0.25">
      <c r="A924" s="60" t="s">
        <v>934</v>
      </c>
      <c r="B924" s="108" t="s">
        <v>315</v>
      </c>
      <c r="C924" s="12">
        <f>MATCH(D924,[1]!Tabla1[Consignatario],0)</f>
        <v>2171</v>
      </c>
      <c r="D924" s="121" t="s">
        <v>1805</v>
      </c>
      <c r="E924" s="54" t="s">
        <v>936</v>
      </c>
      <c r="F924" s="54" t="s">
        <v>791</v>
      </c>
      <c r="G924" s="54" t="s">
        <v>1312</v>
      </c>
      <c r="H924" s="54" t="s">
        <v>66</v>
      </c>
      <c r="I924" s="54">
        <v>600</v>
      </c>
      <c r="J924" s="62">
        <v>600</v>
      </c>
      <c r="K924" s="54">
        <v>42</v>
      </c>
      <c r="L924" s="54"/>
      <c r="M924" s="27"/>
    </row>
    <row r="925" spans="1:13" x14ac:dyDescent="0.25">
      <c r="A925" s="60" t="s">
        <v>937</v>
      </c>
      <c r="B925" s="108" t="s">
        <v>13</v>
      </c>
      <c r="C925" s="12">
        <f>MATCH(D925,[1]!Tabla1[Consignatario],0)</f>
        <v>1053</v>
      </c>
      <c r="D925" s="121" t="s">
        <v>1806</v>
      </c>
      <c r="E925" s="54" t="s">
        <v>936</v>
      </c>
      <c r="F925" s="54" t="s">
        <v>791</v>
      </c>
      <c r="G925" s="56" t="s">
        <v>1310</v>
      </c>
      <c r="H925" s="54" t="s">
        <v>938</v>
      </c>
      <c r="I925" s="54">
        <v>2750</v>
      </c>
      <c r="J925" s="62">
        <v>2750</v>
      </c>
      <c r="K925" s="54">
        <v>13</v>
      </c>
      <c r="L925" s="54">
        <v>6</v>
      </c>
      <c r="M925" s="27"/>
    </row>
    <row r="926" spans="1:13" x14ac:dyDescent="0.25">
      <c r="A926" s="60" t="s">
        <v>937</v>
      </c>
      <c r="B926" s="108"/>
      <c r="C926" s="12">
        <f>MATCH(D926,[1]!Tabla1[Consignatario],0)</f>
        <v>2497</v>
      </c>
      <c r="D926" s="101" t="s">
        <v>1520</v>
      </c>
      <c r="E926" s="54" t="s">
        <v>936</v>
      </c>
      <c r="F926" s="54" t="s">
        <v>791</v>
      </c>
      <c r="G926" s="54" t="s">
        <v>1312</v>
      </c>
      <c r="H926" s="54" t="s">
        <v>133</v>
      </c>
      <c r="I926" s="54">
        <v>1000</v>
      </c>
      <c r="J926" s="62">
        <v>1000</v>
      </c>
      <c r="K926" s="54"/>
      <c r="L926" s="54"/>
      <c r="M926" s="27" t="s">
        <v>939</v>
      </c>
    </row>
    <row r="927" spans="1:13" x14ac:dyDescent="0.25">
      <c r="A927" s="65" t="s">
        <v>937</v>
      </c>
      <c r="B927" s="110" t="s">
        <v>13</v>
      </c>
      <c r="C927" s="12">
        <f>MATCH(D927,[1]!Tabla1[Consignatario],0)</f>
        <v>1088</v>
      </c>
      <c r="D927" s="125" t="s">
        <v>1807</v>
      </c>
      <c r="E927" s="3" t="s">
        <v>936</v>
      </c>
      <c r="F927" s="3" t="s">
        <v>215</v>
      </c>
      <c r="G927" s="54" t="s">
        <v>1312</v>
      </c>
      <c r="H927" s="54" t="s">
        <v>53</v>
      </c>
      <c r="I927" s="54">
        <v>26000</v>
      </c>
      <c r="J927" s="62">
        <v>26000</v>
      </c>
      <c r="K927" s="3">
        <v>1834</v>
      </c>
      <c r="L927" s="3">
        <v>4</v>
      </c>
      <c r="M927" s="27"/>
    </row>
    <row r="928" spans="1:13" x14ac:dyDescent="0.25">
      <c r="A928" s="66"/>
      <c r="B928" s="112"/>
      <c r="C928" s="12">
        <f>MATCH(D928,[1]!Tabla1[Consignatario],0)</f>
        <v>1088</v>
      </c>
      <c r="D928" s="125" t="s">
        <v>1807</v>
      </c>
      <c r="E928" s="4"/>
      <c r="F928" s="4"/>
      <c r="G928" s="54" t="s">
        <v>19</v>
      </c>
      <c r="H928" s="54" t="s">
        <v>460</v>
      </c>
      <c r="I928" s="54">
        <v>208</v>
      </c>
      <c r="J928" s="62">
        <v>208</v>
      </c>
      <c r="K928" s="4"/>
      <c r="L928" s="4"/>
      <c r="M928" s="27"/>
    </row>
    <row r="929" spans="1:13" x14ac:dyDescent="0.25">
      <c r="A929" s="65" t="s">
        <v>941</v>
      </c>
      <c r="B929" s="110"/>
      <c r="C929" s="12">
        <f>MATCH(D929,[1]!Tabla1[Consignatario],0)</f>
        <v>2757</v>
      </c>
      <c r="D929" s="121" t="s">
        <v>1557</v>
      </c>
      <c r="E929" s="3" t="s">
        <v>936</v>
      </c>
      <c r="F929" s="3"/>
      <c r="G929" s="54" t="s">
        <v>1312</v>
      </c>
      <c r="H929" s="54" t="s">
        <v>77</v>
      </c>
      <c r="I929" s="54">
        <v>14000</v>
      </c>
      <c r="J929" s="62">
        <v>14000</v>
      </c>
      <c r="K929" s="3">
        <v>1032</v>
      </c>
      <c r="L929" s="3">
        <v>5</v>
      </c>
      <c r="M929" s="27"/>
    </row>
    <row r="930" spans="1:13" x14ac:dyDescent="0.25">
      <c r="A930" s="66"/>
      <c r="B930" s="112"/>
      <c r="C930" s="12">
        <f>MATCH(D930,[1]!Tabla1[Consignatario],0)</f>
        <v>2757</v>
      </c>
      <c r="D930" s="121" t="s">
        <v>1557</v>
      </c>
      <c r="E930" s="4"/>
      <c r="F930" s="4"/>
      <c r="G930" s="54" t="s">
        <v>19</v>
      </c>
      <c r="H930" s="54" t="s">
        <v>67</v>
      </c>
      <c r="I930" s="54">
        <v>752</v>
      </c>
      <c r="J930" s="62">
        <v>752</v>
      </c>
      <c r="K930" s="4"/>
      <c r="L930" s="4"/>
      <c r="M930" s="27"/>
    </row>
    <row r="931" spans="1:13" x14ac:dyDescent="0.25">
      <c r="A931" s="60" t="s">
        <v>940</v>
      </c>
      <c r="B931" s="108" t="s">
        <v>1005</v>
      </c>
      <c r="D931" s="124" t="s">
        <v>1652</v>
      </c>
      <c r="E931" s="54" t="s">
        <v>936</v>
      </c>
      <c r="F931" s="54" t="s">
        <v>215</v>
      </c>
      <c r="G931" s="54" t="s">
        <v>1312</v>
      </c>
      <c r="H931" s="54" t="s">
        <v>216</v>
      </c>
      <c r="I931" s="63"/>
      <c r="J931" s="62">
        <v>50000</v>
      </c>
      <c r="K931" s="54"/>
      <c r="L931" s="6"/>
      <c r="M931" s="27" t="s">
        <v>1308</v>
      </c>
    </row>
    <row r="932" spans="1:13" x14ac:dyDescent="0.25">
      <c r="A932" s="60" t="s">
        <v>940</v>
      </c>
      <c r="B932" s="108"/>
      <c r="C932" s="12">
        <f>MATCH(D932,[1]!Tabla1[Consignatario],0)</f>
        <v>2604</v>
      </c>
      <c r="D932" s="101" t="s">
        <v>1524</v>
      </c>
      <c r="E932" s="54" t="s">
        <v>942</v>
      </c>
      <c r="F932" s="54" t="s">
        <v>359</v>
      </c>
      <c r="G932" s="54" t="s">
        <v>1312</v>
      </c>
      <c r="H932" s="54" t="s">
        <v>137</v>
      </c>
      <c r="I932" s="54">
        <v>60000</v>
      </c>
      <c r="J932" s="62">
        <v>60000</v>
      </c>
      <c r="K932" s="54">
        <v>4200</v>
      </c>
      <c r="L932" s="6"/>
      <c r="M932" s="27"/>
    </row>
    <row r="933" spans="1:13" x14ac:dyDescent="0.25">
      <c r="A933" s="60" t="s">
        <v>944</v>
      </c>
      <c r="B933" s="108"/>
      <c r="C933" s="12">
        <f>MATCH(D933,[1]!Tabla1[Consignatario],0)</f>
        <v>549</v>
      </c>
      <c r="D933" s="121" t="s">
        <v>1626</v>
      </c>
      <c r="E933" s="54" t="s">
        <v>942</v>
      </c>
      <c r="F933" s="54" t="s">
        <v>943</v>
      </c>
      <c r="G933" s="54" t="s">
        <v>1312</v>
      </c>
      <c r="H933" s="54" t="s">
        <v>77</v>
      </c>
      <c r="I933" s="54">
        <v>14000</v>
      </c>
      <c r="J933" s="62">
        <v>14000</v>
      </c>
      <c r="K933" s="54">
        <v>980</v>
      </c>
      <c r="L933" s="6"/>
      <c r="M933" s="27"/>
    </row>
    <row r="934" spans="1:13" x14ac:dyDescent="0.25">
      <c r="A934" s="65" t="s">
        <v>945</v>
      </c>
      <c r="B934" s="110"/>
      <c r="C934" s="12">
        <f>MATCH(D934,[1]!Tabla1[Consignatario],0)</f>
        <v>802</v>
      </c>
      <c r="D934" s="125" t="s">
        <v>1808</v>
      </c>
      <c r="E934" s="3" t="s">
        <v>942</v>
      </c>
      <c r="F934" s="3" t="s">
        <v>943</v>
      </c>
      <c r="G934" s="54" t="s">
        <v>1312</v>
      </c>
      <c r="H934" s="54" t="s">
        <v>131</v>
      </c>
      <c r="I934" s="54">
        <v>20000</v>
      </c>
      <c r="J934" s="62">
        <v>20000</v>
      </c>
      <c r="K934" s="3">
        <v>1540</v>
      </c>
      <c r="L934" s="6"/>
      <c r="M934" s="27"/>
    </row>
    <row r="935" spans="1:13" x14ac:dyDescent="0.25">
      <c r="A935" s="67"/>
      <c r="B935" s="111"/>
      <c r="C935" s="12">
        <f>MATCH(D935,[1]!Tabla1[Consignatario],0)</f>
        <v>802</v>
      </c>
      <c r="D935" s="125" t="s">
        <v>1808</v>
      </c>
      <c r="E935" s="7"/>
      <c r="F935" s="7"/>
      <c r="G935" s="54" t="s">
        <v>1312</v>
      </c>
      <c r="H935" s="54" t="s">
        <v>33</v>
      </c>
      <c r="I935" s="54">
        <v>400</v>
      </c>
      <c r="J935" s="62">
        <v>400</v>
      </c>
      <c r="K935" s="7"/>
      <c r="L935" s="6"/>
      <c r="M935" s="27"/>
    </row>
    <row r="936" spans="1:13" x14ac:dyDescent="0.25">
      <c r="A936" s="66"/>
      <c r="B936" s="112"/>
      <c r="C936" s="12">
        <f>MATCH(D936,[1]!Tabla1[Consignatario],0)</f>
        <v>802</v>
      </c>
      <c r="D936" s="125" t="s">
        <v>1808</v>
      </c>
      <c r="E936" s="4"/>
      <c r="F936" s="4"/>
      <c r="G936" s="54" t="s">
        <v>19</v>
      </c>
      <c r="H936" s="54" t="s">
        <v>196</v>
      </c>
      <c r="I936" s="54">
        <v>1600</v>
      </c>
      <c r="J936" s="62">
        <v>1600</v>
      </c>
      <c r="K936" s="4"/>
      <c r="L936" s="6"/>
      <c r="M936" s="27"/>
    </row>
    <row r="937" spans="1:13" x14ac:dyDescent="0.25">
      <c r="A937" s="60" t="s">
        <v>945</v>
      </c>
      <c r="B937" s="108"/>
      <c r="C937" s="12">
        <f>MATCH(D937,[1]!Tabla1[Consignatario],0)</f>
        <v>1285</v>
      </c>
      <c r="D937" s="121" t="s">
        <v>1809</v>
      </c>
      <c r="E937" s="54" t="s">
        <v>942</v>
      </c>
      <c r="F937" s="54" t="s">
        <v>791</v>
      </c>
      <c r="G937" s="54" t="s">
        <v>1312</v>
      </c>
      <c r="H937" s="54" t="s">
        <v>459</v>
      </c>
      <c r="I937" s="54">
        <v>1300</v>
      </c>
      <c r="J937" s="62">
        <v>1300</v>
      </c>
      <c r="K937" s="54">
        <v>91</v>
      </c>
      <c r="L937" s="6"/>
      <c r="M937" s="27"/>
    </row>
    <row r="938" spans="1:13" x14ac:dyDescent="0.25">
      <c r="A938" s="60" t="s">
        <v>945</v>
      </c>
      <c r="B938" s="108"/>
      <c r="C938" s="12">
        <f>MATCH(D938,[1]!Tabla1[Consignatario],0)</f>
        <v>467</v>
      </c>
      <c r="D938" s="121" t="s">
        <v>1810</v>
      </c>
      <c r="E938" s="54" t="s">
        <v>942</v>
      </c>
      <c r="F938" s="54" t="s">
        <v>791</v>
      </c>
      <c r="G938" s="54" t="s">
        <v>1312</v>
      </c>
      <c r="H938" s="54" t="s">
        <v>27</v>
      </c>
      <c r="I938" s="54">
        <v>200</v>
      </c>
      <c r="J938" s="62">
        <v>200</v>
      </c>
      <c r="K938" s="54">
        <v>14</v>
      </c>
      <c r="L938" s="6"/>
      <c r="M938" s="27"/>
    </row>
    <row r="939" spans="1:13" x14ac:dyDescent="0.25">
      <c r="A939" s="60" t="s">
        <v>945</v>
      </c>
      <c r="B939" s="108"/>
      <c r="C939" s="12">
        <f>MATCH(D939,[1]!Tabla1[Consignatario],0)</f>
        <v>40</v>
      </c>
      <c r="D939" s="121" t="s">
        <v>1811</v>
      </c>
      <c r="E939" s="54" t="s">
        <v>942</v>
      </c>
      <c r="F939" s="54" t="s">
        <v>791</v>
      </c>
      <c r="G939" s="54" t="s">
        <v>1312</v>
      </c>
      <c r="H939" s="54" t="s">
        <v>27</v>
      </c>
      <c r="I939" s="54">
        <v>200</v>
      </c>
      <c r="J939" s="62">
        <v>200</v>
      </c>
      <c r="K939" s="54">
        <v>14</v>
      </c>
      <c r="L939" s="6"/>
      <c r="M939" s="27"/>
    </row>
    <row r="940" spans="1:13" x14ac:dyDescent="0.25">
      <c r="A940" s="60" t="s">
        <v>946</v>
      </c>
      <c r="B940" s="108"/>
      <c r="C940" s="12">
        <f>MATCH(D940,[1]!Tabla1[Consignatario],0)</f>
        <v>1730</v>
      </c>
      <c r="D940" s="101" t="s">
        <v>1787</v>
      </c>
      <c r="E940" s="54" t="s">
        <v>942</v>
      </c>
      <c r="F940" s="54" t="s">
        <v>791</v>
      </c>
      <c r="G940" s="54" t="s">
        <v>1312</v>
      </c>
      <c r="H940" s="54" t="s">
        <v>27</v>
      </c>
      <c r="I940" s="54">
        <v>200</v>
      </c>
      <c r="J940" s="62">
        <v>200</v>
      </c>
      <c r="K940" s="54">
        <v>14</v>
      </c>
      <c r="L940" s="6"/>
      <c r="M940" s="27"/>
    </row>
    <row r="941" spans="1:13" x14ac:dyDescent="0.25">
      <c r="A941" s="60" t="s">
        <v>946</v>
      </c>
      <c r="B941" s="108"/>
      <c r="C941" s="12">
        <f>MATCH(D941,[1]!Tabla1[Consignatario],0)</f>
        <v>780</v>
      </c>
      <c r="D941" s="121" t="s">
        <v>1812</v>
      </c>
      <c r="E941" s="54" t="s">
        <v>942</v>
      </c>
      <c r="F941" s="54" t="s">
        <v>791</v>
      </c>
      <c r="G941" s="54" t="s">
        <v>1312</v>
      </c>
      <c r="H941" s="54" t="s">
        <v>27</v>
      </c>
      <c r="I941" s="54">
        <v>200</v>
      </c>
      <c r="J941" s="62">
        <v>200</v>
      </c>
      <c r="K941" s="54">
        <v>14</v>
      </c>
      <c r="L941" s="6"/>
      <c r="M941" s="27"/>
    </row>
    <row r="942" spans="1:13" x14ac:dyDescent="0.25">
      <c r="A942" s="65" t="s">
        <v>946</v>
      </c>
      <c r="B942" s="110"/>
      <c r="C942" s="12">
        <f>MATCH(D942,[1]!Tabla1[Consignatario],0)</f>
        <v>523</v>
      </c>
      <c r="D942" s="125" t="s">
        <v>1581</v>
      </c>
      <c r="E942" s="3" t="s">
        <v>942</v>
      </c>
      <c r="F942" s="3" t="s">
        <v>947</v>
      </c>
      <c r="G942" s="54" t="s">
        <v>1312</v>
      </c>
      <c r="H942" s="54" t="s">
        <v>459</v>
      </c>
      <c r="I942" s="54">
        <v>1300</v>
      </c>
      <c r="J942" s="62">
        <v>1300</v>
      </c>
      <c r="K942" s="3">
        <v>17</v>
      </c>
      <c r="L942" s="3">
        <v>4</v>
      </c>
      <c r="M942" s="27"/>
    </row>
    <row r="943" spans="1:13" x14ac:dyDescent="0.25">
      <c r="A943" s="66"/>
      <c r="B943" s="112"/>
      <c r="C943" s="12">
        <f>MATCH(D943,[1]!Tabla1[Consignatario],0)</f>
        <v>523</v>
      </c>
      <c r="D943" s="125" t="s">
        <v>1581</v>
      </c>
      <c r="E943" s="4"/>
      <c r="F943" s="4"/>
      <c r="G943" s="54" t="s">
        <v>19</v>
      </c>
      <c r="H943" s="54" t="s">
        <v>948</v>
      </c>
      <c r="I943" s="54">
        <v>1136</v>
      </c>
      <c r="J943" s="62">
        <v>1136</v>
      </c>
      <c r="K943" s="4"/>
      <c r="L943" s="4"/>
      <c r="M943" s="27"/>
    </row>
    <row r="944" spans="1:13" x14ac:dyDescent="0.25">
      <c r="A944" s="60" t="s">
        <v>946</v>
      </c>
      <c r="B944" s="108"/>
      <c r="C944" s="12">
        <f>MATCH(D944,[1]!Tabla1[Consignatario],0)</f>
        <v>523</v>
      </c>
      <c r="D944" s="121" t="s">
        <v>1581</v>
      </c>
      <c r="E944" s="54" t="s">
        <v>942</v>
      </c>
      <c r="F944" s="54" t="s">
        <v>949</v>
      </c>
      <c r="G944" s="54" t="s">
        <v>1312</v>
      </c>
      <c r="H944" s="54" t="s">
        <v>223</v>
      </c>
      <c r="I944" s="54">
        <v>36000</v>
      </c>
      <c r="J944" s="62">
        <v>36000</v>
      </c>
      <c r="K944" s="54">
        <v>2520</v>
      </c>
      <c r="L944" s="54"/>
      <c r="M944" s="27"/>
    </row>
    <row r="945" spans="1:13" x14ac:dyDescent="0.25">
      <c r="A945" s="65" t="s">
        <v>952</v>
      </c>
      <c r="B945" s="110"/>
      <c r="C945" s="12">
        <f>MATCH(D945,[1]!Tabla1[Consignatario],0)</f>
        <v>523</v>
      </c>
      <c r="D945" s="125" t="s">
        <v>1581</v>
      </c>
      <c r="E945" s="3" t="s">
        <v>942</v>
      </c>
      <c r="F945" s="3" t="s">
        <v>949</v>
      </c>
      <c r="G945" s="54" t="s">
        <v>1312</v>
      </c>
      <c r="H945" s="54" t="s">
        <v>112</v>
      </c>
      <c r="I945" s="54">
        <v>18250</v>
      </c>
      <c r="J945" s="62">
        <v>18250</v>
      </c>
      <c r="K945" s="54"/>
      <c r="L945" s="6"/>
      <c r="M945" s="27"/>
    </row>
    <row r="946" spans="1:13" x14ac:dyDescent="0.25">
      <c r="A946" s="66"/>
      <c r="B946" s="112"/>
      <c r="C946" s="12">
        <f>MATCH(D946,[1]!Tabla1[Consignatario],0)</f>
        <v>523</v>
      </c>
      <c r="D946" s="125" t="s">
        <v>1581</v>
      </c>
      <c r="E946" s="4"/>
      <c r="F946" s="4"/>
      <c r="G946" s="54" t="s">
        <v>19</v>
      </c>
      <c r="H946" s="54" t="s">
        <v>950</v>
      </c>
      <c r="I946" s="54">
        <v>1088</v>
      </c>
      <c r="J946" s="62">
        <v>1088</v>
      </c>
      <c r="K946" s="54">
        <v>1253</v>
      </c>
      <c r="L946" s="6">
        <v>5</v>
      </c>
      <c r="M946" s="27"/>
    </row>
    <row r="947" spans="1:13" x14ac:dyDescent="0.25">
      <c r="A947" s="60" t="s">
        <v>951</v>
      </c>
      <c r="B947" s="108"/>
      <c r="C947" s="12">
        <f>MATCH(D947,[1]!Tabla1[Consignatario],0)</f>
        <v>2556</v>
      </c>
      <c r="D947" s="101" t="s">
        <v>1522</v>
      </c>
      <c r="E947" s="54" t="s">
        <v>942</v>
      </c>
      <c r="F947" s="54" t="s">
        <v>949</v>
      </c>
      <c r="G947" s="54" t="s">
        <v>1312</v>
      </c>
      <c r="H947" s="54" t="s">
        <v>44</v>
      </c>
      <c r="I947" s="54">
        <v>8400</v>
      </c>
      <c r="J947" s="62">
        <v>8400</v>
      </c>
      <c r="K947" s="54">
        <v>588</v>
      </c>
      <c r="L947" s="6"/>
      <c r="M947" s="27"/>
    </row>
    <row r="948" spans="1:13" x14ac:dyDescent="0.25">
      <c r="A948" s="65" t="s">
        <v>951</v>
      </c>
      <c r="B948" s="110"/>
      <c r="C948" s="12">
        <f>MATCH(D948,[1]!Tabla1[Consignatario],0)</f>
        <v>2556</v>
      </c>
      <c r="D948" s="101" t="s">
        <v>1522</v>
      </c>
      <c r="E948" s="3" t="s">
        <v>942</v>
      </c>
      <c r="F948" s="3" t="s">
        <v>949</v>
      </c>
      <c r="G948" s="54" t="s">
        <v>1312</v>
      </c>
      <c r="H948" s="54" t="s">
        <v>16</v>
      </c>
      <c r="I948" s="54">
        <v>4200</v>
      </c>
      <c r="J948" s="62">
        <v>4200</v>
      </c>
      <c r="K948" s="3">
        <v>400</v>
      </c>
      <c r="L948" s="3">
        <v>3</v>
      </c>
      <c r="M948" s="27"/>
    </row>
    <row r="949" spans="1:13" x14ac:dyDescent="0.25">
      <c r="A949" s="66"/>
      <c r="B949" s="112"/>
      <c r="C949" s="12">
        <f>MATCH(D949,[1]!Tabla1[Consignatario],0)</f>
        <v>2556</v>
      </c>
      <c r="D949" s="101" t="s">
        <v>1522</v>
      </c>
      <c r="E949" s="4"/>
      <c r="F949" s="4"/>
      <c r="G949" s="54" t="s">
        <v>19</v>
      </c>
      <c r="H949" s="54" t="s">
        <v>627</v>
      </c>
      <c r="I949" s="54">
        <v>1520</v>
      </c>
      <c r="J949" s="62">
        <v>1520</v>
      </c>
      <c r="K949" s="4"/>
      <c r="L949" s="4"/>
      <c r="M949" s="27"/>
    </row>
    <row r="950" spans="1:13" x14ac:dyDescent="0.25">
      <c r="A950" s="65" t="s">
        <v>951</v>
      </c>
      <c r="B950" s="110"/>
      <c r="C950" s="12">
        <f>MATCH(D950,[1]!Tabla1[Consignatario],0)</f>
        <v>2556</v>
      </c>
      <c r="D950" s="101" t="s">
        <v>1522</v>
      </c>
      <c r="E950" s="3" t="s">
        <v>942</v>
      </c>
      <c r="F950" s="3" t="s">
        <v>949</v>
      </c>
      <c r="G950" s="54" t="s">
        <v>1312</v>
      </c>
      <c r="H950" s="54" t="s">
        <v>159</v>
      </c>
      <c r="I950" s="54">
        <v>1200</v>
      </c>
      <c r="J950" s="62">
        <v>1200</v>
      </c>
      <c r="K950" s="3">
        <v>123</v>
      </c>
      <c r="L950" s="3">
        <v>2</v>
      </c>
      <c r="M950" s="27"/>
    </row>
    <row r="951" spans="1:13" x14ac:dyDescent="0.25">
      <c r="A951" s="66"/>
      <c r="B951" s="112"/>
      <c r="C951" s="12">
        <f>MATCH(D951,[1]!Tabla1[Consignatario],0)</f>
        <v>2556</v>
      </c>
      <c r="D951" s="101" t="s">
        <v>1522</v>
      </c>
      <c r="E951" s="4"/>
      <c r="F951" s="4"/>
      <c r="G951" s="54" t="s">
        <v>19</v>
      </c>
      <c r="H951" s="54" t="s">
        <v>456</v>
      </c>
      <c r="I951" s="54">
        <v>560</v>
      </c>
      <c r="J951" s="62">
        <v>560</v>
      </c>
      <c r="K951" s="4"/>
      <c r="L951" s="4"/>
      <c r="M951" s="27"/>
    </row>
    <row r="952" spans="1:13" x14ac:dyDescent="0.25">
      <c r="A952" s="60" t="s">
        <v>953</v>
      </c>
      <c r="B952" s="108"/>
      <c r="C952" s="12">
        <f>MATCH(D952,[1]!Tabla1[Consignatario],0)</f>
        <v>455</v>
      </c>
      <c r="D952" s="121" t="s">
        <v>1813</v>
      </c>
      <c r="E952" s="54" t="s">
        <v>942</v>
      </c>
      <c r="F952" s="54" t="s">
        <v>954</v>
      </c>
      <c r="G952" s="54" t="s">
        <v>1312</v>
      </c>
      <c r="H952" s="54" t="s">
        <v>147</v>
      </c>
      <c r="I952" s="54">
        <v>40000</v>
      </c>
      <c r="J952" s="62">
        <v>40000</v>
      </c>
      <c r="K952" s="54">
        <v>2520</v>
      </c>
      <c r="L952" s="54"/>
      <c r="M952" s="27" t="s">
        <v>1443</v>
      </c>
    </row>
    <row r="953" spans="1:13" x14ac:dyDescent="0.25">
      <c r="A953" s="65" t="s">
        <v>953</v>
      </c>
      <c r="B953" s="110"/>
      <c r="C953" s="12">
        <f>MATCH(D953,[1]!Tabla1[Consignatario],0)</f>
        <v>455</v>
      </c>
      <c r="D953" s="125" t="s">
        <v>1813</v>
      </c>
      <c r="E953" s="3" t="s">
        <v>942</v>
      </c>
      <c r="F953" s="3"/>
      <c r="G953" s="54" t="s">
        <v>1312</v>
      </c>
      <c r="H953" s="54" t="s">
        <v>44</v>
      </c>
      <c r="I953" s="54">
        <v>8000</v>
      </c>
      <c r="J953" s="62">
        <v>8000</v>
      </c>
      <c r="K953" s="54"/>
      <c r="L953" s="54"/>
      <c r="M953" s="27"/>
    </row>
    <row r="954" spans="1:13" x14ac:dyDescent="0.25">
      <c r="A954" s="66"/>
      <c r="B954" s="112"/>
      <c r="C954" s="12">
        <f>MATCH(D954,[1]!Tabla1[Consignatario],0)</f>
        <v>455</v>
      </c>
      <c r="D954" s="125" t="s">
        <v>1813</v>
      </c>
      <c r="E954" s="4"/>
      <c r="F954" s="4"/>
      <c r="G954" s="54" t="s">
        <v>19</v>
      </c>
      <c r="H954" s="54" t="s">
        <v>955</v>
      </c>
      <c r="I954" s="54">
        <v>1760</v>
      </c>
      <c r="J954" s="62">
        <v>1760</v>
      </c>
      <c r="K954" s="54">
        <v>683</v>
      </c>
      <c r="L954" s="54">
        <v>2</v>
      </c>
      <c r="M954" s="27"/>
    </row>
    <row r="955" spans="1:13" x14ac:dyDescent="0.25">
      <c r="A955" s="60" t="s">
        <v>953</v>
      </c>
      <c r="B955" s="108"/>
      <c r="C955" s="12">
        <f>MATCH(D955,[1]!Tabla1[Consignatario],0)</f>
        <v>455</v>
      </c>
      <c r="D955" s="121" t="s">
        <v>1813</v>
      </c>
      <c r="E955" s="54" t="s">
        <v>942</v>
      </c>
      <c r="F955" s="54" t="s">
        <v>954</v>
      </c>
      <c r="G955" s="56" t="s">
        <v>1310</v>
      </c>
      <c r="H955" s="54" t="s">
        <v>956</v>
      </c>
      <c r="I955" s="54">
        <v>3680</v>
      </c>
      <c r="J955" s="62">
        <v>3680</v>
      </c>
      <c r="K955" s="54">
        <v>18</v>
      </c>
      <c r="L955" s="54">
        <v>4</v>
      </c>
      <c r="M955" s="27"/>
    </row>
    <row r="956" spans="1:13" x14ac:dyDescent="0.25">
      <c r="A956" s="60" t="s">
        <v>953</v>
      </c>
      <c r="B956" s="108" t="s">
        <v>13</v>
      </c>
      <c r="C956" s="12">
        <f>MATCH(D956,[1]!Tabla1[Consignatario],0)</f>
        <v>2497</v>
      </c>
      <c r="D956" s="101" t="s">
        <v>1520</v>
      </c>
      <c r="E956" s="54" t="s">
        <v>942</v>
      </c>
      <c r="F956" s="54" t="s">
        <v>954</v>
      </c>
      <c r="G956" s="54" t="s">
        <v>1312</v>
      </c>
      <c r="H956" s="54" t="s">
        <v>112</v>
      </c>
      <c r="I956" s="54">
        <v>18000</v>
      </c>
      <c r="J956" s="62">
        <v>18000</v>
      </c>
      <c r="K956" s="54">
        <v>1260</v>
      </c>
      <c r="L956" s="54"/>
      <c r="M956" s="27" t="s">
        <v>1446</v>
      </c>
    </row>
    <row r="957" spans="1:13" x14ac:dyDescent="0.25">
      <c r="A957" s="60" t="s">
        <v>957</v>
      </c>
      <c r="B957" s="108" t="s">
        <v>13</v>
      </c>
      <c r="C957" s="12">
        <f>MATCH(D957,[1]!Tabla1[Consignatario],0)</f>
        <v>2497</v>
      </c>
      <c r="D957" s="101" t="s">
        <v>1520</v>
      </c>
      <c r="E957" s="54" t="s">
        <v>942</v>
      </c>
      <c r="F957" s="54"/>
      <c r="G957" s="54" t="s">
        <v>19</v>
      </c>
      <c r="H957" s="54" t="s">
        <v>958</v>
      </c>
      <c r="I957" s="54">
        <v>2256</v>
      </c>
      <c r="J957" s="62">
        <v>2256</v>
      </c>
      <c r="K957" s="54">
        <v>158</v>
      </c>
      <c r="L957" s="54"/>
      <c r="M957" s="27"/>
    </row>
    <row r="958" spans="1:13" x14ac:dyDescent="0.25">
      <c r="A958" s="60" t="s">
        <v>957</v>
      </c>
      <c r="B958" s="108" t="s">
        <v>13</v>
      </c>
      <c r="C958" s="12">
        <f>MATCH(D958,[1]!Tabla1[Consignatario],0)</f>
        <v>2497</v>
      </c>
      <c r="D958" s="101" t="s">
        <v>1520</v>
      </c>
      <c r="E958" s="54" t="s">
        <v>942</v>
      </c>
      <c r="F958" s="54" t="s">
        <v>954</v>
      </c>
      <c r="G958" s="56" t="s">
        <v>1310</v>
      </c>
      <c r="H958" s="54" t="s">
        <v>959</v>
      </c>
      <c r="I958" s="54">
        <v>20912</v>
      </c>
      <c r="J958" s="62">
        <v>104</v>
      </c>
      <c r="K958" s="54">
        <v>4</v>
      </c>
      <c r="L958" s="54"/>
      <c r="M958" s="27"/>
    </row>
    <row r="959" spans="1:13" x14ac:dyDescent="0.25">
      <c r="A959" s="60" t="s">
        <v>957</v>
      </c>
      <c r="B959" s="108"/>
      <c r="C959" s="12">
        <f>MATCH(D959,[1]!Tabla1[Consignatario],0)</f>
        <v>1993</v>
      </c>
      <c r="D959" s="121" t="s">
        <v>1322</v>
      </c>
      <c r="E959" s="54" t="s">
        <v>942</v>
      </c>
      <c r="F959" s="54" t="s">
        <v>954</v>
      </c>
      <c r="G959" s="54" t="s">
        <v>1312</v>
      </c>
      <c r="H959" s="54" t="s">
        <v>77</v>
      </c>
      <c r="I959" s="54">
        <v>15000</v>
      </c>
      <c r="J959" s="62">
        <v>15000</v>
      </c>
      <c r="K959" s="54">
        <v>1050</v>
      </c>
      <c r="L959" s="54"/>
      <c r="M959" s="27"/>
    </row>
    <row r="960" spans="1:13" x14ac:dyDescent="0.25">
      <c r="A960" s="60" t="s">
        <v>961</v>
      </c>
      <c r="B960" s="108"/>
      <c r="C960" s="12">
        <f>MATCH(D960,[1]!Tabla1[Consignatario],0)</f>
        <v>1993</v>
      </c>
      <c r="D960" s="121" t="s">
        <v>1322</v>
      </c>
      <c r="E960" s="54" t="s">
        <v>942</v>
      </c>
      <c r="F960" s="54" t="s">
        <v>954</v>
      </c>
      <c r="G960" s="54" t="s">
        <v>19</v>
      </c>
      <c r="H960" s="54" t="s">
        <v>960</v>
      </c>
      <c r="I960" s="54">
        <v>472</v>
      </c>
      <c r="J960" s="62">
        <v>472</v>
      </c>
      <c r="K960" s="54">
        <v>33</v>
      </c>
      <c r="L960" s="6"/>
      <c r="M960" s="27"/>
    </row>
    <row r="961" spans="1:13" x14ac:dyDescent="0.25">
      <c r="A961" s="60" t="s">
        <v>961</v>
      </c>
      <c r="B961" s="108"/>
      <c r="C961" s="12">
        <f>MATCH(D961,[1]!Tabla1[Consignatario],0)</f>
        <v>1547</v>
      </c>
      <c r="D961" s="101" t="s">
        <v>1477</v>
      </c>
      <c r="E961" s="54" t="s">
        <v>942</v>
      </c>
      <c r="F961" s="54" t="s">
        <v>954</v>
      </c>
      <c r="G961" s="54" t="s">
        <v>1312</v>
      </c>
      <c r="H961" s="54" t="s">
        <v>131</v>
      </c>
      <c r="I961" s="54">
        <v>20000</v>
      </c>
      <c r="J961" s="62">
        <v>20000</v>
      </c>
      <c r="K961" s="54">
        <v>1400</v>
      </c>
      <c r="L961" s="54"/>
      <c r="M961" s="27"/>
    </row>
    <row r="962" spans="1:13" x14ac:dyDescent="0.25">
      <c r="A962" s="60" t="s">
        <v>961</v>
      </c>
      <c r="B962" s="108"/>
      <c r="C962" s="12">
        <f>MATCH(D962,[1]!Tabla1[Consignatario],0)</f>
        <v>1547</v>
      </c>
      <c r="D962" s="101" t="s">
        <v>1477</v>
      </c>
      <c r="E962" s="54" t="s">
        <v>942</v>
      </c>
      <c r="F962" s="54" t="s">
        <v>954</v>
      </c>
      <c r="G962" s="54" t="s">
        <v>1312</v>
      </c>
      <c r="H962" s="54" t="s">
        <v>162</v>
      </c>
      <c r="I962" s="54">
        <v>16000</v>
      </c>
      <c r="J962" s="62">
        <v>16000</v>
      </c>
      <c r="K962" s="54">
        <v>1120</v>
      </c>
      <c r="L962" s="54"/>
      <c r="M962" s="27"/>
    </row>
    <row r="963" spans="1:13" x14ac:dyDescent="0.25">
      <c r="A963" s="60" t="s">
        <v>961</v>
      </c>
      <c r="B963" s="108"/>
      <c r="C963" s="12">
        <f>MATCH(D963,[1]!Tabla1[Consignatario],0)</f>
        <v>1085</v>
      </c>
      <c r="D963" s="121" t="s">
        <v>1580</v>
      </c>
      <c r="E963" s="54" t="s">
        <v>942</v>
      </c>
      <c r="F963" s="54" t="s">
        <v>954</v>
      </c>
      <c r="G963" s="54" t="s">
        <v>1312</v>
      </c>
      <c r="H963" s="54" t="s">
        <v>314</v>
      </c>
      <c r="I963" s="54">
        <v>28000</v>
      </c>
      <c r="J963" s="62">
        <v>28000</v>
      </c>
      <c r="K963" s="54">
        <v>1960</v>
      </c>
      <c r="L963" s="54"/>
      <c r="M963" s="27"/>
    </row>
    <row r="964" spans="1:13" x14ac:dyDescent="0.25">
      <c r="A964" s="60" t="s">
        <v>962</v>
      </c>
      <c r="B964" s="108"/>
      <c r="C964" s="12">
        <f>MATCH(D964,[1]!Tabla1[Consignatario],0)</f>
        <v>1085</v>
      </c>
      <c r="D964" s="121" t="s">
        <v>1580</v>
      </c>
      <c r="E964" s="54" t="s">
        <v>942</v>
      </c>
      <c r="F964" s="54" t="s">
        <v>954</v>
      </c>
      <c r="G964" s="54" t="s">
        <v>1312</v>
      </c>
      <c r="H964" s="54" t="s">
        <v>77</v>
      </c>
      <c r="I964" s="54">
        <v>14000</v>
      </c>
      <c r="J964" s="62">
        <v>14000</v>
      </c>
      <c r="K964" s="54">
        <v>980</v>
      </c>
      <c r="L964" s="54"/>
      <c r="M964" s="27"/>
    </row>
    <row r="965" spans="1:13" x14ac:dyDescent="0.25">
      <c r="A965" s="60" t="s">
        <v>962</v>
      </c>
      <c r="B965" s="108"/>
      <c r="C965" s="12">
        <f>MATCH(D965,[1]!Tabla1[Consignatario],0)</f>
        <v>1072</v>
      </c>
      <c r="D965" s="121" t="s">
        <v>1814</v>
      </c>
      <c r="E965" s="54" t="s">
        <v>942</v>
      </c>
      <c r="F965" s="54" t="s">
        <v>954</v>
      </c>
      <c r="G965" s="54" t="s">
        <v>1312</v>
      </c>
      <c r="H965" s="54" t="s">
        <v>963</v>
      </c>
      <c r="I965" s="54">
        <v>3000</v>
      </c>
      <c r="J965" s="62">
        <v>3000</v>
      </c>
      <c r="K965" s="54">
        <v>210</v>
      </c>
      <c r="L965" s="6"/>
      <c r="M965" s="27"/>
    </row>
    <row r="966" spans="1:13" x14ac:dyDescent="0.25">
      <c r="A966" s="60" t="s">
        <v>962</v>
      </c>
      <c r="B966" s="108"/>
      <c r="C966" s="12">
        <f>MATCH(D966,[1]!Tabla1[Consignatario],0)</f>
        <v>1254</v>
      </c>
      <c r="D966" s="121" t="s">
        <v>964</v>
      </c>
      <c r="E966" s="54" t="s">
        <v>942</v>
      </c>
      <c r="F966" s="54" t="s">
        <v>965</v>
      </c>
      <c r="G966" s="54" t="s">
        <v>1312</v>
      </c>
      <c r="H966" s="54" t="s">
        <v>111</v>
      </c>
      <c r="I966" s="54">
        <v>700</v>
      </c>
      <c r="J966" s="62">
        <v>700</v>
      </c>
      <c r="K966" s="54">
        <v>49</v>
      </c>
      <c r="L966" s="6"/>
      <c r="M966" s="27" t="s">
        <v>641</v>
      </c>
    </row>
    <row r="967" spans="1:13" x14ac:dyDescent="0.25">
      <c r="A967" s="65" t="s">
        <v>972</v>
      </c>
      <c r="B967" s="110" t="s">
        <v>13</v>
      </c>
      <c r="C967" s="12">
        <f>MATCH(D967,[1]!Tabla1[Consignatario],0)</f>
        <v>450</v>
      </c>
      <c r="D967" t="s">
        <v>1888</v>
      </c>
      <c r="E967" s="3" t="s">
        <v>966</v>
      </c>
      <c r="F967" s="3" t="s">
        <v>414</v>
      </c>
      <c r="G967" s="54" t="s">
        <v>1312</v>
      </c>
      <c r="H967" s="54" t="s">
        <v>967</v>
      </c>
      <c r="I967" s="54">
        <v>138000</v>
      </c>
      <c r="J967" s="62">
        <v>138000</v>
      </c>
      <c r="K967" s="3">
        <v>16185</v>
      </c>
      <c r="L967" s="3"/>
      <c r="M967" s="27"/>
    </row>
    <row r="968" spans="1:13" x14ac:dyDescent="0.25">
      <c r="A968" s="67"/>
      <c r="B968" s="111"/>
      <c r="C968" s="12">
        <f>MATCH(D968,[1]!Tabla1[Consignatario],0)</f>
        <v>450</v>
      </c>
      <c r="D968" t="s">
        <v>1888</v>
      </c>
      <c r="E968" s="7"/>
      <c r="F968" s="7"/>
      <c r="G968" s="54" t="s">
        <v>19</v>
      </c>
      <c r="H968" s="54" t="s">
        <v>968</v>
      </c>
      <c r="I968" s="54">
        <v>79215</v>
      </c>
      <c r="J968" s="62">
        <v>79215</v>
      </c>
      <c r="K968" s="7"/>
      <c r="L968" s="7"/>
      <c r="M968" s="27" t="s">
        <v>969</v>
      </c>
    </row>
    <row r="969" spans="1:13" x14ac:dyDescent="0.25">
      <c r="A969" s="66"/>
      <c r="B969" s="112"/>
      <c r="C969" s="12">
        <f>MATCH(D969,[1]!Tabla1[Consignatario],0)</f>
        <v>450</v>
      </c>
      <c r="D969" t="s">
        <v>1888</v>
      </c>
      <c r="E969" s="4"/>
      <c r="F969" s="4"/>
      <c r="G969" s="54" t="s">
        <v>19</v>
      </c>
      <c r="H969" s="54" t="s">
        <v>971</v>
      </c>
      <c r="I969" s="54">
        <v>14000</v>
      </c>
      <c r="J969" s="62">
        <v>14000</v>
      </c>
      <c r="K969" s="4"/>
      <c r="L969" s="4"/>
      <c r="M969" s="27" t="s">
        <v>970</v>
      </c>
    </row>
    <row r="970" spans="1:13" x14ac:dyDescent="0.25">
      <c r="A970" s="60" t="s">
        <v>973</v>
      </c>
      <c r="B970" s="108"/>
      <c r="C970" s="12">
        <f>MATCH(D970,[1]!Tabla1[Consignatario],0)</f>
        <v>1339</v>
      </c>
      <c r="D970" s="121" t="s">
        <v>1668</v>
      </c>
      <c r="E970" s="54" t="s">
        <v>966</v>
      </c>
      <c r="F970" s="54" t="s">
        <v>414</v>
      </c>
      <c r="G970" s="54" t="s">
        <v>1312</v>
      </c>
      <c r="H970" s="54" t="s">
        <v>16</v>
      </c>
      <c r="I970" s="54">
        <v>4400</v>
      </c>
      <c r="J970" s="62">
        <v>4400</v>
      </c>
      <c r="K970" s="54">
        <v>308</v>
      </c>
      <c r="L970" s="54"/>
      <c r="M970" s="27"/>
    </row>
    <row r="971" spans="1:13" x14ac:dyDescent="0.25">
      <c r="A971" s="65" t="s">
        <v>973</v>
      </c>
      <c r="B971" s="113"/>
      <c r="C971" s="12">
        <f>MATCH(D971,[1]!Tabla1[Consignatario],0)</f>
        <v>1047</v>
      </c>
      <c r="D971" s="125" t="s">
        <v>1815</v>
      </c>
      <c r="E971" s="3" t="s">
        <v>966</v>
      </c>
      <c r="F971" s="3" t="s">
        <v>414</v>
      </c>
      <c r="G971" s="54" t="s">
        <v>19</v>
      </c>
      <c r="H971" s="54" t="s">
        <v>636</v>
      </c>
      <c r="I971" s="54">
        <v>80</v>
      </c>
      <c r="J971" s="62">
        <v>80</v>
      </c>
      <c r="K971" s="54">
        <v>5</v>
      </c>
      <c r="L971" s="54">
        <v>4</v>
      </c>
      <c r="M971" s="27"/>
    </row>
    <row r="972" spans="1:13" x14ac:dyDescent="0.25">
      <c r="A972" s="66"/>
      <c r="B972" s="116"/>
      <c r="C972" s="12">
        <f>MATCH(D972,[1]!Tabla1[Consignatario],0)</f>
        <v>1047</v>
      </c>
      <c r="D972" s="125" t="s">
        <v>1815</v>
      </c>
      <c r="E972" s="4"/>
      <c r="F972" s="4"/>
      <c r="G972" s="56" t="s">
        <v>1310</v>
      </c>
      <c r="H972" s="54" t="s">
        <v>974</v>
      </c>
      <c r="I972" s="54">
        <v>4625</v>
      </c>
      <c r="J972" s="62">
        <v>4625</v>
      </c>
      <c r="K972" s="54">
        <v>23</v>
      </c>
      <c r="L972" s="54">
        <v>1</v>
      </c>
      <c r="M972" s="27"/>
    </row>
    <row r="973" spans="1:13" x14ac:dyDescent="0.25">
      <c r="A973" s="60" t="s">
        <v>975</v>
      </c>
      <c r="B973" s="108"/>
      <c r="C973" s="12">
        <f>MATCH(D973,[1]!Tabla1[Consignatario],0)</f>
        <v>2001</v>
      </c>
      <c r="D973" s="121" t="s">
        <v>1816</v>
      </c>
      <c r="E973" s="54" t="s">
        <v>976</v>
      </c>
      <c r="F973" s="54" t="s">
        <v>438</v>
      </c>
      <c r="G973" s="54" t="s">
        <v>1312</v>
      </c>
      <c r="H973" s="54" t="s">
        <v>16</v>
      </c>
      <c r="I973" s="54">
        <v>4000</v>
      </c>
      <c r="J973" s="62">
        <v>4000</v>
      </c>
      <c r="K973" s="54">
        <v>280</v>
      </c>
      <c r="L973" s="6"/>
      <c r="M973" s="27"/>
    </row>
    <row r="974" spans="1:13" x14ac:dyDescent="0.25">
      <c r="A974" s="65" t="s">
        <v>975</v>
      </c>
      <c r="B974" s="110"/>
      <c r="C974" s="12">
        <f>MATCH(D974,[1]!Tabla1[Consignatario],0)</f>
        <v>2620</v>
      </c>
      <c r="D974" s="125" t="s">
        <v>1817</v>
      </c>
      <c r="E974" s="3" t="s">
        <v>976</v>
      </c>
      <c r="F974" s="3" t="s">
        <v>438</v>
      </c>
      <c r="G974" s="54" t="s">
        <v>1312</v>
      </c>
      <c r="H974" s="54" t="s">
        <v>158</v>
      </c>
      <c r="I974" s="54">
        <v>6000</v>
      </c>
      <c r="J974" s="62">
        <v>6000</v>
      </c>
      <c r="K974" s="3">
        <v>609</v>
      </c>
      <c r="L974" s="3">
        <v>6</v>
      </c>
      <c r="M974" s="27"/>
    </row>
    <row r="975" spans="1:13" x14ac:dyDescent="0.25">
      <c r="A975" s="66"/>
      <c r="B975" s="112"/>
      <c r="C975" s="12">
        <f>MATCH(D975,[1]!Tabla1[Consignatario],0)</f>
        <v>2620</v>
      </c>
      <c r="D975" s="125" t="s">
        <v>1817</v>
      </c>
      <c r="E975" s="4"/>
      <c r="F975" s="4"/>
      <c r="G975" s="54" t="s">
        <v>19</v>
      </c>
      <c r="H975" s="54" t="s">
        <v>977</v>
      </c>
      <c r="I975" s="54">
        <v>2711</v>
      </c>
      <c r="J975" s="62">
        <v>2711</v>
      </c>
      <c r="K975" s="4"/>
      <c r="L975" s="4"/>
      <c r="M975" s="27"/>
    </row>
    <row r="976" spans="1:13" x14ac:dyDescent="0.25">
      <c r="A976" s="60" t="s">
        <v>975</v>
      </c>
      <c r="B976" s="108"/>
      <c r="C976" s="12">
        <f>MATCH(D976,[1]!Tabla1[Consignatario],0)</f>
        <v>594</v>
      </c>
      <c r="D976" s="121" t="s">
        <v>1335</v>
      </c>
      <c r="E976" s="54" t="s">
        <v>976</v>
      </c>
      <c r="F976" s="54" t="s">
        <v>438</v>
      </c>
      <c r="G976" s="54" t="s">
        <v>19</v>
      </c>
      <c r="H976" s="54" t="s">
        <v>978</v>
      </c>
      <c r="I976" s="54">
        <v>2446</v>
      </c>
      <c r="J976" s="62">
        <v>2446</v>
      </c>
      <c r="K976" s="54">
        <v>171</v>
      </c>
      <c r="L976" s="6">
        <v>2</v>
      </c>
      <c r="M976" s="27"/>
    </row>
    <row r="977" spans="1:13" x14ac:dyDescent="0.25">
      <c r="A977" s="60" t="s">
        <v>975</v>
      </c>
      <c r="B977" s="108"/>
      <c r="C977" s="12">
        <f>MATCH(D977,[1]!Tabla1[Consignatario],0)</f>
        <v>594</v>
      </c>
      <c r="D977" s="121" t="s">
        <v>1335</v>
      </c>
      <c r="E977" s="54" t="s">
        <v>976</v>
      </c>
      <c r="F977" s="54" t="s">
        <v>438</v>
      </c>
      <c r="G977" s="54" t="s">
        <v>1312</v>
      </c>
      <c r="H977" s="54" t="s">
        <v>979</v>
      </c>
      <c r="I977" s="54">
        <v>72050</v>
      </c>
      <c r="J977" s="62">
        <v>72050</v>
      </c>
      <c r="K977" s="54">
        <v>5043</v>
      </c>
      <c r="L977" s="6">
        <v>4</v>
      </c>
      <c r="M977" s="27"/>
    </row>
    <row r="978" spans="1:13" ht="60" x14ac:dyDescent="0.25">
      <c r="A978" s="60" t="s">
        <v>980</v>
      </c>
      <c r="B978" s="114" t="s">
        <v>1270</v>
      </c>
      <c r="C978" s="12">
        <f>MATCH(D978,[1]!Tabla1[Consignatario],0)</f>
        <v>203</v>
      </c>
      <c r="D978" s="121" t="s">
        <v>1818</v>
      </c>
      <c r="E978" s="54" t="s">
        <v>976</v>
      </c>
      <c r="F978" s="54" t="s">
        <v>438</v>
      </c>
      <c r="G978" s="54" t="s">
        <v>1312</v>
      </c>
      <c r="H978" s="54" t="s">
        <v>16</v>
      </c>
      <c r="I978" s="54">
        <v>4000</v>
      </c>
      <c r="J978" s="62">
        <v>4000</v>
      </c>
      <c r="K978" s="54"/>
      <c r="L978" s="6"/>
      <c r="M978" s="27" t="s">
        <v>981</v>
      </c>
    </row>
    <row r="979" spans="1:13" x14ac:dyDescent="0.25">
      <c r="A979" s="65" t="s">
        <v>985</v>
      </c>
      <c r="B979" s="110" t="s">
        <v>13</v>
      </c>
      <c r="C979" s="12">
        <f>MATCH(D979,[1]!Tabla1[Consignatario],0)</f>
        <v>2265</v>
      </c>
      <c r="D979" s="101" t="s">
        <v>1513</v>
      </c>
      <c r="E979" s="3" t="s">
        <v>982</v>
      </c>
      <c r="F979" s="3" t="s">
        <v>1451</v>
      </c>
      <c r="G979" s="54" t="s">
        <v>1312</v>
      </c>
      <c r="H979" s="54" t="s">
        <v>983</v>
      </c>
      <c r="I979" s="54">
        <v>129100</v>
      </c>
      <c r="J979" s="62">
        <v>129100</v>
      </c>
      <c r="K979" s="3">
        <v>9338</v>
      </c>
      <c r="L979" s="3">
        <v>5</v>
      </c>
      <c r="M979" s="27"/>
    </row>
    <row r="980" spans="1:13" x14ac:dyDescent="0.25">
      <c r="A980" s="67"/>
      <c r="B980" s="111"/>
      <c r="C980" s="12">
        <f>MATCH(D980,[1]!Tabla1[Consignatario],0)</f>
        <v>2265</v>
      </c>
      <c r="D980" s="101" t="s">
        <v>1513</v>
      </c>
      <c r="E980" s="7"/>
      <c r="F980" s="7"/>
      <c r="G980" s="54" t="s">
        <v>19</v>
      </c>
      <c r="H980" s="54" t="s">
        <v>984</v>
      </c>
      <c r="I980" s="54">
        <v>1509</v>
      </c>
      <c r="J980" s="62">
        <v>1509</v>
      </c>
      <c r="K980" s="7"/>
      <c r="L980" s="7"/>
      <c r="M980" s="27"/>
    </row>
    <row r="981" spans="1:13" x14ac:dyDescent="0.25">
      <c r="A981" s="67"/>
      <c r="B981" s="111"/>
      <c r="C981" s="12">
        <f>MATCH(D981,[1]!Tabla1[Consignatario],0)</f>
        <v>2265</v>
      </c>
      <c r="D981" s="101" t="s">
        <v>1513</v>
      </c>
      <c r="E981" s="7"/>
      <c r="F981" s="7"/>
      <c r="G981" s="54" t="s">
        <v>19</v>
      </c>
      <c r="H981" s="54" t="s">
        <v>382</v>
      </c>
      <c r="I981" s="54">
        <v>2800</v>
      </c>
      <c r="J981" s="62">
        <v>2800</v>
      </c>
      <c r="K981" s="4"/>
      <c r="L981" s="4"/>
      <c r="M981" s="27" t="s">
        <v>361</v>
      </c>
    </row>
    <row r="982" spans="1:13" x14ac:dyDescent="0.25">
      <c r="A982" s="66"/>
      <c r="B982" s="112"/>
      <c r="C982" s="12">
        <f>MATCH(D982,[1]!Tabla1[Consignatario],0)</f>
        <v>2265</v>
      </c>
      <c r="D982" s="101" t="s">
        <v>1513</v>
      </c>
      <c r="E982" s="4"/>
      <c r="F982" s="4"/>
      <c r="G982" s="56" t="s">
        <v>1310</v>
      </c>
      <c r="H982" s="54" t="s">
        <v>987</v>
      </c>
      <c r="I982" s="54">
        <v>11657</v>
      </c>
      <c r="J982" s="62">
        <v>11657</v>
      </c>
      <c r="K982" s="54">
        <v>58</v>
      </c>
      <c r="L982" s="54">
        <v>2</v>
      </c>
      <c r="M982" s="27"/>
    </row>
    <row r="983" spans="1:13" x14ac:dyDescent="0.25">
      <c r="A983" s="60" t="s">
        <v>986</v>
      </c>
      <c r="B983" s="108"/>
      <c r="C983" s="12">
        <f>MATCH(D983,[1]!Tabla1[Consignatario],0)</f>
        <v>651</v>
      </c>
      <c r="D983" s="121" t="s">
        <v>1819</v>
      </c>
      <c r="E983" s="54" t="s">
        <v>988</v>
      </c>
      <c r="F983" s="54" t="s">
        <v>791</v>
      </c>
      <c r="G983" s="54" t="s">
        <v>1312</v>
      </c>
      <c r="H983" s="54" t="s">
        <v>26</v>
      </c>
      <c r="I983" s="54">
        <v>500</v>
      </c>
      <c r="J983" s="62">
        <v>500</v>
      </c>
      <c r="K983" s="54">
        <v>35</v>
      </c>
      <c r="L983" s="6"/>
      <c r="M983" s="27"/>
    </row>
    <row r="984" spans="1:13" x14ac:dyDescent="0.25">
      <c r="A984" s="60" t="s">
        <v>986</v>
      </c>
      <c r="B984" s="108" t="s">
        <v>13</v>
      </c>
      <c r="C984" s="12">
        <f>MATCH(D984,[1]!Tabla1[Consignatario],0)</f>
        <v>450</v>
      </c>
      <c r="D984" t="s">
        <v>1888</v>
      </c>
      <c r="E984" s="54" t="s">
        <v>989</v>
      </c>
      <c r="F984" s="54" t="s">
        <v>1438</v>
      </c>
      <c r="G984" s="54" t="s">
        <v>1312</v>
      </c>
      <c r="H984" s="54" t="s">
        <v>59</v>
      </c>
      <c r="I984" s="54">
        <v>2500</v>
      </c>
      <c r="J984" s="62">
        <v>2500</v>
      </c>
      <c r="K984" s="54">
        <v>140</v>
      </c>
      <c r="L984" s="6"/>
      <c r="M984" s="27"/>
    </row>
    <row r="985" spans="1:13" x14ac:dyDescent="0.25">
      <c r="A985" s="65" t="s">
        <v>993</v>
      </c>
      <c r="B985" s="110"/>
      <c r="C985" s="12">
        <f>MATCH(D985,[1]!Tabla1[Consignatario],0)</f>
        <v>2670</v>
      </c>
      <c r="D985" s="125" t="s">
        <v>1820</v>
      </c>
      <c r="E985" s="3" t="s">
        <v>989</v>
      </c>
      <c r="F985" s="3" t="s">
        <v>1438</v>
      </c>
      <c r="G985" s="54" t="s">
        <v>1312</v>
      </c>
      <c r="H985" s="54" t="s">
        <v>893</v>
      </c>
      <c r="I985" s="54">
        <v>102000</v>
      </c>
      <c r="J985" s="62">
        <v>102000</v>
      </c>
      <c r="K985" s="3">
        <v>7840</v>
      </c>
      <c r="L985" s="6"/>
      <c r="M985" s="27"/>
    </row>
    <row r="986" spans="1:13" x14ac:dyDescent="0.25">
      <c r="A986" s="66"/>
      <c r="B986" s="112"/>
      <c r="C986" s="12">
        <f>MATCH(D986,[1]!Tabla1[Consignatario],0)</f>
        <v>2670</v>
      </c>
      <c r="D986" s="125" t="s">
        <v>1820</v>
      </c>
      <c r="E986" s="4"/>
      <c r="F986" s="4"/>
      <c r="G986" s="54" t="s">
        <v>19</v>
      </c>
      <c r="H986" s="54" t="s">
        <v>990</v>
      </c>
      <c r="I986" s="54">
        <v>10000</v>
      </c>
      <c r="J986" s="62">
        <v>10000</v>
      </c>
      <c r="K986" s="4"/>
      <c r="L986" s="6"/>
      <c r="M986" s="27"/>
    </row>
    <row r="987" spans="1:13" x14ac:dyDescent="0.25">
      <c r="A987" s="60" t="s">
        <v>992</v>
      </c>
      <c r="B987" s="108" t="s">
        <v>13</v>
      </c>
      <c r="C987" s="12">
        <f>MATCH(D987,[1]!Tabla1[Consignatario],0)</f>
        <v>2118</v>
      </c>
      <c r="D987" s="101" t="s">
        <v>1507</v>
      </c>
      <c r="E987" s="54" t="s">
        <v>991</v>
      </c>
      <c r="F987" s="54" t="s">
        <v>994</v>
      </c>
      <c r="G987" s="54" t="s">
        <v>1312</v>
      </c>
      <c r="H987" s="54" t="s">
        <v>223</v>
      </c>
      <c r="I987" s="54">
        <v>36000</v>
      </c>
      <c r="J987" s="62">
        <v>36000</v>
      </c>
      <c r="K987" s="54">
        <v>2520</v>
      </c>
      <c r="L987" s="6"/>
      <c r="M987" s="27"/>
    </row>
    <row r="988" spans="1:13" x14ac:dyDescent="0.25">
      <c r="A988" s="60" t="s">
        <v>992</v>
      </c>
      <c r="B988" s="108"/>
      <c r="C988" s="12">
        <f>MATCH(D988,[1]!Tabla1[Consignatario],0)</f>
        <v>163</v>
      </c>
      <c r="D988" s="121" t="s">
        <v>1821</v>
      </c>
      <c r="E988" s="54" t="s">
        <v>991</v>
      </c>
      <c r="F988" s="54"/>
      <c r="G988" s="54" t="s">
        <v>1312</v>
      </c>
      <c r="H988" s="54" t="s">
        <v>601</v>
      </c>
      <c r="I988" s="54">
        <v>24000</v>
      </c>
      <c r="J988" s="62">
        <v>24000</v>
      </c>
      <c r="K988" s="54">
        <v>1680</v>
      </c>
      <c r="L988" s="6"/>
      <c r="M988" s="27"/>
    </row>
    <row r="989" spans="1:13" x14ac:dyDescent="0.25">
      <c r="A989" s="65" t="s">
        <v>992</v>
      </c>
      <c r="B989" s="110"/>
      <c r="C989" s="12">
        <f>MATCH(D989,[1]!Tabla1[Consignatario],0)</f>
        <v>1029</v>
      </c>
      <c r="D989" s="125" t="s">
        <v>1822</v>
      </c>
      <c r="E989" s="3" t="s">
        <v>991</v>
      </c>
      <c r="F989" s="3"/>
      <c r="G989" s="54" t="s">
        <v>1312</v>
      </c>
      <c r="H989" s="54" t="s">
        <v>162</v>
      </c>
      <c r="I989" s="54">
        <v>16000</v>
      </c>
      <c r="J989" s="62">
        <v>16000</v>
      </c>
      <c r="K989" s="3">
        <v>1209</v>
      </c>
      <c r="L989" s="3">
        <v>4</v>
      </c>
      <c r="M989" s="27"/>
    </row>
    <row r="990" spans="1:13" x14ac:dyDescent="0.25">
      <c r="A990" s="66"/>
      <c r="B990" s="112"/>
      <c r="C990" s="12">
        <f>MATCH(D990,[1]!Tabla1[Consignatario],0)</f>
        <v>1029</v>
      </c>
      <c r="D990" s="125" t="s">
        <v>1822</v>
      </c>
      <c r="E990" s="4"/>
      <c r="F990" s="4"/>
      <c r="G990" s="54" t="s">
        <v>19</v>
      </c>
      <c r="H990" s="54" t="s">
        <v>676</v>
      </c>
      <c r="I990" s="54">
        <v>1280</v>
      </c>
      <c r="J990" s="62">
        <v>1280</v>
      </c>
      <c r="K990" s="4"/>
      <c r="L990" s="4"/>
      <c r="M990" s="27"/>
    </row>
    <row r="991" spans="1:13" x14ac:dyDescent="0.25">
      <c r="A991" s="60" t="s">
        <v>996</v>
      </c>
      <c r="B991" s="108"/>
      <c r="C991" s="12">
        <f>MATCH(D991,[1]!Tabla1[Consignatario],0)</f>
        <v>1029</v>
      </c>
      <c r="D991" s="125" t="s">
        <v>1822</v>
      </c>
      <c r="E991" s="54" t="s">
        <v>991</v>
      </c>
      <c r="F991" s="54" t="s">
        <v>994</v>
      </c>
      <c r="G991" s="54" t="s">
        <v>19</v>
      </c>
      <c r="H991" s="54" t="s">
        <v>721</v>
      </c>
      <c r="I991" s="54">
        <f>30*8</f>
        <v>240</v>
      </c>
      <c r="J991" s="62">
        <f>30*8</f>
        <v>240</v>
      </c>
      <c r="K991" s="54"/>
      <c r="L991" s="6"/>
      <c r="M991" s="27" t="s">
        <v>995</v>
      </c>
    </row>
    <row r="992" spans="1:13" x14ac:dyDescent="0.25">
      <c r="A992" s="60" t="s">
        <v>996</v>
      </c>
      <c r="B992" s="108"/>
      <c r="C992" s="12">
        <f>MATCH(D992,[1]!Tabla1[Consignatario],0)</f>
        <v>1600</v>
      </c>
      <c r="D992" s="121" t="s">
        <v>1768</v>
      </c>
      <c r="E992" s="54" t="s">
        <v>991</v>
      </c>
      <c r="F992" s="54" t="s">
        <v>998</v>
      </c>
      <c r="G992" s="54" t="s">
        <v>1312</v>
      </c>
      <c r="H992" s="54" t="s">
        <v>162</v>
      </c>
      <c r="I992" s="54">
        <v>16000</v>
      </c>
      <c r="J992" s="62">
        <v>16000</v>
      </c>
      <c r="K992" s="54">
        <v>1120</v>
      </c>
      <c r="L992" s="6"/>
      <c r="M992" s="27" t="s">
        <v>997</v>
      </c>
    </row>
    <row r="993" spans="1:13" x14ac:dyDescent="0.25">
      <c r="A993" s="60" t="s">
        <v>996</v>
      </c>
      <c r="B993" s="108"/>
      <c r="C993" s="12">
        <f>MATCH(D993,[1]!Tabla1[Consignatario],0)</f>
        <v>310</v>
      </c>
      <c r="D993" s="121" t="s">
        <v>1790</v>
      </c>
      <c r="E993" s="54" t="s">
        <v>991</v>
      </c>
      <c r="F993" s="54" t="s">
        <v>998</v>
      </c>
      <c r="G993" s="54" t="s">
        <v>1312</v>
      </c>
      <c r="H993" s="54" t="s">
        <v>16</v>
      </c>
      <c r="I993" s="54">
        <v>4200</v>
      </c>
      <c r="J993" s="62">
        <v>4200</v>
      </c>
      <c r="K993" s="54">
        <v>294</v>
      </c>
      <c r="L993" s="6"/>
      <c r="M993" s="27"/>
    </row>
    <row r="994" spans="1:13" ht="45" x14ac:dyDescent="0.25">
      <c r="A994" s="60" t="s">
        <v>999</v>
      </c>
      <c r="B994" s="108"/>
      <c r="C994" s="12">
        <f>MATCH(D994,[1]!Tabla1[Consignatario],0)</f>
        <v>619</v>
      </c>
      <c r="D994" s="101" t="s">
        <v>1455</v>
      </c>
      <c r="E994" s="54" t="s">
        <v>991</v>
      </c>
      <c r="F994" s="54" t="s">
        <v>791</v>
      </c>
      <c r="G994" s="54" t="s">
        <v>1312</v>
      </c>
      <c r="H994" s="54" t="s">
        <v>33</v>
      </c>
      <c r="I994" s="54">
        <v>400</v>
      </c>
      <c r="J994" s="62">
        <v>400</v>
      </c>
      <c r="K994" s="54"/>
      <c r="L994" s="6"/>
      <c r="M994" s="26" t="s">
        <v>1287</v>
      </c>
    </row>
    <row r="995" spans="1:13" x14ac:dyDescent="0.25">
      <c r="A995" s="60" t="s">
        <v>999</v>
      </c>
      <c r="B995" s="108"/>
      <c r="C995" s="12">
        <f>MATCH(D995,[1]!Tabla1[Consignatario],0)</f>
        <v>256</v>
      </c>
      <c r="D995" s="121" t="s">
        <v>1823</v>
      </c>
      <c r="E995" s="54" t="s">
        <v>991</v>
      </c>
      <c r="F995" s="54"/>
      <c r="G995" s="54" t="s">
        <v>1312</v>
      </c>
      <c r="H995" s="54" t="s">
        <v>133</v>
      </c>
      <c r="I995" s="54">
        <v>1000</v>
      </c>
      <c r="J995" s="62">
        <v>1000</v>
      </c>
      <c r="K995" s="54">
        <v>70</v>
      </c>
      <c r="L995" s="6"/>
      <c r="M995" s="27"/>
    </row>
    <row r="996" spans="1:13" x14ac:dyDescent="0.25">
      <c r="A996" s="65" t="s">
        <v>999</v>
      </c>
      <c r="B996" s="110"/>
      <c r="C996" s="12">
        <f>MATCH(D996,[1]!Tabla1[Consignatario],0)</f>
        <v>98</v>
      </c>
      <c r="D996" t="s">
        <v>1886</v>
      </c>
      <c r="E996" s="3" t="s">
        <v>991</v>
      </c>
      <c r="F996" s="3" t="s">
        <v>18</v>
      </c>
      <c r="G996" s="54" t="s">
        <v>1312</v>
      </c>
      <c r="H996" s="54" t="s">
        <v>192</v>
      </c>
      <c r="I996" s="54">
        <v>38800</v>
      </c>
      <c r="J996" s="62">
        <v>38800</v>
      </c>
      <c r="K996" s="3">
        <v>2858</v>
      </c>
      <c r="L996" s="3">
        <v>6</v>
      </c>
      <c r="M996" s="27"/>
    </row>
    <row r="997" spans="1:13" x14ac:dyDescent="0.25">
      <c r="A997" s="66"/>
      <c r="B997" s="112"/>
      <c r="C997" s="12">
        <f>MATCH(D997,[1]!Tabla1[Consignatario],0)</f>
        <v>98</v>
      </c>
      <c r="D997" t="s">
        <v>1886</v>
      </c>
      <c r="E997" s="4"/>
      <c r="F997" s="4"/>
      <c r="G997" s="54" t="s">
        <v>19</v>
      </c>
      <c r="H997" s="54" t="s">
        <v>1000</v>
      </c>
      <c r="I997" s="54">
        <v>2040</v>
      </c>
      <c r="J997" s="62">
        <v>2040</v>
      </c>
      <c r="K997" s="4"/>
      <c r="L997" s="4"/>
      <c r="M997" s="27"/>
    </row>
    <row r="998" spans="1:13" x14ac:dyDescent="0.25">
      <c r="A998" s="65" t="s">
        <v>1003</v>
      </c>
      <c r="B998" s="108" t="s">
        <v>1005</v>
      </c>
      <c r="D998" s="129" t="s">
        <v>1652</v>
      </c>
      <c r="E998" s="3" t="s">
        <v>991</v>
      </c>
      <c r="F998" s="3" t="s">
        <v>18</v>
      </c>
      <c r="G998" s="54" t="s">
        <v>1312</v>
      </c>
      <c r="H998" s="54" t="s">
        <v>207</v>
      </c>
      <c r="I998" s="63"/>
      <c r="J998" s="62">
        <v>96000</v>
      </c>
      <c r="K998" s="3"/>
      <c r="L998" s="3"/>
      <c r="M998" s="136" t="s">
        <v>1002</v>
      </c>
    </row>
    <row r="999" spans="1:13" x14ac:dyDescent="0.25">
      <c r="A999" s="66"/>
      <c r="B999" s="108" t="s">
        <v>1005</v>
      </c>
      <c r="D999" s="130" t="s">
        <v>1652</v>
      </c>
      <c r="E999" s="4"/>
      <c r="F999" s="4"/>
      <c r="G999" s="54" t="s">
        <v>19</v>
      </c>
      <c r="H999" s="54" t="s">
        <v>1001</v>
      </c>
      <c r="I999" s="63"/>
      <c r="J999" s="62">
        <v>35326</v>
      </c>
      <c r="K999" s="4"/>
      <c r="L999" s="4"/>
      <c r="M999" s="137"/>
    </row>
    <row r="1000" spans="1:13" x14ac:dyDescent="0.25">
      <c r="A1000" s="60" t="s">
        <v>1004</v>
      </c>
      <c r="B1000" s="108" t="s">
        <v>1005</v>
      </c>
      <c r="D1000" s="124" t="s">
        <v>1652</v>
      </c>
      <c r="E1000" s="54" t="s">
        <v>991</v>
      </c>
      <c r="F1000" s="54" t="s">
        <v>811</v>
      </c>
      <c r="G1000" s="54" t="s">
        <v>1312</v>
      </c>
      <c r="H1000" s="54" t="s">
        <v>236</v>
      </c>
      <c r="I1000" s="63"/>
      <c r="J1000" s="62">
        <v>44000</v>
      </c>
      <c r="K1000" s="54"/>
      <c r="L1000" s="6"/>
      <c r="M1000" s="27"/>
    </row>
    <row r="1001" spans="1:13" ht="45" x14ac:dyDescent="0.25">
      <c r="A1001" s="60" t="s">
        <v>1004</v>
      </c>
      <c r="B1001" s="114" t="s">
        <v>1271</v>
      </c>
      <c r="C1001" s="12">
        <f>MATCH(D1001,[1]!Tabla1[Consignatario],0)</f>
        <v>869</v>
      </c>
      <c r="D1001" s="121" t="s">
        <v>1331</v>
      </c>
      <c r="E1001" s="54" t="s">
        <v>991</v>
      </c>
      <c r="F1001" s="54"/>
      <c r="G1001" s="54" t="s">
        <v>1312</v>
      </c>
      <c r="H1001" s="54" t="s">
        <v>207</v>
      </c>
      <c r="I1001" s="54">
        <v>96000</v>
      </c>
      <c r="J1001" s="62">
        <v>96000</v>
      </c>
      <c r="K1001" s="54">
        <v>6440</v>
      </c>
      <c r="L1001" s="6"/>
      <c r="M1001" s="27" t="s">
        <v>1006</v>
      </c>
    </row>
    <row r="1002" spans="1:13" x14ac:dyDescent="0.25">
      <c r="A1002" s="60" t="s">
        <v>1007</v>
      </c>
      <c r="B1002" s="108" t="s">
        <v>1005</v>
      </c>
      <c r="D1002" s="124" t="s">
        <v>1652</v>
      </c>
      <c r="E1002" s="54" t="s">
        <v>991</v>
      </c>
      <c r="F1002" s="54" t="s">
        <v>782</v>
      </c>
      <c r="G1002" s="54" t="s">
        <v>1312</v>
      </c>
      <c r="H1002" s="54" t="s">
        <v>251</v>
      </c>
      <c r="I1002" s="63"/>
      <c r="J1002" s="62">
        <v>64000</v>
      </c>
      <c r="K1002" s="54"/>
      <c r="L1002" s="6"/>
      <c r="M1002" s="27" t="s">
        <v>1309</v>
      </c>
    </row>
    <row r="1003" spans="1:13" x14ac:dyDescent="0.25">
      <c r="A1003" s="60" t="s">
        <v>1007</v>
      </c>
      <c r="B1003" s="108"/>
      <c r="C1003" s="12">
        <f>MATCH(D1003,[1]!Tabla1[Consignatario],0)</f>
        <v>1817</v>
      </c>
      <c r="D1003" s="121" t="s">
        <v>1342</v>
      </c>
      <c r="E1003" s="54" t="s">
        <v>991</v>
      </c>
      <c r="F1003" s="54" t="s">
        <v>782</v>
      </c>
      <c r="G1003" s="54" t="s">
        <v>19</v>
      </c>
      <c r="H1003" s="54" t="s">
        <v>1008</v>
      </c>
      <c r="I1003" s="54">
        <v>9200</v>
      </c>
      <c r="J1003" s="62">
        <v>9200</v>
      </c>
      <c r="K1003" s="54">
        <v>644</v>
      </c>
      <c r="L1003" s="6"/>
      <c r="M1003" s="27"/>
    </row>
    <row r="1004" spans="1:13" ht="30" x14ac:dyDescent="0.25">
      <c r="A1004" s="60" t="s">
        <v>1007</v>
      </c>
      <c r="B1004" s="108"/>
      <c r="C1004" s="12">
        <f>MATCH(D1004,[1]!Tabla1[Consignatario],0)</f>
        <v>1817</v>
      </c>
      <c r="D1004" s="121" t="s">
        <v>1342</v>
      </c>
      <c r="E1004" s="54" t="s">
        <v>991</v>
      </c>
      <c r="F1004" s="54" t="s">
        <v>782</v>
      </c>
      <c r="G1004" s="54" t="s">
        <v>19</v>
      </c>
      <c r="H1004" s="54" t="s">
        <v>1009</v>
      </c>
      <c r="I1004" s="54">
        <f>203*8</f>
        <v>1624</v>
      </c>
      <c r="J1004" s="62">
        <f>203*8</f>
        <v>1624</v>
      </c>
      <c r="K1004" s="54"/>
      <c r="L1004" s="6"/>
      <c r="M1004" s="26" t="s">
        <v>1286</v>
      </c>
    </row>
    <row r="1005" spans="1:13" x14ac:dyDescent="0.25">
      <c r="A1005" s="65" t="s">
        <v>1013</v>
      </c>
      <c r="B1005" s="110" t="s">
        <v>1010</v>
      </c>
      <c r="C1005" s="12">
        <f>MATCH(D1005,[1]!Tabla1[Consignatario],0)</f>
        <v>1265</v>
      </c>
      <c r="D1005" s="101" t="s">
        <v>1468</v>
      </c>
      <c r="E1005" s="3" t="s">
        <v>991</v>
      </c>
      <c r="F1005" s="3" t="s">
        <v>782</v>
      </c>
      <c r="G1005" s="54" t="s">
        <v>19</v>
      </c>
      <c r="H1005" s="54" t="s">
        <v>158</v>
      </c>
      <c r="I1005" s="54"/>
      <c r="J1005" s="62"/>
      <c r="K1005" s="54"/>
      <c r="L1005" s="54"/>
      <c r="M1005" s="27" t="s">
        <v>1011</v>
      </c>
    </row>
    <row r="1006" spans="1:13" ht="30" x14ac:dyDescent="0.25">
      <c r="A1006" s="66"/>
      <c r="B1006" s="112"/>
      <c r="C1006" s="12">
        <f>MATCH(D1006,[1]!Tabla1[Consignatario],0)</f>
        <v>2257</v>
      </c>
      <c r="D1006" s="131" t="s">
        <v>1355</v>
      </c>
      <c r="E1006" s="4"/>
      <c r="F1006" s="4"/>
      <c r="G1006" s="54" t="s">
        <v>1312</v>
      </c>
      <c r="H1006" s="54" t="s">
        <v>16</v>
      </c>
      <c r="I1006" s="54">
        <v>4000</v>
      </c>
      <c r="J1006" s="62">
        <v>4000</v>
      </c>
      <c r="K1006" s="54"/>
      <c r="L1006" s="54"/>
      <c r="M1006" s="26" t="s">
        <v>1285</v>
      </c>
    </row>
    <row r="1007" spans="1:13" x14ac:dyDescent="0.25">
      <c r="A1007" s="60" t="s">
        <v>1012</v>
      </c>
      <c r="B1007" s="108" t="s">
        <v>1005</v>
      </c>
      <c r="D1007" s="124" t="s">
        <v>1652</v>
      </c>
      <c r="E1007" s="54" t="s">
        <v>1258</v>
      </c>
      <c r="F1007" s="54" t="s">
        <v>378</v>
      </c>
      <c r="G1007" s="54" t="s">
        <v>1312</v>
      </c>
      <c r="H1007" s="54" t="s">
        <v>893</v>
      </c>
      <c r="I1007" s="63"/>
      <c r="J1007" s="62">
        <v>102000</v>
      </c>
      <c r="K1007" s="54"/>
      <c r="L1007" s="54"/>
      <c r="M1007" s="27" t="s">
        <v>1014</v>
      </c>
    </row>
    <row r="1008" spans="1:13" x14ac:dyDescent="0.25">
      <c r="A1008" s="60" t="s">
        <v>1012</v>
      </c>
      <c r="B1008" s="108" t="s">
        <v>1005</v>
      </c>
      <c r="D1008" s="124" t="s">
        <v>1652</v>
      </c>
      <c r="E1008" s="54" t="s">
        <v>1258</v>
      </c>
      <c r="F1008" s="54" t="s">
        <v>378</v>
      </c>
      <c r="G1008" s="54" t="s">
        <v>1312</v>
      </c>
      <c r="H1008" s="54" t="s">
        <v>131</v>
      </c>
      <c r="I1008" s="63"/>
      <c r="J1008" s="62">
        <v>20000</v>
      </c>
      <c r="K1008" s="54"/>
      <c r="L1008" s="54"/>
      <c r="M1008" s="27" t="s">
        <v>1303</v>
      </c>
    </row>
    <row r="1009" spans="1:13" x14ac:dyDescent="0.25">
      <c r="A1009" s="60" t="s">
        <v>1016</v>
      </c>
      <c r="B1009" s="108"/>
      <c r="C1009" s="12">
        <f>MATCH(D1009,[1]!Tabla1[Consignatario],0)</f>
        <v>284</v>
      </c>
      <c r="D1009" s="121" t="s">
        <v>1824</v>
      </c>
      <c r="E1009" s="54" t="s">
        <v>1258</v>
      </c>
      <c r="F1009" s="54" t="s">
        <v>378</v>
      </c>
      <c r="G1009" s="54" t="s">
        <v>1312</v>
      </c>
      <c r="H1009" s="54" t="s">
        <v>59</v>
      </c>
      <c r="I1009" s="97">
        <v>1806</v>
      </c>
      <c r="J1009" s="97">
        <v>1806</v>
      </c>
      <c r="K1009" s="54">
        <v>126</v>
      </c>
      <c r="L1009" s="54">
        <v>3</v>
      </c>
      <c r="M1009" s="27"/>
    </row>
    <row r="1010" spans="1:13" x14ac:dyDescent="0.25">
      <c r="A1010" s="60" t="s">
        <v>1016</v>
      </c>
      <c r="B1010" s="108"/>
      <c r="C1010" s="12">
        <f>MATCH(D1010,[1]!Tabla1[Consignatario],0)</f>
        <v>1770</v>
      </c>
      <c r="D1010" s="121" t="s">
        <v>1825</v>
      </c>
      <c r="E1010" s="54" t="s">
        <v>1258</v>
      </c>
      <c r="F1010" s="54" t="s">
        <v>1017</v>
      </c>
      <c r="G1010" s="54" t="s">
        <v>1312</v>
      </c>
      <c r="H1010" s="54" t="s">
        <v>79</v>
      </c>
      <c r="I1010" s="54">
        <v>32000</v>
      </c>
      <c r="J1010" s="62">
        <v>32000</v>
      </c>
      <c r="K1010" s="54"/>
      <c r="L1010" s="54"/>
      <c r="M1010" s="27" t="s">
        <v>1302</v>
      </c>
    </row>
    <row r="1011" spans="1:13" x14ac:dyDescent="0.25">
      <c r="A1011" s="60" t="s">
        <v>1016</v>
      </c>
      <c r="B1011" s="108" t="s">
        <v>1005</v>
      </c>
      <c r="D1011" s="124" t="s">
        <v>1652</v>
      </c>
      <c r="E1011" s="54" t="s">
        <v>1258</v>
      </c>
      <c r="F1011" s="54" t="s">
        <v>1018</v>
      </c>
      <c r="G1011" s="54" t="s">
        <v>1312</v>
      </c>
      <c r="H1011" s="54" t="s">
        <v>669</v>
      </c>
      <c r="I1011" s="63"/>
      <c r="J1011" s="62">
        <v>56000</v>
      </c>
      <c r="K1011" s="54"/>
      <c r="L1011" s="54"/>
      <c r="M1011" s="27" t="s">
        <v>1301</v>
      </c>
    </row>
    <row r="1012" spans="1:13" x14ac:dyDescent="0.25">
      <c r="A1012" s="60" t="s">
        <v>1019</v>
      </c>
      <c r="B1012" s="108" t="s">
        <v>1005</v>
      </c>
      <c r="D1012" s="124" t="s">
        <v>1652</v>
      </c>
      <c r="E1012" s="54" t="s">
        <v>1258</v>
      </c>
      <c r="F1012" s="54" t="s">
        <v>1018</v>
      </c>
      <c r="G1012" s="54" t="s">
        <v>1312</v>
      </c>
      <c r="H1012" s="54" t="s">
        <v>236</v>
      </c>
      <c r="I1012" s="63"/>
      <c r="J1012" s="62">
        <v>44000</v>
      </c>
      <c r="K1012" s="54"/>
      <c r="L1012" s="54"/>
      <c r="M1012" s="27" t="s">
        <v>1020</v>
      </c>
    </row>
    <row r="1013" spans="1:13" x14ac:dyDescent="0.25">
      <c r="A1013" s="60" t="s">
        <v>1019</v>
      </c>
      <c r="B1013" s="108"/>
      <c r="C1013" s="12">
        <f>MATCH(D1013,[1]!Tabla1[Consignatario],0)</f>
        <v>1138</v>
      </c>
      <c r="D1013" s="121" t="s">
        <v>1826</v>
      </c>
      <c r="E1013" s="54" t="s">
        <v>1258</v>
      </c>
      <c r="F1013" s="54" t="s">
        <v>1018</v>
      </c>
      <c r="G1013" s="54" t="s">
        <v>1312</v>
      </c>
      <c r="H1013" s="54" t="s">
        <v>1021</v>
      </c>
      <c r="I1013" s="54">
        <v>168000</v>
      </c>
      <c r="J1013" s="62">
        <v>168000</v>
      </c>
      <c r="K1013" s="54"/>
      <c r="L1013" s="54"/>
      <c r="M1013" s="27" t="s">
        <v>1022</v>
      </c>
    </row>
    <row r="1014" spans="1:13" x14ac:dyDescent="0.25">
      <c r="A1014" s="60" t="s">
        <v>1019</v>
      </c>
      <c r="B1014" s="108" t="s">
        <v>1005</v>
      </c>
      <c r="D1014" s="124" t="s">
        <v>1652</v>
      </c>
      <c r="E1014" s="54" t="s">
        <v>1258</v>
      </c>
      <c r="F1014" s="54" t="s">
        <v>816</v>
      </c>
      <c r="G1014" s="54" t="s">
        <v>1312</v>
      </c>
      <c r="H1014" s="54" t="s">
        <v>1023</v>
      </c>
      <c r="I1014" s="63"/>
      <c r="J1014" s="62">
        <v>152000</v>
      </c>
      <c r="K1014" s="54"/>
      <c r="L1014" s="56"/>
      <c r="M1014" s="27" t="s">
        <v>1015</v>
      </c>
    </row>
    <row r="1015" spans="1:13" x14ac:dyDescent="0.25">
      <c r="A1015" s="60" t="s">
        <v>1024</v>
      </c>
      <c r="B1015" s="108" t="s">
        <v>1005</v>
      </c>
      <c r="D1015" s="124" t="s">
        <v>1652</v>
      </c>
      <c r="E1015" s="54" t="s">
        <v>1258</v>
      </c>
      <c r="F1015" s="54" t="s">
        <v>816</v>
      </c>
      <c r="G1015" s="54" t="s">
        <v>1312</v>
      </c>
      <c r="H1015" s="54" t="s">
        <v>59</v>
      </c>
      <c r="I1015" s="63"/>
      <c r="J1015" s="62"/>
      <c r="K1015" s="54"/>
      <c r="L1015" s="56"/>
      <c r="M1015" s="27" t="s">
        <v>1025</v>
      </c>
    </row>
    <row r="1016" spans="1:13" x14ac:dyDescent="0.25">
      <c r="A1016" s="60" t="s">
        <v>1024</v>
      </c>
      <c r="B1016" s="108"/>
      <c r="C1016" s="12">
        <f>MATCH(D1016,[1]!Tabla1[Consignatario],0)</f>
        <v>855</v>
      </c>
      <c r="D1016" s="121" t="s">
        <v>1587</v>
      </c>
      <c r="E1016" s="54" t="s">
        <v>1258</v>
      </c>
      <c r="F1016" s="54" t="s">
        <v>816</v>
      </c>
      <c r="G1016" s="54" t="s">
        <v>1312</v>
      </c>
      <c r="H1016" s="54" t="s">
        <v>430</v>
      </c>
      <c r="I1016" s="54">
        <v>4000</v>
      </c>
      <c r="J1016" s="62">
        <v>4000</v>
      </c>
      <c r="K1016" s="54">
        <v>280</v>
      </c>
      <c r="L1016" s="56"/>
      <c r="M1016" s="27"/>
    </row>
    <row r="1017" spans="1:13" x14ac:dyDescent="0.25">
      <c r="A1017" s="60" t="s">
        <v>1019</v>
      </c>
      <c r="B1017" s="108"/>
      <c r="C1017" s="12">
        <f>MATCH(D1017,[1]!Tabla1[Consignatario],0)</f>
        <v>2346</v>
      </c>
      <c r="D1017" s="101" t="s">
        <v>1516</v>
      </c>
      <c r="E1017" s="54" t="s">
        <v>1258</v>
      </c>
      <c r="F1017" s="54" t="s">
        <v>816</v>
      </c>
      <c r="G1017" s="54" t="s">
        <v>1312</v>
      </c>
      <c r="H1017" s="54" t="s">
        <v>124</v>
      </c>
      <c r="I1017" s="54">
        <v>12000</v>
      </c>
      <c r="J1017" s="62">
        <v>12000</v>
      </c>
      <c r="K1017" s="54">
        <v>840</v>
      </c>
      <c r="L1017" s="56"/>
      <c r="M1017" s="27"/>
    </row>
    <row r="1018" spans="1:13" x14ac:dyDescent="0.25">
      <c r="A1018" s="57" t="s">
        <v>1026</v>
      </c>
      <c r="B1018" s="108" t="s">
        <v>1005</v>
      </c>
      <c r="D1018" s="124" t="s">
        <v>1652</v>
      </c>
      <c r="E1018" s="54" t="s">
        <v>1258</v>
      </c>
      <c r="F1018" s="51" t="s">
        <v>1461</v>
      </c>
      <c r="G1018" s="51" t="s">
        <v>1312</v>
      </c>
      <c r="H1018" s="51" t="s">
        <v>601</v>
      </c>
      <c r="I1018" s="38"/>
      <c r="J1018" s="53">
        <v>84000</v>
      </c>
      <c r="K1018" s="51"/>
      <c r="L1018" s="61"/>
      <c r="M1018" s="30" t="s">
        <v>1300</v>
      </c>
    </row>
    <row r="1019" spans="1:13" x14ac:dyDescent="0.25">
      <c r="A1019" s="60" t="s">
        <v>1026</v>
      </c>
      <c r="B1019" s="108"/>
      <c r="C1019" s="12">
        <f>MATCH(D1019,[1]!Tabla1[Consignatario],0)</f>
        <v>253</v>
      </c>
      <c r="D1019" s="121" t="s">
        <v>1827</v>
      </c>
      <c r="E1019" s="54" t="s">
        <v>1258</v>
      </c>
      <c r="F1019" s="54" t="s">
        <v>70</v>
      </c>
      <c r="G1019" s="54" t="s">
        <v>1312</v>
      </c>
      <c r="H1019" s="54" t="s">
        <v>1027</v>
      </c>
      <c r="I1019" s="56">
        <v>90000</v>
      </c>
      <c r="J1019" s="62">
        <v>90000</v>
      </c>
      <c r="K1019" s="56">
        <v>6300</v>
      </c>
      <c r="L1019" s="56"/>
      <c r="M1019" s="19"/>
    </row>
    <row r="1020" spans="1:13" ht="15" customHeight="1" x14ac:dyDescent="0.25">
      <c r="A1020" s="69" t="s">
        <v>1030</v>
      </c>
      <c r="B1020" s="117" t="s">
        <v>1272</v>
      </c>
      <c r="C1020" s="12">
        <f>MATCH(D1020,[1]!Tabla1[Consignatario],0)</f>
        <v>12</v>
      </c>
      <c r="D1020" s="122" t="s">
        <v>1828</v>
      </c>
      <c r="E1020" s="2" t="s">
        <v>1258</v>
      </c>
      <c r="F1020" s="2" t="s">
        <v>70</v>
      </c>
      <c r="G1020" s="54" t="s">
        <v>19</v>
      </c>
      <c r="H1020" s="2">
        <v>1100</v>
      </c>
      <c r="I1020" s="68">
        <v>1100</v>
      </c>
      <c r="J1020" s="82">
        <v>1100</v>
      </c>
      <c r="K1020" s="68">
        <v>77</v>
      </c>
      <c r="L1020" s="56"/>
      <c r="M1020" s="19" t="s">
        <v>1028</v>
      </c>
    </row>
    <row r="1021" spans="1:13" x14ac:dyDescent="0.25">
      <c r="A1021" s="69"/>
      <c r="B1021" s="87"/>
      <c r="D1021" s="122" t="s">
        <v>1652</v>
      </c>
      <c r="E1021" s="2"/>
      <c r="F1021" s="2"/>
      <c r="G1021" s="54" t="s">
        <v>1312</v>
      </c>
      <c r="H1021" s="2"/>
      <c r="I1021" s="68"/>
      <c r="J1021" s="82"/>
      <c r="K1021" s="68"/>
      <c r="L1021" s="56"/>
      <c r="M1021" s="19"/>
    </row>
    <row r="1022" spans="1:13" x14ac:dyDescent="0.25">
      <c r="A1022" s="60" t="s">
        <v>1029</v>
      </c>
      <c r="B1022" s="108" t="s">
        <v>1005</v>
      </c>
      <c r="D1022" s="124" t="s">
        <v>1652</v>
      </c>
      <c r="E1022" s="56" t="s">
        <v>1257</v>
      </c>
      <c r="F1022" s="56" t="s">
        <v>202</v>
      </c>
      <c r="G1022" s="54" t="s">
        <v>1312</v>
      </c>
      <c r="H1022" s="54" t="s">
        <v>314</v>
      </c>
      <c r="I1022" s="5"/>
      <c r="J1022" s="62">
        <v>28000</v>
      </c>
      <c r="K1022" s="56"/>
      <c r="L1022" s="56"/>
      <c r="M1022" s="19" t="s">
        <v>1304</v>
      </c>
    </row>
    <row r="1023" spans="1:13" x14ac:dyDescent="0.25">
      <c r="A1023" s="60" t="s">
        <v>1029</v>
      </c>
      <c r="B1023" s="108"/>
      <c r="C1023" s="12">
        <f>MATCH(D1023,[1]!Tabla1[Consignatario],0)</f>
        <v>1325</v>
      </c>
      <c r="D1023" s="121" t="s">
        <v>1829</v>
      </c>
      <c r="E1023" s="56" t="s">
        <v>1257</v>
      </c>
      <c r="F1023" s="56" t="s">
        <v>202</v>
      </c>
      <c r="G1023" s="56" t="s">
        <v>1312</v>
      </c>
      <c r="H1023" s="56" t="s">
        <v>16</v>
      </c>
      <c r="I1023" s="56">
        <v>4000</v>
      </c>
      <c r="J1023" s="62">
        <v>4000</v>
      </c>
      <c r="K1023" s="56">
        <v>280</v>
      </c>
      <c r="L1023" s="56"/>
      <c r="M1023" s="19"/>
    </row>
    <row r="1024" spans="1:13" x14ac:dyDescent="0.25">
      <c r="A1024" s="60" t="s">
        <v>1029</v>
      </c>
      <c r="B1024" s="108" t="s">
        <v>1005</v>
      </c>
      <c r="D1024" s="124" t="s">
        <v>1652</v>
      </c>
      <c r="E1024" s="56" t="s">
        <v>1257</v>
      </c>
      <c r="F1024" s="56" t="s">
        <v>925</v>
      </c>
      <c r="G1024" s="56" t="s">
        <v>1312</v>
      </c>
      <c r="H1024" s="56" t="s">
        <v>79</v>
      </c>
      <c r="I1024" s="5"/>
      <c r="J1024" s="62">
        <v>3200</v>
      </c>
      <c r="K1024" s="56"/>
      <c r="L1024" s="56"/>
      <c r="M1024" s="19" t="s">
        <v>1294</v>
      </c>
    </row>
    <row r="1025" spans="1:13" x14ac:dyDescent="0.25">
      <c r="A1025" s="60" t="s">
        <v>1031</v>
      </c>
      <c r="B1025" s="108"/>
      <c r="C1025" s="12">
        <f>MATCH(D1025,[1]!Tabla1[Consignatario],0)</f>
        <v>2562</v>
      </c>
      <c r="D1025" s="121" t="s">
        <v>1830</v>
      </c>
      <c r="E1025" s="54" t="s">
        <v>1257</v>
      </c>
      <c r="F1025" s="54" t="s">
        <v>322</v>
      </c>
      <c r="G1025" s="54" t="s">
        <v>1312</v>
      </c>
      <c r="H1025" s="54" t="s">
        <v>147</v>
      </c>
      <c r="I1025" s="54">
        <v>41100</v>
      </c>
      <c r="J1025" s="62">
        <v>41100</v>
      </c>
      <c r="K1025" s="54">
        <v>2877</v>
      </c>
      <c r="L1025" s="54"/>
      <c r="M1025" s="22"/>
    </row>
    <row r="1026" spans="1:13" x14ac:dyDescent="0.25">
      <c r="A1026" s="60" t="s">
        <v>1031</v>
      </c>
      <c r="B1026" s="108" t="s">
        <v>13</v>
      </c>
      <c r="C1026" s="12">
        <f>MATCH(D1026,[1]!Tabla1[Consignatario],0)</f>
        <v>547</v>
      </c>
      <c r="D1026" s="135" t="s">
        <v>1894</v>
      </c>
      <c r="E1026" s="54" t="s">
        <v>1256</v>
      </c>
      <c r="F1026" s="54" t="s">
        <v>1416</v>
      </c>
      <c r="G1026" s="54" t="s">
        <v>1312</v>
      </c>
      <c r="H1026" s="54" t="s">
        <v>112</v>
      </c>
      <c r="I1026" s="54">
        <v>18000</v>
      </c>
      <c r="J1026" s="62">
        <v>18000</v>
      </c>
      <c r="K1026" s="54">
        <v>1260</v>
      </c>
      <c r="L1026" s="54"/>
      <c r="M1026" s="22"/>
    </row>
    <row r="1027" spans="1:13" x14ac:dyDescent="0.25">
      <c r="A1027" s="65" t="s">
        <v>1031</v>
      </c>
      <c r="B1027" s="110" t="s">
        <v>13</v>
      </c>
      <c r="C1027" s="12">
        <f>MATCH(D1027,[1]!Tabla1[Consignatario],0)</f>
        <v>2631</v>
      </c>
      <c r="D1027" s="101" t="s">
        <v>1525</v>
      </c>
      <c r="E1027" s="3" t="s">
        <v>1256</v>
      </c>
      <c r="F1027" s="3" t="s">
        <v>1416</v>
      </c>
      <c r="G1027" s="54" t="s">
        <v>19</v>
      </c>
      <c r="H1027" s="54" t="s">
        <v>1032</v>
      </c>
      <c r="I1027" s="54">
        <v>23838</v>
      </c>
      <c r="J1027" s="62">
        <v>23838</v>
      </c>
      <c r="K1027" s="3">
        <v>3656</v>
      </c>
      <c r="L1027" s="3">
        <v>5</v>
      </c>
      <c r="M1027" s="22" t="s">
        <v>1033</v>
      </c>
    </row>
    <row r="1028" spans="1:13" x14ac:dyDescent="0.25">
      <c r="A1028" s="67"/>
      <c r="B1028" s="111"/>
      <c r="C1028" s="12">
        <f>MATCH(D1028,[1]!Tabla1[Consignatario],0)</f>
        <v>2631</v>
      </c>
      <c r="D1028" s="101" t="s">
        <v>1525</v>
      </c>
      <c r="E1028" s="7"/>
      <c r="F1028" s="7"/>
      <c r="G1028" s="54" t="s">
        <v>19</v>
      </c>
      <c r="H1028" s="54" t="s">
        <v>113</v>
      </c>
      <c r="I1028" s="54">
        <v>2400</v>
      </c>
      <c r="J1028" s="62">
        <v>2400</v>
      </c>
      <c r="K1028" s="7"/>
      <c r="L1028" s="7"/>
      <c r="M1028" s="22" t="s">
        <v>1034</v>
      </c>
    </row>
    <row r="1029" spans="1:13" ht="30" x14ac:dyDescent="0.25">
      <c r="A1029" s="66"/>
      <c r="B1029" s="112"/>
      <c r="C1029" s="12">
        <f>MATCH(D1029,[1]!Tabla1[Consignatario],0)</f>
        <v>2631</v>
      </c>
      <c r="D1029" s="101" t="s">
        <v>1525</v>
      </c>
      <c r="E1029" s="4"/>
      <c r="F1029" s="4"/>
      <c r="G1029" s="54" t="s">
        <v>1312</v>
      </c>
      <c r="H1029" s="54" t="s">
        <v>53</v>
      </c>
      <c r="I1029" s="54">
        <v>26000</v>
      </c>
      <c r="J1029" s="62">
        <v>26000</v>
      </c>
      <c r="K1029" s="4"/>
      <c r="L1029" s="4"/>
      <c r="M1029" s="23" t="s">
        <v>1035</v>
      </c>
    </row>
    <row r="1030" spans="1:13" x14ac:dyDescent="0.25">
      <c r="A1030" s="65" t="s">
        <v>1036</v>
      </c>
      <c r="B1030" s="110"/>
      <c r="C1030" s="12">
        <f>MATCH(D1030,[1]!Tabla1[Consignatario],0)</f>
        <v>1332</v>
      </c>
      <c r="D1030" s="101" t="s">
        <v>1470</v>
      </c>
      <c r="E1030" s="3" t="s">
        <v>1256</v>
      </c>
      <c r="F1030" s="3" t="s">
        <v>1439</v>
      </c>
      <c r="G1030" s="54" t="s">
        <v>1312</v>
      </c>
      <c r="H1030" s="54" t="s">
        <v>112</v>
      </c>
      <c r="I1030" s="54">
        <v>18000</v>
      </c>
      <c r="J1030" s="62">
        <v>18000</v>
      </c>
      <c r="K1030" s="3">
        <v>1408</v>
      </c>
      <c r="L1030" s="3">
        <v>3</v>
      </c>
      <c r="M1030" s="22"/>
    </row>
    <row r="1031" spans="1:13" x14ac:dyDescent="0.25">
      <c r="A1031" s="67"/>
      <c r="B1031" s="111"/>
      <c r="C1031" s="12">
        <f>MATCH(D1031,[1]!Tabla1[Consignatario],0)</f>
        <v>1332</v>
      </c>
      <c r="D1031" s="101" t="s">
        <v>1470</v>
      </c>
      <c r="E1031" s="7"/>
      <c r="F1031" s="7"/>
      <c r="G1031" s="54" t="s">
        <v>1312</v>
      </c>
      <c r="H1031" s="54" t="s">
        <v>133</v>
      </c>
      <c r="I1031" s="54">
        <v>1000</v>
      </c>
      <c r="J1031" s="62">
        <v>1000</v>
      </c>
      <c r="K1031" s="7"/>
      <c r="L1031" s="7"/>
      <c r="M1031" s="22"/>
    </row>
    <row r="1032" spans="1:13" x14ac:dyDescent="0.25">
      <c r="A1032" s="66"/>
      <c r="B1032" s="112"/>
      <c r="C1032" s="12">
        <f>MATCH(D1032,[1]!Tabla1[Consignatario],0)</f>
        <v>1332</v>
      </c>
      <c r="D1032" s="101" t="s">
        <v>1470</v>
      </c>
      <c r="E1032" s="4"/>
      <c r="F1032" s="4"/>
      <c r="G1032" s="54" t="s">
        <v>19</v>
      </c>
      <c r="H1032" s="54" t="s">
        <v>706</v>
      </c>
      <c r="I1032" s="54">
        <v>1120</v>
      </c>
      <c r="J1032" s="62">
        <v>1120</v>
      </c>
      <c r="K1032" s="4"/>
      <c r="L1032" s="4"/>
      <c r="M1032" s="22"/>
    </row>
    <row r="1033" spans="1:13" x14ac:dyDescent="0.25">
      <c r="A1033" s="65" t="s">
        <v>1036</v>
      </c>
      <c r="B1033" s="110"/>
      <c r="C1033" s="12">
        <f>MATCH(D1033,[1]!Tabla1[Consignatario],0)</f>
        <v>1820</v>
      </c>
      <c r="D1033" s="101" t="s">
        <v>1490</v>
      </c>
      <c r="E1033" s="3" t="s">
        <v>1256</v>
      </c>
      <c r="F1033" s="3" t="s">
        <v>1439</v>
      </c>
      <c r="G1033" s="54" t="s">
        <v>1312</v>
      </c>
      <c r="H1033" s="54" t="s">
        <v>314</v>
      </c>
      <c r="I1033" s="54">
        <v>28000</v>
      </c>
      <c r="J1033" s="62">
        <v>28000</v>
      </c>
      <c r="K1033" s="3">
        <v>2014</v>
      </c>
      <c r="L1033" s="3">
        <v>7</v>
      </c>
      <c r="M1033" s="22"/>
    </row>
    <row r="1034" spans="1:13" x14ac:dyDescent="0.25">
      <c r="A1034" s="67"/>
      <c r="B1034" s="111"/>
      <c r="C1034" s="12">
        <f>MATCH(D1034,[1]!Tabla1[Consignatario],0)</f>
        <v>1820</v>
      </c>
      <c r="D1034" s="101" t="s">
        <v>1490</v>
      </c>
      <c r="E1034" s="7"/>
      <c r="F1034" s="7"/>
      <c r="G1034" s="54" t="s">
        <v>1312</v>
      </c>
      <c r="H1034" s="54" t="s">
        <v>26</v>
      </c>
      <c r="I1034" s="54">
        <v>500</v>
      </c>
      <c r="J1034" s="62">
        <v>500</v>
      </c>
      <c r="K1034" s="7"/>
      <c r="L1034" s="7"/>
      <c r="M1034" s="22"/>
    </row>
    <row r="1035" spans="1:13" x14ac:dyDescent="0.25">
      <c r="A1035" s="66"/>
      <c r="B1035" s="112"/>
      <c r="C1035" s="12">
        <f>MATCH(D1035,[1]!Tabla1[Consignatario],0)</f>
        <v>1820</v>
      </c>
      <c r="D1035" s="101" t="s">
        <v>1490</v>
      </c>
      <c r="E1035" s="4"/>
      <c r="F1035" s="4"/>
      <c r="G1035" s="54" t="s">
        <v>19</v>
      </c>
      <c r="H1035" s="54" t="s">
        <v>1037</v>
      </c>
      <c r="I1035" s="54">
        <v>284</v>
      </c>
      <c r="J1035" s="62">
        <v>284</v>
      </c>
      <c r="K1035" s="4"/>
      <c r="L1035" s="4"/>
      <c r="M1035" s="22"/>
    </row>
    <row r="1036" spans="1:13" x14ac:dyDescent="0.25">
      <c r="A1036" s="65" t="s">
        <v>1042</v>
      </c>
      <c r="B1036" s="110" t="s">
        <v>13</v>
      </c>
      <c r="C1036" s="12">
        <f>MATCH(D1036,[1]!Tabla1[Consignatario],0)</f>
        <v>1423</v>
      </c>
      <c r="D1036" s="101" t="s">
        <v>1471</v>
      </c>
      <c r="E1036" s="3" t="s">
        <v>1256</v>
      </c>
      <c r="F1036" s="3" t="s">
        <v>1439</v>
      </c>
      <c r="G1036" s="54" t="s">
        <v>1312</v>
      </c>
      <c r="H1036" s="54" t="s">
        <v>1038</v>
      </c>
      <c r="I1036" s="54">
        <v>34000</v>
      </c>
      <c r="J1036" s="62">
        <v>34000</v>
      </c>
      <c r="K1036" s="3">
        <v>4274</v>
      </c>
      <c r="L1036" s="3">
        <v>5</v>
      </c>
      <c r="M1036" s="22"/>
    </row>
    <row r="1037" spans="1:13" x14ac:dyDescent="0.25">
      <c r="A1037" s="67"/>
      <c r="B1037" s="111"/>
      <c r="C1037" s="12">
        <f>MATCH(D1037,[1]!Tabla1[Consignatario],0)</f>
        <v>1423</v>
      </c>
      <c r="D1037" s="101" t="s">
        <v>1471</v>
      </c>
      <c r="E1037" s="7"/>
      <c r="F1037" s="7"/>
      <c r="G1037" s="54" t="s">
        <v>19</v>
      </c>
      <c r="H1037" s="54" t="s">
        <v>1039</v>
      </c>
      <c r="I1037" s="54">
        <v>26026</v>
      </c>
      <c r="J1037" s="62">
        <v>26026</v>
      </c>
      <c r="K1037" s="7"/>
      <c r="L1037" s="7"/>
      <c r="M1037" s="22" t="s">
        <v>1040</v>
      </c>
    </row>
    <row r="1038" spans="1:13" x14ac:dyDescent="0.25">
      <c r="A1038" s="66"/>
      <c r="B1038" s="112"/>
      <c r="C1038" s="12">
        <f>MATCH(D1038,[1]!Tabla1[Consignatario],0)</f>
        <v>1423</v>
      </c>
      <c r="D1038" s="101" t="s">
        <v>1471</v>
      </c>
      <c r="E1038" s="4"/>
      <c r="F1038" s="4"/>
      <c r="G1038" s="54" t="s">
        <v>19</v>
      </c>
      <c r="H1038" s="54" t="s">
        <v>114</v>
      </c>
      <c r="I1038" s="54">
        <v>1040</v>
      </c>
      <c r="J1038" s="62">
        <v>1040</v>
      </c>
      <c r="K1038" s="4"/>
      <c r="L1038" s="4"/>
      <c r="M1038" s="22" t="s">
        <v>672</v>
      </c>
    </row>
    <row r="1039" spans="1:13" ht="45" x14ac:dyDescent="0.25">
      <c r="A1039" s="60" t="s">
        <v>1041</v>
      </c>
      <c r="B1039" s="114" t="s">
        <v>1273</v>
      </c>
      <c r="C1039" s="12">
        <f>MATCH(D1039,[1]!Tabla1[Consignatario],0)</f>
        <v>458</v>
      </c>
      <c r="D1039" s="121" t="s">
        <v>1831</v>
      </c>
      <c r="E1039" s="54" t="s">
        <v>1256</v>
      </c>
      <c r="F1039" s="54"/>
      <c r="G1039" s="54" t="s">
        <v>19</v>
      </c>
      <c r="H1039" s="54"/>
      <c r="I1039" s="54"/>
      <c r="J1039" s="62"/>
      <c r="K1039" s="54"/>
      <c r="L1039" s="54"/>
      <c r="M1039" s="23" t="s">
        <v>1284</v>
      </c>
    </row>
    <row r="1040" spans="1:13" x14ac:dyDescent="0.25">
      <c r="A1040" s="60" t="s">
        <v>1041</v>
      </c>
      <c r="B1040" s="108"/>
      <c r="C1040" s="12">
        <f>MATCH(D1040,[1]!Tabla1[Consignatario],0)</f>
        <v>2698</v>
      </c>
      <c r="D1040" s="121" t="s">
        <v>1832</v>
      </c>
      <c r="E1040" s="54" t="s">
        <v>1242</v>
      </c>
      <c r="F1040" s="54" t="s">
        <v>1043</v>
      </c>
      <c r="G1040" s="54" t="s">
        <v>1312</v>
      </c>
      <c r="H1040" s="54" t="s">
        <v>44</v>
      </c>
      <c r="I1040" s="54">
        <v>8000</v>
      </c>
      <c r="J1040" s="62">
        <v>8000</v>
      </c>
      <c r="K1040" s="54">
        <v>560</v>
      </c>
      <c r="L1040" s="54"/>
      <c r="M1040" s="22"/>
    </row>
    <row r="1041" spans="1:13" ht="30" x14ac:dyDescent="0.25">
      <c r="A1041" s="60" t="s">
        <v>1041</v>
      </c>
      <c r="B1041" s="108"/>
      <c r="C1041" s="12">
        <f>MATCH(D1041,[1]!Tabla1[Consignatario],0)</f>
        <v>326</v>
      </c>
      <c r="D1041" s="121" t="s">
        <v>1348</v>
      </c>
      <c r="E1041" s="54" t="s">
        <v>1242</v>
      </c>
      <c r="F1041" s="54"/>
      <c r="G1041" s="8"/>
      <c r="H1041" s="3"/>
      <c r="I1041" s="3"/>
      <c r="J1041" s="43"/>
      <c r="K1041" s="3"/>
      <c r="L1041" s="54"/>
      <c r="M1041" s="23" t="s">
        <v>1283</v>
      </c>
    </row>
    <row r="1042" spans="1:13" x14ac:dyDescent="0.25">
      <c r="A1042" s="60" t="s">
        <v>1044</v>
      </c>
      <c r="B1042" s="108"/>
      <c r="C1042" s="12">
        <f>MATCH(D1042,[1]!Tabla1[Consignatario],0)</f>
        <v>2073</v>
      </c>
      <c r="D1042" s="121" t="s">
        <v>1833</v>
      </c>
      <c r="E1042" s="54" t="s">
        <v>1242</v>
      </c>
      <c r="F1042" s="54" t="s">
        <v>1388</v>
      </c>
      <c r="G1042" s="8" t="s">
        <v>1312</v>
      </c>
      <c r="H1042" s="7" t="s">
        <v>44</v>
      </c>
      <c r="I1042" s="7">
        <v>8000</v>
      </c>
      <c r="J1042" s="44">
        <v>8000</v>
      </c>
      <c r="K1042" s="7">
        <v>560</v>
      </c>
      <c r="L1042" s="54"/>
      <c r="M1042" s="22"/>
    </row>
    <row r="1043" spans="1:13" x14ac:dyDescent="0.25">
      <c r="A1043" s="60" t="s">
        <v>1044</v>
      </c>
      <c r="B1043" s="108"/>
      <c r="C1043" s="12">
        <f>MATCH(D1043,[1]!Tabla1[Consignatario],0)</f>
        <v>1472</v>
      </c>
      <c r="D1043" s="121" t="s">
        <v>1834</v>
      </c>
      <c r="E1043" s="54" t="s">
        <v>1242</v>
      </c>
      <c r="F1043" s="54" t="s">
        <v>1388</v>
      </c>
      <c r="G1043" s="8" t="s">
        <v>1312</v>
      </c>
      <c r="H1043" s="7" t="s">
        <v>16</v>
      </c>
      <c r="I1043" s="7">
        <v>4000</v>
      </c>
      <c r="J1043" s="44">
        <v>4000</v>
      </c>
      <c r="K1043" s="7">
        <v>280</v>
      </c>
      <c r="L1043" s="54"/>
      <c r="M1043" s="22"/>
    </row>
    <row r="1044" spans="1:13" x14ac:dyDescent="0.25">
      <c r="A1044" s="60" t="s">
        <v>1044</v>
      </c>
      <c r="B1044" s="108"/>
      <c r="C1044" s="12">
        <f>MATCH(D1044,[1]!Tabla1[Consignatario],0)</f>
        <v>911</v>
      </c>
      <c r="D1044" s="121" t="s">
        <v>1389</v>
      </c>
      <c r="E1044" s="54" t="s">
        <v>1242</v>
      </c>
      <c r="F1044" s="54" t="s">
        <v>1388</v>
      </c>
      <c r="G1044" s="8" t="s">
        <v>1312</v>
      </c>
      <c r="H1044" s="7" t="s">
        <v>158</v>
      </c>
      <c r="I1044" s="7">
        <v>6000</v>
      </c>
      <c r="J1044" s="44">
        <v>6000</v>
      </c>
      <c r="K1044" s="7">
        <v>420</v>
      </c>
      <c r="L1044" s="54"/>
      <c r="M1044" s="22"/>
    </row>
    <row r="1045" spans="1:13" x14ac:dyDescent="0.25">
      <c r="A1045" s="60" t="s">
        <v>1044</v>
      </c>
      <c r="B1045" s="108" t="s">
        <v>1005</v>
      </c>
      <c r="D1045" s="124" t="s">
        <v>1652</v>
      </c>
      <c r="E1045" s="54" t="s">
        <v>1242</v>
      </c>
      <c r="F1045" s="54" t="s">
        <v>1388</v>
      </c>
      <c r="G1045" s="8" t="s">
        <v>1312</v>
      </c>
      <c r="H1045" s="7" t="s">
        <v>669</v>
      </c>
      <c r="I1045" s="37"/>
      <c r="J1045" s="44">
        <v>56000</v>
      </c>
      <c r="K1045" s="7"/>
      <c r="L1045" s="54"/>
      <c r="M1045" s="22" t="s">
        <v>1305</v>
      </c>
    </row>
    <row r="1046" spans="1:13" x14ac:dyDescent="0.25">
      <c r="A1046" s="60" t="s">
        <v>1047</v>
      </c>
      <c r="B1046" s="108" t="s">
        <v>1005</v>
      </c>
      <c r="D1046" s="124" t="s">
        <v>1652</v>
      </c>
      <c r="E1046" s="54" t="s">
        <v>1242</v>
      </c>
      <c r="F1046" s="54" t="s">
        <v>215</v>
      </c>
      <c r="G1046" s="8" t="s">
        <v>1312</v>
      </c>
      <c r="H1046" s="7" t="s">
        <v>424</v>
      </c>
      <c r="I1046" s="37"/>
      <c r="J1046" s="44">
        <v>112000</v>
      </c>
      <c r="K1046" s="7"/>
      <c r="L1046" s="54"/>
      <c r="M1046" s="22" t="s">
        <v>1305</v>
      </c>
    </row>
    <row r="1047" spans="1:13" x14ac:dyDescent="0.25">
      <c r="A1047" s="60" t="s">
        <v>1047</v>
      </c>
      <c r="B1047" s="108" t="s">
        <v>13</v>
      </c>
      <c r="C1047" s="12">
        <f>MATCH(D1047,[1]!Tabla1[Consignatario],0)</f>
        <v>2501</v>
      </c>
      <c r="D1047" s="121" t="s">
        <v>1835</v>
      </c>
      <c r="E1047" s="54" t="s">
        <v>1255</v>
      </c>
      <c r="F1047" s="54" t="s">
        <v>1458</v>
      </c>
      <c r="G1047" s="8" t="s">
        <v>1312</v>
      </c>
      <c r="H1047" s="7" t="s">
        <v>80</v>
      </c>
      <c r="I1047" s="7">
        <v>11000</v>
      </c>
      <c r="J1047" s="44">
        <v>11000</v>
      </c>
      <c r="K1047" s="7">
        <v>770</v>
      </c>
      <c r="L1047" s="54"/>
      <c r="M1047" s="22"/>
    </row>
    <row r="1048" spans="1:13" x14ac:dyDescent="0.25">
      <c r="A1048" s="60" t="s">
        <v>1047</v>
      </c>
      <c r="B1048" s="108" t="s">
        <v>13</v>
      </c>
      <c r="C1048" s="12">
        <f>MATCH(D1048,[1]!Tabla1[Consignatario],0)</f>
        <v>2008</v>
      </c>
      <c r="D1048" s="101" t="s">
        <v>1503</v>
      </c>
      <c r="E1048" s="54" t="s">
        <v>1255</v>
      </c>
      <c r="F1048" s="54" t="s">
        <v>1459</v>
      </c>
      <c r="G1048" s="8" t="s">
        <v>1312</v>
      </c>
      <c r="H1048" s="7" t="s">
        <v>59</v>
      </c>
      <c r="I1048" s="7">
        <v>2000</v>
      </c>
      <c r="J1048" s="44">
        <v>2000</v>
      </c>
      <c r="K1048" s="7">
        <v>140</v>
      </c>
      <c r="L1048" s="54"/>
      <c r="M1048" s="22"/>
    </row>
    <row r="1049" spans="1:13" x14ac:dyDescent="0.25">
      <c r="A1049" s="60" t="s">
        <v>1047</v>
      </c>
      <c r="B1049" s="108" t="s">
        <v>13</v>
      </c>
      <c r="C1049" s="12">
        <f>MATCH(D1049,[1]!Tabla1[Consignatario],0)</f>
        <v>1680</v>
      </c>
      <c r="D1049" s="121" t="s">
        <v>1836</v>
      </c>
      <c r="E1049" s="54" t="s">
        <v>1255</v>
      </c>
      <c r="F1049" s="54"/>
      <c r="G1049" s="8" t="s">
        <v>1312</v>
      </c>
      <c r="H1049" s="7" t="s">
        <v>16</v>
      </c>
      <c r="I1049" s="7">
        <v>4000</v>
      </c>
      <c r="J1049" s="44">
        <v>4000</v>
      </c>
      <c r="K1049" s="7">
        <v>280</v>
      </c>
      <c r="L1049" s="54"/>
      <c r="M1049" s="22"/>
    </row>
    <row r="1050" spans="1:13" x14ac:dyDescent="0.25">
      <c r="A1050" s="60" t="s">
        <v>1051</v>
      </c>
      <c r="B1050" s="108" t="s">
        <v>13</v>
      </c>
      <c r="C1050" s="12">
        <f>MATCH(D1050,[1]!Tabla1[Consignatario],0)</f>
        <v>2303</v>
      </c>
      <c r="D1050" s="101" t="s">
        <v>1514</v>
      </c>
      <c r="E1050" s="54" t="s">
        <v>1255</v>
      </c>
      <c r="F1050" s="54" t="s">
        <v>1459</v>
      </c>
      <c r="G1050" s="8" t="s">
        <v>1312</v>
      </c>
      <c r="H1050" s="7" t="s">
        <v>162</v>
      </c>
      <c r="I1050" s="7">
        <v>16000</v>
      </c>
      <c r="J1050" s="44">
        <v>16000</v>
      </c>
      <c r="K1050" s="7">
        <v>1120</v>
      </c>
      <c r="L1050" s="54"/>
      <c r="M1050" s="22"/>
    </row>
    <row r="1051" spans="1:13" x14ac:dyDescent="0.25">
      <c r="A1051" s="31" t="s">
        <v>1052</v>
      </c>
      <c r="B1051" s="108" t="s">
        <v>13</v>
      </c>
      <c r="C1051" s="12">
        <f>MATCH(D1051,[1]!Tabla1[Consignatario],0)</f>
        <v>2562</v>
      </c>
      <c r="D1051" s="121" t="s">
        <v>1830</v>
      </c>
      <c r="E1051" s="54" t="s">
        <v>1255</v>
      </c>
      <c r="F1051" s="54"/>
      <c r="G1051" s="54" t="s">
        <v>1312</v>
      </c>
      <c r="H1051" s="54" t="s">
        <v>112</v>
      </c>
      <c r="I1051" s="54">
        <v>19700</v>
      </c>
      <c r="J1051" s="62">
        <v>19700</v>
      </c>
      <c r="K1051" s="54">
        <v>133799</v>
      </c>
      <c r="L1051" s="54"/>
      <c r="M1051" s="22"/>
    </row>
    <row r="1052" spans="1:13" x14ac:dyDescent="0.25">
      <c r="A1052" s="31" t="s">
        <v>1051</v>
      </c>
      <c r="B1052" s="108" t="s">
        <v>13</v>
      </c>
      <c r="C1052" s="12">
        <f>MATCH(D1052,[1]!Tabla1[Consignatario],0)</f>
        <v>632</v>
      </c>
      <c r="D1052" s="121" t="s">
        <v>1837</v>
      </c>
      <c r="E1052" s="54" t="s">
        <v>1255</v>
      </c>
      <c r="F1052" s="54" t="s">
        <v>1458</v>
      </c>
      <c r="G1052" s="54" t="s">
        <v>19</v>
      </c>
      <c r="H1052" s="54" t="s">
        <v>1045</v>
      </c>
      <c r="I1052" s="54">
        <v>200</v>
      </c>
      <c r="J1052" s="62">
        <v>200</v>
      </c>
      <c r="K1052" s="54">
        <v>14</v>
      </c>
      <c r="L1052" s="54"/>
      <c r="M1052" s="22"/>
    </row>
    <row r="1053" spans="1:13" ht="45" x14ac:dyDescent="0.25">
      <c r="A1053" s="31" t="s">
        <v>1051</v>
      </c>
      <c r="B1053" s="108"/>
      <c r="C1053" s="12">
        <f>MATCH(D1053,[1]!Tabla1[Consignatario],0)</f>
        <v>2480</v>
      </c>
      <c r="D1053" s="121" t="s">
        <v>1346</v>
      </c>
      <c r="E1053" s="54" t="s">
        <v>1255</v>
      </c>
      <c r="F1053" s="54" t="s">
        <v>1458</v>
      </c>
      <c r="G1053" s="54" t="s">
        <v>19</v>
      </c>
      <c r="H1053" s="54"/>
      <c r="I1053" s="54"/>
      <c r="J1053" s="62"/>
      <c r="K1053" s="54"/>
      <c r="L1053" s="54"/>
      <c r="M1053" s="23" t="s">
        <v>1046</v>
      </c>
    </row>
    <row r="1054" spans="1:13" x14ac:dyDescent="0.25">
      <c r="A1054" s="60" t="s">
        <v>1053</v>
      </c>
      <c r="B1054" s="108" t="s">
        <v>315</v>
      </c>
      <c r="C1054" s="12">
        <f>MATCH(D1054,[1]!Tabla1[Consignatario],0)</f>
        <v>153</v>
      </c>
      <c r="D1054" s="121" t="s">
        <v>1838</v>
      </c>
      <c r="E1054" s="54" t="s">
        <v>1255</v>
      </c>
      <c r="F1054" s="54" t="s">
        <v>592</v>
      </c>
      <c r="G1054" s="54" t="s">
        <v>1312</v>
      </c>
      <c r="H1054" s="54" t="s">
        <v>16</v>
      </c>
      <c r="I1054" s="54">
        <v>4000</v>
      </c>
      <c r="J1054" s="62">
        <v>4000</v>
      </c>
      <c r="K1054" s="54">
        <v>280</v>
      </c>
      <c r="L1054" s="54"/>
      <c r="M1054" s="22"/>
    </row>
    <row r="1055" spans="1:13" x14ac:dyDescent="0.25">
      <c r="A1055" s="60" t="s">
        <v>1053</v>
      </c>
      <c r="B1055" s="108" t="s">
        <v>13</v>
      </c>
      <c r="C1055" s="12">
        <f>MATCH(D1055,[1]!Tabla1[Consignatario],0)</f>
        <v>900</v>
      </c>
      <c r="D1055" s="121" t="s">
        <v>1625</v>
      </c>
      <c r="E1055" s="54" t="s">
        <v>1255</v>
      </c>
      <c r="F1055" s="54" t="s">
        <v>1420</v>
      </c>
      <c r="G1055" s="54" t="s">
        <v>1312</v>
      </c>
      <c r="H1055" s="54" t="s">
        <v>979</v>
      </c>
      <c r="I1055" s="54">
        <v>72000</v>
      </c>
      <c r="J1055" s="62">
        <v>72000</v>
      </c>
      <c r="K1055" s="54">
        <v>5040</v>
      </c>
      <c r="L1055" s="54"/>
      <c r="M1055" s="22"/>
    </row>
    <row r="1056" spans="1:13" x14ac:dyDescent="0.25">
      <c r="A1056" s="60" t="s">
        <v>1053</v>
      </c>
      <c r="B1056" s="108" t="s">
        <v>1048</v>
      </c>
      <c r="C1056" s="12">
        <f>MATCH(D1056,[1]!Tabla1[Consignatario],0)</f>
        <v>400</v>
      </c>
      <c r="D1056" s="102" t="s">
        <v>1448</v>
      </c>
      <c r="E1056" s="54" t="s">
        <v>1255</v>
      </c>
      <c r="F1056" s="54" t="s">
        <v>1049</v>
      </c>
      <c r="G1056" s="54" t="s">
        <v>1312</v>
      </c>
      <c r="H1056" s="54" t="s">
        <v>16</v>
      </c>
      <c r="I1056" s="54">
        <v>4000</v>
      </c>
      <c r="J1056" s="62">
        <v>4000</v>
      </c>
      <c r="K1056" s="54">
        <v>280</v>
      </c>
      <c r="L1056" s="54"/>
      <c r="M1056" s="22"/>
    </row>
    <row r="1057" spans="1:13" x14ac:dyDescent="0.25">
      <c r="A1057" s="60" t="s">
        <v>1053</v>
      </c>
      <c r="B1057" s="108" t="s">
        <v>13</v>
      </c>
      <c r="C1057" s="12">
        <f>MATCH(D1057,[1]!Tabla1[Consignatario],0)</f>
        <v>1748</v>
      </c>
      <c r="D1057" s="121" t="s">
        <v>1686</v>
      </c>
      <c r="E1057" s="54" t="s">
        <v>1255</v>
      </c>
      <c r="F1057" s="54" t="s">
        <v>592</v>
      </c>
      <c r="G1057" s="54" t="s">
        <v>19</v>
      </c>
      <c r="H1057" s="54" t="s">
        <v>1050</v>
      </c>
      <c r="I1057" s="54">
        <v>112506</v>
      </c>
      <c r="J1057" s="62">
        <v>112506</v>
      </c>
      <c r="K1057" s="54">
        <v>7855</v>
      </c>
      <c r="L1057" s="54">
        <v>3</v>
      </c>
      <c r="M1057" s="22"/>
    </row>
    <row r="1058" spans="1:13" x14ac:dyDescent="0.25">
      <c r="A1058" s="60" t="s">
        <v>1054</v>
      </c>
      <c r="B1058" s="108"/>
      <c r="C1058" s="12">
        <f>MATCH(D1058,[1]!Tabla1[Consignatario],0)</f>
        <v>1381</v>
      </c>
      <c r="D1058" s="121" t="s">
        <v>1839</v>
      </c>
      <c r="E1058" s="54" t="s">
        <v>1254</v>
      </c>
      <c r="F1058" s="54" t="s">
        <v>1055</v>
      </c>
      <c r="G1058" s="54" t="s">
        <v>1312</v>
      </c>
      <c r="H1058" s="54" t="s">
        <v>61</v>
      </c>
      <c r="I1058" s="54">
        <v>800</v>
      </c>
      <c r="J1058" s="62">
        <v>800</v>
      </c>
      <c r="K1058" s="54">
        <v>56</v>
      </c>
      <c r="L1058" s="54"/>
      <c r="M1058" s="22"/>
    </row>
    <row r="1059" spans="1:13" x14ac:dyDescent="0.25">
      <c r="A1059" s="60" t="s">
        <v>1054</v>
      </c>
      <c r="B1059" s="108"/>
      <c r="C1059" s="12">
        <f>MATCH(D1059,[1]!Tabla1[Consignatario],0)</f>
        <v>84</v>
      </c>
      <c r="D1059" s="121" t="s">
        <v>1840</v>
      </c>
      <c r="E1059" s="54" t="s">
        <v>1253</v>
      </c>
      <c r="F1059" s="54" t="s">
        <v>1056</v>
      </c>
      <c r="G1059" s="54" t="s">
        <v>1312</v>
      </c>
      <c r="H1059" s="54" t="s">
        <v>16</v>
      </c>
      <c r="I1059" s="54">
        <v>4000</v>
      </c>
      <c r="J1059" s="62">
        <v>4000</v>
      </c>
      <c r="K1059" s="54">
        <v>280</v>
      </c>
      <c r="L1059" s="54"/>
      <c r="M1059" s="22"/>
    </row>
    <row r="1060" spans="1:13" x14ac:dyDescent="0.25">
      <c r="A1060" s="60" t="s">
        <v>1054</v>
      </c>
      <c r="B1060" s="108" t="s">
        <v>1005</v>
      </c>
      <c r="D1060" s="124" t="s">
        <v>1652</v>
      </c>
      <c r="E1060" s="54" t="s">
        <v>1253</v>
      </c>
      <c r="F1060" s="54" t="s">
        <v>154</v>
      </c>
      <c r="G1060" s="54" t="s">
        <v>1312</v>
      </c>
      <c r="H1060" s="54" t="s">
        <v>713</v>
      </c>
      <c r="I1060" s="63"/>
      <c r="J1060" s="62">
        <v>92000</v>
      </c>
      <c r="K1060" s="54"/>
      <c r="L1060" s="54"/>
      <c r="M1060" s="22" t="s">
        <v>1290</v>
      </c>
    </row>
    <row r="1061" spans="1:13" x14ac:dyDescent="0.25">
      <c r="A1061" s="65" t="s">
        <v>1054</v>
      </c>
      <c r="B1061" s="110"/>
      <c r="C1061" s="12">
        <f>MATCH(D1061,[1]!Tabla1[Consignatario],0)</f>
        <v>1844</v>
      </c>
      <c r="D1061" s="121" t="s">
        <v>1841</v>
      </c>
      <c r="E1061" s="3" t="s">
        <v>1253</v>
      </c>
      <c r="F1061" s="3" t="s">
        <v>71</v>
      </c>
      <c r="G1061" s="3" t="s">
        <v>1312</v>
      </c>
      <c r="H1061" s="3" t="s">
        <v>33</v>
      </c>
      <c r="I1061" s="3">
        <v>400</v>
      </c>
      <c r="J1061" s="43">
        <v>400</v>
      </c>
      <c r="K1061" s="3">
        <v>28</v>
      </c>
      <c r="L1061" s="54"/>
      <c r="M1061" s="22"/>
    </row>
    <row r="1062" spans="1:13" x14ac:dyDescent="0.25">
      <c r="A1062" s="66"/>
      <c r="B1062" s="112"/>
      <c r="C1062" s="12">
        <f>MATCH(D1062,[1]!Tabla1[Consignatario],0)</f>
        <v>439</v>
      </c>
      <c r="D1062" s="121" t="s">
        <v>1842</v>
      </c>
      <c r="E1062" s="4"/>
      <c r="F1062" s="4"/>
      <c r="G1062" s="4"/>
      <c r="H1062" s="4"/>
      <c r="I1062" s="4"/>
      <c r="J1062" s="64"/>
      <c r="K1062" s="4"/>
      <c r="L1062" s="54"/>
      <c r="M1062" s="22"/>
    </row>
    <row r="1063" spans="1:13" x14ac:dyDescent="0.25">
      <c r="A1063" s="65" t="s">
        <v>1057</v>
      </c>
      <c r="B1063" s="110"/>
      <c r="C1063" s="12">
        <f>MATCH(D1063,[1]!Tabla1[Consignatario],0)</f>
        <v>1027</v>
      </c>
      <c r="D1063" s="121" t="s">
        <v>1843</v>
      </c>
      <c r="E1063" s="3" t="s">
        <v>1253</v>
      </c>
      <c r="F1063" s="3" t="s">
        <v>791</v>
      </c>
      <c r="G1063" s="3" t="s">
        <v>1312</v>
      </c>
      <c r="H1063" s="3" t="s">
        <v>177</v>
      </c>
      <c r="I1063" s="3">
        <v>950</v>
      </c>
      <c r="J1063" s="43">
        <v>950</v>
      </c>
      <c r="K1063" s="3">
        <v>66</v>
      </c>
      <c r="L1063" s="3">
        <v>4</v>
      </c>
      <c r="M1063" s="22"/>
    </row>
    <row r="1064" spans="1:13" x14ac:dyDescent="0.25">
      <c r="A1064" s="66"/>
      <c r="B1064" s="112"/>
      <c r="C1064" s="12">
        <f>MATCH(D1064,[1]!Tabla1[Consignatario],0)</f>
        <v>58</v>
      </c>
      <c r="D1064" s="121" t="s">
        <v>1844</v>
      </c>
      <c r="E1064" s="4"/>
      <c r="F1064" s="4"/>
      <c r="G1064" s="4"/>
      <c r="H1064" s="4"/>
      <c r="I1064" s="4"/>
      <c r="J1064" s="64"/>
      <c r="K1064" s="4"/>
      <c r="L1064" s="4"/>
      <c r="M1064" s="22"/>
    </row>
    <row r="1065" spans="1:13" x14ac:dyDescent="0.25">
      <c r="A1065" s="60" t="s">
        <v>1058</v>
      </c>
      <c r="B1065" s="108"/>
      <c r="C1065" s="12">
        <f>MATCH(D1065,[1]!Tabla1[Consignatario],0)</f>
        <v>502</v>
      </c>
      <c r="D1065" s="121" t="s">
        <v>1777</v>
      </c>
      <c r="E1065" s="54" t="s">
        <v>1253</v>
      </c>
      <c r="F1065" s="54"/>
      <c r="G1065" s="54" t="s">
        <v>1312</v>
      </c>
      <c r="H1065" s="54" t="s">
        <v>33</v>
      </c>
      <c r="I1065" s="54">
        <v>400</v>
      </c>
      <c r="J1065" s="62">
        <v>400</v>
      </c>
      <c r="K1065" s="54">
        <v>28</v>
      </c>
      <c r="L1065" s="54"/>
      <c r="M1065" s="22"/>
    </row>
    <row r="1066" spans="1:13" x14ac:dyDescent="0.25">
      <c r="A1066" s="60" t="s">
        <v>1058</v>
      </c>
      <c r="B1066" s="108"/>
      <c r="C1066" s="12">
        <f>MATCH(D1066,[1]!Tabla1[Consignatario],0)</f>
        <v>1859</v>
      </c>
      <c r="D1066" s="101" t="s">
        <v>1491</v>
      </c>
      <c r="E1066" s="54" t="s">
        <v>1253</v>
      </c>
      <c r="F1066" s="54" t="s">
        <v>1059</v>
      </c>
      <c r="G1066" s="54" t="s">
        <v>19</v>
      </c>
      <c r="H1066" s="54" t="s">
        <v>1060</v>
      </c>
      <c r="I1066" s="54">
        <v>49926</v>
      </c>
      <c r="J1066" s="62">
        <v>49926</v>
      </c>
      <c r="K1066" s="54">
        <v>3494</v>
      </c>
      <c r="L1066" s="54">
        <v>6</v>
      </c>
      <c r="M1066" s="22"/>
    </row>
    <row r="1067" spans="1:13" x14ac:dyDescent="0.25">
      <c r="A1067" s="60" t="s">
        <v>1058</v>
      </c>
      <c r="B1067" s="108"/>
      <c r="C1067" s="12">
        <f>MATCH(D1067,[1]!Tabla1[Consignatario],0)</f>
        <v>1859</v>
      </c>
      <c r="D1067" s="101" t="s">
        <v>1491</v>
      </c>
      <c r="E1067" s="54" t="s">
        <v>1253</v>
      </c>
      <c r="F1067" s="54" t="s">
        <v>1059</v>
      </c>
      <c r="G1067" s="54" t="s">
        <v>1312</v>
      </c>
      <c r="H1067" s="54" t="s">
        <v>59</v>
      </c>
      <c r="I1067" s="54">
        <v>2250</v>
      </c>
      <c r="J1067" s="62">
        <v>2250</v>
      </c>
      <c r="K1067" s="54">
        <v>157</v>
      </c>
      <c r="L1067" s="54">
        <v>4</v>
      </c>
      <c r="M1067" s="22"/>
    </row>
    <row r="1068" spans="1:13" x14ac:dyDescent="0.25">
      <c r="A1068" s="60" t="s">
        <v>1062</v>
      </c>
      <c r="B1068" s="108"/>
      <c r="C1068" s="12">
        <f>MATCH(D1068,[1]!Tabla1[Consignatario],0)</f>
        <v>1697</v>
      </c>
      <c r="D1068" s="121" t="s">
        <v>1620</v>
      </c>
      <c r="E1068" s="54" t="s">
        <v>1253</v>
      </c>
      <c r="F1068" s="54" t="s">
        <v>1061</v>
      </c>
      <c r="G1068" s="54" t="s">
        <v>1312</v>
      </c>
      <c r="H1068" s="54" t="s">
        <v>411</v>
      </c>
      <c r="I1068" s="54">
        <v>88000</v>
      </c>
      <c r="J1068" s="62">
        <v>88000</v>
      </c>
      <c r="K1068" s="54">
        <v>6020</v>
      </c>
      <c r="L1068" s="54"/>
      <c r="M1068" s="22" t="s">
        <v>1063</v>
      </c>
    </row>
    <row r="1069" spans="1:13" ht="30" x14ac:dyDescent="0.25">
      <c r="A1069" s="60" t="s">
        <v>1064</v>
      </c>
      <c r="B1069" s="108" t="s">
        <v>13</v>
      </c>
      <c r="C1069" s="12">
        <f>MATCH(D1069,[1]!Tabla1[Consignatario],0)</f>
        <v>1859</v>
      </c>
      <c r="D1069" s="101" t="s">
        <v>1491</v>
      </c>
      <c r="E1069" s="54" t="s">
        <v>1253</v>
      </c>
      <c r="F1069" s="54"/>
      <c r="G1069" s="54" t="s">
        <v>1312</v>
      </c>
      <c r="H1069" s="54" t="s">
        <v>59</v>
      </c>
      <c r="I1069" s="54">
        <v>2000</v>
      </c>
      <c r="J1069" s="62">
        <v>2000</v>
      </c>
      <c r="K1069" s="54"/>
      <c r="L1069" s="54"/>
      <c r="M1069" s="23" t="s">
        <v>1065</v>
      </c>
    </row>
    <row r="1070" spans="1:13" x14ac:dyDescent="0.25">
      <c r="A1070" s="60" t="s">
        <v>1064</v>
      </c>
      <c r="B1070" s="108"/>
      <c r="C1070" s="12">
        <f>MATCH(D1070,[1]!Tabla1[Consignatario],0)</f>
        <v>2003</v>
      </c>
      <c r="D1070" s="121" t="s">
        <v>1845</v>
      </c>
      <c r="E1070" s="54" t="s">
        <v>1252</v>
      </c>
      <c r="F1070" s="54"/>
      <c r="G1070" s="54" t="s">
        <v>1312</v>
      </c>
      <c r="H1070" s="54" t="s">
        <v>279</v>
      </c>
      <c r="I1070" s="54">
        <v>300</v>
      </c>
      <c r="J1070" s="62">
        <v>300</v>
      </c>
      <c r="K1070" s="54">
        <v>21</v>
      </c>
      <c r="L1070" s="54"/>
      <c r="M1070" s="22"/>
    </row>
    <row r="1071" spans="1:13" x14ac:dyDescent="0.25">
      <c r="A1071" s="65" t="s">
        <v>1067</v>
      </c>
      <c r="B1071" s="110"/>
      <c r="C1071" s="12">
        <f>MATCH(D1071,[1]!Tabla1[Consignatario],0)</f>
        <v>1714</v>
      </c>
      <c r="D1071" s="125" t="s">
        <v>1846</v>
      </c>
      <c r="E1071" s="3" t="s">
        <v>1252</v>
      </c>
      <c r="F1071" s="3" t="s">
        <v>391</v>
      </c>
      <c r="G1071" s="54" t="s">
        <v>1312</v>
      </c>
      <c r="H1071" s="54" t="s">
        <v>44</v>
      </c>
      <c r="I1071" s="54">
        <v>8000</v>
      </c>
      <c r="J1071" s="62">
        <v>8000</v>
      </c>
      <c r="K1071" s="3">
        <v>3165</v>
      </c>
      <c r="L1071" s="3">
        <v>7</v>
      </c>
      <c r="M1071" s="22"/>
    </row>
    <row r="1072" spans="1:13" x14ac:dyDescent="0.25">
      <c r="A1072" s="66"/>
      <c r="B1072" s="112"/>
      <c r="C1072" s="12">
        <f>MATCH(D1072,[1]!Tabla1[Consignatario],0)</f>
        <v>1714</v>
      </c>
      <c r="D1072" s="125" t="s">
        <v>1846</v>
      </c>
      <c r="E1072" s="4"/>
      <c r="F1072" s="4"/>
      <c r="G1072" s="54" t="s">
        <v>19</v>
      </c>
      <c r="H1072" s="54" t="s">
        <v>1066</v>
      </c>
      <c r="I1072" s="54">
        <v>37226</v>
      </c>
      <c r="J1072" s="62">
        <v>37226</v>
      </c>
      <c r="K1072" s="4"/>
      <c r="L1072" s="4"/>
      <c r="M1072" s="22"/>
    </row>
    <row r="1073" spans="1:13" x14ac:dyDescent="0.25">
      <c r="A1073" s="60" t="s">
        <v>1068</v>
      </c>
      <c r="B1073" s="108" t="s">
        <v>315</v>
      </c>
      <c r="C1073" s="12">
        <f>MATCH(D1073,[1]!Tabla1[Consignatario],0)</f>
        <v>1953</v>
      </c>
      <c r="D1073" s="121" t="s">
        <v>1847</v>
      </c>
      <c r="E1073" s="54" t="s">
        <v>1252</v>
      </c>
      <c r="F1073" s="54" t="s">
        <v>391</v>
      </c>
      <c r="G1073" s="54" t="s">
        <v>1312</v>
      </c>
      <c r="H1073" s="54" t="s">
        <v>158</v>
      </c>
      <c r="I1073" s="54">
        <v>6000</v>
      </c>
      <c r="J1073" s="62">
        <v>6000</v>
      </c>
      <c r="K1073" s="54">
        <v>420</v>
      </c>
      <c r="L1073" s="54"/>
      <c r="M1073" s="22"/>
    </row>
    <row r="1074" spans="1:13" x14ac:dyDescent="0.25">
      <c r="A1074" s="65" t="s">
        <v>1068</v>
      </c>
      <c r="B1074" s="110"/>
      <c r="C1074" s="12">
        <f>MATCH(D1074,[1]!Tabla1[Consignatario],0)</f>
        <v>2702</v>
      </c>
      <c r="D1074" s="125" t="s">
        <v>1848</v>
      </c>
      <c r="E1074" s="3" t="s">
        <v>1252</v>
      </c>
      <c r="F1074" s="3" t="s">
        <v>391</v>
      </c>
      <c r="G1074" s="54" t="s">
        <v>1312</v>
      </c>
      <c r="H1074" s="54" t="s">
        <v>131</v>
      </c>
      <c r="I1074" s="54">
        <v>20000</v>
      </c>
      <c r="J1074" s="62">
        <v>20000</v>
      </c>
      <c r="K1074" s="3">
        <v>1593</v>
      </c>
      <c r="L1074" s="3">
        <v>4</v>
      </c>
      <c r="M1074" s="22"/>
    </row>
    <row r="1075" spans="1:13" x14ac:dyDescent="0.25">
      <c r="A1075" s="66"/>
      <c r="B1075" s="112"/>
      <c r="C1075" s="12">
        <f>MATCH(D1075,[1]!Tabla1[Consignatario],0)</f>
        <v>2702</v>
      </c>
      <c r="D1075" s="125" t="s">
        <v>1848</v>
      </c>
      <c r="E1075" s="4"/>
      <c r="F1075" s="4"/>
      <c r="G1075" s="54" t="s">
        <v>19</v>
      </c>
      <c r="H1075" s="54" t="s">
        <v>1069</v>
      </c>
      <c r="I1075" s="54">
        <v>2764</v>
      </c>
      <c r="J1075" s="62">
        <v>2764</v>
      </c>
      <c r="K1075" s="4"/>
      <c r="L1075" s="4"/>
      <c r="M1075" s="22"/>
    </row>
    <row r="1076" spans="1:13" x14ac:dyDescent="0.25">
      <c r="A1076" s="65" t="s">
        <v>1068</v>
      </c>
      <c r="B1076" s="110"/>
      <c r="C1076" s="12">
        <f>MATCH(D1076,[1]!Tabla1[Consignatario],0)</f>
        <v>118</v>
      </c>
      <c r="D1076" s="125" t="s">
        <v>1624</v>
      </c>
      <c r="E1076" s="3" t="s">
        <v>1251</v>
      </c>
      <c r="F1076" s="3"/>
      <c r="G1076" s="54" t="s">
        <v>1312</v>
      </c>
      <c r="H1076" s="54" t="s">
        <v>398</v>
      </c>
      <c r="I1076" s="54">
        <v>144000</v>
      </c>
      <c r="J1076" s="62">
        <v>144000</v>
      </c>
      <c r="K1076" s="3">
        <v>12333</v>
      </c>
      <c r="L1076" s="3">
        <v>2</v>
      </c>
      <c r="M1076" s="22"/>
    </row>
    <row r="1077" spans="1:13" x14ac:dyDescent="0.25">
      <c r="A1077" s="66"/>
      <c r="B1077" s="112"/>
      <c r="C1077" s="12">
        <f>MATCH(D1077,[1]!Tabla1[Consignatario],0)</f>
        <v>118</v>
      </c>
      <c r="D1077" s="125" t="s">
        <v>1624</v>
      </c>
      <c r="E1077" s="4"/>
      <c r="F1077" s="4"/>
      <c r="G1077" s="54" t="s">
        <v>19</v>
      </c>
      <c r="H1077" s="54" t="s">
        <v>1070</v>
      </c>
      <c r="I1077" s="54">
        <v>3617</v>
      </c>
      <c r="J1077" s="62">
        <v>3617</v>
      </c>
      <c r="K1077" s="4"/>
      <c r="L1077" s="4"/>
      <c r="M1077" s="22"/>
    </row>
    <row r="1078" spans="1:13" x14ac:dyDescent="0.25">
      <c r="A1078" s="60" t="s">
        <v>1071</v>
      </c>
      <c r="B1078" s="108"/>
      <c r="C1078" s="12">
        <f>MATCH(D1078,[1]!Tabla1[Consignatario],0)</f>
        <v>1887</v>
      </c>
      <c r="D1078" s="101" t="s">
        <v>1493</v>
      </c>
      <c r="E1078" s="54" t="s">
        <v>1251</v>
      </c>
      <c r="F1078" s="54"/>
      <c r="G1078" s="54" t="s">
        <v>1312</v>
      </c>
      <c r="H1078" s="54" t="s">
        <v>16</v>
      </c>
      <c r="I1078" s="54">
        <v>4600</v>
      </c>
      <c r="J1078" s="62">
        <v>4600</v>
      </c>
      <c r="K1078" s="54">
        <v>322</v>
      </c>
      <c r="L1078" s="54"/>
      <c r="M1078" s="22"/>
    </row>
    <row r="1079" spans="1:13" x14ac:dyDescent="0.25">
      <c r="A1079" s="60" t="s">
        <v>1071</v>
      </c>
      <c r="B1079" s="108"/>
      <c r="C1079" s="12">
        <f>MATCH(D1079,[1]!Tabla1[Consignatario],0)</f>
        <v>2424</v>
      </c>
      <c r="D1079" s="121" t="s">
        <v>1849</v>
      </c>
      <c r="E1079" s="54" t="s">
        <v>1251</v>
      </c>
      <c r="F1079" s="54" t="s">
        <v>791</v>
      </c>
      <c r="G1079" s="54" t="s">
        <v>1312</v>
      </c>
      <c r="H1079" s="54" t="s">
        <v>279</v>
      </c>
      <c r="I1079" s="54">
        <v>300</v>
      </c>
      <c r="J1079" s="62">
        <v>300</v>
      </c>
      <c r="K1079" s="54">
        <v>21</v>
      </c>
      <c r="L1079" s="54"/>
      <c r="M1079" s="22"/>
    </row>
    <row r="1080" spans="1:13" x14ac:dyDescent="0.25">
      <c r="A1080" s="65" t="s">
        <v>1071</v>
      </c>
      <c r="B1080" s="110" t="s">
        <v>1073</v>
      </c>
      <c r="C1080" s="12">
        <f>MATCH(D1080,[1]!Tabla1[Consignatario],0)</f>
        <v>1600</v>
      </c>
      <c r="D1080" s="125" t="s">
        <v>1768</v>
      </c>
      <c r="E1080" s="3" t="s">
        <v>1251</v>
      </c>
      <c r="F1080" s="3" t="s">
        <v>1072</v>
      </c>
      <c r="G1080" s="54" t="s">
        <v>1312</v>
      </c>
      <c r="H1080" s="54" t="s">
        <v>398</v>
      </c>
      <c r="I1080" s="54">
        <v>144000</v>
      </c>
      <c r="J1080" s="62">
        <v>144000</v>
      </c>
      <c r="K1080" s="3">
        <v>10366</v>
      </c>
      <c r="L1080" s="3">
        <v>4</v>
      </c>
      <c r="M1080" s="22"/>
    </row>
    <row r="1081" spans="1:13" x14ac:dyDescent="0.25">
      <c r="A1081" s="66"/>
      <c r="B1081" s="112"/>
      <c r="C1081" s="12">
        <f>MATCH(D1081,[1]!Tabla1[Consignatario],0)</f>
        <v>1600</v>
      </c>
      <c r="D1081" s="125" t="s">
        <v>1768</v>
      </c>
      <c r="E1081" s="4"/>
      <c r="F1081" s="4"/>
      <c r="G1081" s="54" t="s">
        <v>19</v>
      </c>
      <c r="H1081" s="54" t="s">
        <v>1074</v>
      </c>
      <c r="I1081" s="54">
        <v>4108</v>
      </c>
      <c r="J1081" s="62">
        <v>4108</v>
      </c>
      <c r="K1081" s="4"/>
      <c r="L1081" s="4"/>
      <c r="M1081" s="22"/>
    </row>
    <row r="1082" spans="1:13" x14ac:dyDescent="0.25">
      <c r="A1082" s="60" t="s">
        <v>1075</v>
      </c>
      <c r="B1082" s="108"/>
      <c r="C1082" s="12">
        <f>MATCH(D1082,[1]!Tabla1[Consignatario],0)</f>
        <v>1600</v>
      </c>
      <c r="D1082" s="121" t="s">
        <v>1768</v>
      </c>
      <c r="E1082" s="54" t="s">
        <v>1251</v>
      </c>
      <c r="F1082" s="54"/>
      <c r="G1082" s="54" t="s">
        <v>19</v>
      </c>
      <c r="H1082" s="54"/>
      <c r="I1082" s="54"/>
      <c r="J1082" s="62"/>
      <c r="K1082" s="54"/>
      <c r="L1082" s="54"/>
      <c r="M1082" s="22" t="s">
        <v>1076</v>
      </c>
    </row>
    <row r="1083" spans="1:13" x14ac:dyDescent="0.25">
      <c r="A1083" s="60" t="s">
        <v>1075</v>
      </c>
      <c r="B1083" s="108" t="s">
        <v>13</v>
      </c>
      <c r="C1083" s="12">
        <f>MATCH(D1083,[1]!Tabla1[Consignatario],0)</f>
        <v>1291</v>
      </c>
      <c r="D1083" s="101" t="s">
        <v>1891</v>
      </c>
      <c r="E1083" s="54" t="s">
        <v>1251</v>
      </c>
      <c r="F1083" s="54" t="s">
        <v>1077</v>
      </c>
      <c r="G1083" s="54" t="s">
        <v>1312</v>
      </c>
      <c r="H1083" s="54" t="s">
        <v>1078</v>
      </c>
      <c r="I1083" s="54">
        <v>1852</v>
      </c>
      <c r="J1083" s="62">
        <v>1852</v>
      </c>
      <c r="K1083" s="54">
        <v>129</v>
      </c>
      <c r="L1083" s="54">
        <v>5</v>
      </c>
      <c r="M1083" s="22"/>
    </row>
    <row r="1084" spans="1:13" x14ac:dyDescent="0.25">
      <c r="A1084" s="60" t="s">
        <v>1075</v>
      </c>
      <c r="B1084" s="108"/>
      <c r="C1084" s="12">
        <f>MATCH(D1084,[1]!Tabla1[Consignatario],0)</f>
        <v>780</v>
      </c>
      <c r="D1084" s="121" t="s">
        <v>1812</v>
      </c>
      <c r="E1084" s="54" t="s">
        <v>1251</v>
      </c>
      <c r="F1084" s="54" t="s">
        <v>1079</v>
      </c>
      <c r="G1084" s="54" t="s">
        <v>1312</v>
      </c>
      <c r="H1084" s="54" t="s">
        <v>158</v>
      </c>
      <c r="I1084" s="97">
        <v>5932</v>
      </c>
      <c r="J1084" s="97">
        <v>5932</v>
      </c>
      <c r="K1084" s="54">
        <v>415</v>
      </c>
      <c r="L1084" s="54">
        <v>2</v>
      </c>
      <c r="M1084" s="22"/>
    </row>
    <row r="1085" spans="1:13" x14ac:dyDescent="0.25">
      <c r="A1085" s="65" t="s">
        <v>1084</v>
      </c>
      <c r="B1085" s="110" t="s">
        <v>13</v>
      </c>
      <c r="C1085" s="12">
        <f>MATCH(D1085,[1]!Tabla1[Consignatario],0)</f>
        <v>683</v>
      </c>
      <c r="D1085" s="101" t="s">
        <v>1456</v>
      </c>
      <c r="E1085" s="3" t="s">
        <v>1250</v>
      </c>
      <c r="F1085" s="3" t="s">
        <v>1081</v>
      </c>
      <c r="G1085" s="54" t="s">
        <v>1312</v>
      </c>
      <c r="H1085" s="54" t="s">
        <v>669</v>
      </c>
      <c r="I1085" s="54">
        <v>56000</v>
      </c>
      <c r="J1085" s="62">
        <v>56000</v>
      </c>
      <c r="K1085" s="54"/>
      <c r="L1085" s="54"/>
      <c r="M1085" s="22"/>
    </row>
    <row r="1086" spans="1:13" x14ac:dyDescent="0.25">
      <c r="A1086" s="67"/>
      <c r="B1086" s="111"/>
      <c r="C1086" s="12">
        <f>MATCH(D1086,[1]!Tabla1[Consignatario],0)</f>
        <v>683</v>
      </c>
      <c r="D1086" s="101" t="s">
        <v>1456</v>
      </c>
      <c r="E1086" s="7"/>
      <c r="F1086" s="7"/>
      <c r="G1086" s="56" t="s">
        <v>1310</v>
      </c>
      <c r="H1086" s="54" t="s">
        <v>1082</v>
      </c>
      <c r="I1086" s="54">
        <v>160</v>
      </c>
      <c r="J1086" s="62">
        <v>160</v>
      </c>
      <c r="K1086" s="54">
        <v>3931</v>
      </c>
      <c r="L1086" s="54">
        <v>2</v>
      </c>
      <c r="M1086" s="22"/>
    </row>
    <row r="1087" spans="1:13" x14ac:dyDescent="0.25">
      <c r="A1087" s="66"/>
      <c r="B1087" s="112"/>
      <c r="C1087" s="12">
        <f>MATCH(D1087,[1]!Tabla1[Consignatario],0)</f>
        <v>683</v>
      </c>
      <c r="D1087" s="101" t="s">
        <v>1456</v>
      </c>
      <c r="E1087" s="4"/>
      <c r="F1087" s="4"/>
      <c r="G1087" s="56" t="s">
        <v>1310</v>
      </c>
      <c r="H1087" s="54" t="s">
        <v>1083</v>
      </c>
      <c r="I1087" s="54">
        <v>24665</v>
      </c>
      <c r="J1087" s="62">
        <v>24665</v>
      </c>
      <c r="K1087" s="54">
        <v>123</v>
      </c>
      <c r="L1087" s="54">
        <v>3</v>
      </c>
      <c r="M1087" s="22"/>
    </row>
    <row r="1088" spans="1:13" x14ac:dyDescent="0.25">
      <c r="A1088" s="60" t="s">
        <v>1085</v>
      </c>
      <c r="B1088" s="108" t="s">
        <v>13</v>
      </c>
      <c r="C1088" s="12">
        <f>MATCH(D1088,[1]!Tabla1[Consignatario],0)</f>
        <v>683</v>
      </c>
      <c r="D1088" s="101" t="s">
        <v>1456</v>
      </c>
      <c r="E1088" s="54" t="s">
        <v>1250</v>
      </c>
      <c r="F1088" s="54" t="s">
        <v>1081</v>
      </c>
      <c r="G1088" s="54" t="s">
        <v>1312</v>
      </c>
      <c r="H1088" s="54" t="s">
        <v>16</v>
      </c>
      <c r="I1088" s="54">
        <v>4000</v>
      </c>
      <c r="J1088" s="62">
        <v>4000</v>
      </c>
      <c r="K1088" s="54">
        <v>280</v>
      </c>
      <c r="L1088" s="54"/>
      <c r="M1088" s="22"/>
    </row>
    <row r="1089" spans="1:13" ht="75" x14ac:dyDescent="0.25">
      <c r="A1089" s="31" t="s">
        <v>1087</v>
      </c>
      <c r="B1089" s="114" t="s">
        <v>1274</v>
      </c>
      <c r="C1089" s="12">
        <f>MATCH(D1089,[1]!Tabla1[Consignatario],0)</f>
        <v>2126</v>
      </c>
      <c r="D1089" s="121" t="s">
        <v>1850</v>
      </c>
      <c r="E1089" s="54" t="s">
        <v>1250</v>
      </c>
      <c r="F1089" s="54" t="s">
        <v>1081</v>
      </c>
      <c r="G1089" s="54" t="s">
        <v>1312</v>
      </c>
      <c r="H1089" s="54" t="s">
        <v>79</v>
      </c>
      <c r="I1089" s="63"/>
      <c r="J1089" s="62">
        <v>34000</v>
      </c>
      <c r="K1089" s="54"/>
      <c r="L1089" s="54"/>
      <c r="M1089" s="95" t="s">
        <v>1291</v>
      </c>
    </row>
    <row r="1090" spans="1:13" ht="30" x14ac:dyDescent="0.25">
      <c r="A1090" s="60" t="s">
        <v>1086</v>
      </c>
      <c r="B1090" s="108" t="s">
        <v>315</v>
      </c>
      <c r="C1090" s="12">
        <f>MATCH(D1090,[1]!Tabla1[Consignatario],0)</f>
        <v>574</v>
      </c>
      <c r="D1090" s="121" t="s">
        <v>1851</v>
      </c>
      <c r="E1090" s="54" t="s">
        <v>1250</v>
      </c>
      <c r="F1090" s="54"/>
      <c r="G1090" s="54" t="s">
        <v>1312</v>
      </c>
      <c r="H1090" s="54" t="s">
        <v>147</v>
      </c>
      <c r="I1090" s="63"/>
      <c r="J1090" s="62">
        <v>40301</v>
      </c>
      <c r="K1090" s="54"/>
      <c r="L1090" s="54"/>
      <c r="M1090" s="23" t="s">
        <v>1445</v>
      </c>
    </row>
    <row r="1091" spans="1:13" ht="30" x14ac:dyDescent="0.25">
      <c r="A1091" s="60" t="s">
        <v>1086</v>
      </c>
      <c r="B1091" s="108" t="s">
        <v>315</v>
      </c>
      <c r="C1091" s="12">
        <f>MATCH(D1091,[1]!Tabla1[Consignatario],0)</f>
        <v>2767</v>
      </c>
      <c r="D1091" s="103" t="s">
        <v>1531</v>
      </c>
      <c r="E1091" s="54" t="s">
        <v>1080</v>
      </c>
      <c r="F1091" s="54"/>
      <c r="G1091" s="54" t="s">
        <v>1312</v>
      </c>
      <c r="H1091" s="54" t="s">
        <v>16</v>
      </c>
      <c r="I1091" s="63"/>
      <c r="J1091" s="62">
        <v>3000</v>
      </c>
      <c r="K1091" s="54"/>
      <c r="L1091" s="54"/>
      <c r="M1091" s="23" t="s">
        <v>1292</v>
      </c>
    </row>
    <row r="1092" spans="1:13" x14ac:dyDescent="0.25">
      <c r="A1092" s="60" t="s">
        <v>1088</v>
      </c>
      <c r="B1092" s="108" t="s">
        <v>315</v>
      </c>
      <c r="C1092" s="12">
        <f>MATCH(D1092,[1]!Tabla1[Consignatario],0)</f>
        <v>2767</v>
      </c>
      <c r="D1092" s="103" t="s">
        <v>1531</v>
      </c>
      <c r="E1092" s="54" t="s">
        <v>1250</v>
      </c>
      <c r="F1092" s="54" t="s">
        <v>998</v>
      </c>
      <c r="G1092" s="54" t="s">
        <v>1312</v>
      </c>
      <c r="H1092" s="54" t="s">
        <v>16</v>
      </c>
      <c r="I1092" s="54">
        <v>4000</v>
      </c>
      <c r="J1092" s="62">
        <v>4000</v>
      </c>
      <c r="K1092" s="54">
        <v>210</v>
      </c>
      <c r="L1092" s="54"/>
      <c r="M1092" s="22" t="s">
        <v>1466</v>
      </c>
    </row>
    <row r="1093" spans="1:13" x14ac:dyDescent="0.25">
      <c r="A1093" s="60" t="s">
        <v>1088</v>
      </c>
      <c r="B1093" s="108"/>
      <c r="C1093" s="12">
        <f>MATCH(D1093,[1]!Tabla1[Consignatario],0)</f>
        <v>2571</v>
      </c>
      <c r="D1093" s="121" t="s">
        <v>1852</v>
      </c>
      <c r="E1093" s="54" t="s">
        <v>1250</v>
      </c>
      <c r="F1093" s="54"/>
      <c r="G1093" s="54" t="s">
        <v>1312</v>
      </c>
      <c r="H1093" s="54" t="s">
        <v>44</v>
      </c>
      <c r="I1093" s="54">
        <v>8000</v>
      </c>
      <c r="J1093" s="62">
        <v>8000</v>
      </c>
      <c r="K1093" s="54">
        <v>560</v>
      </c>
      <c r="L1093" s="54"/>
      <c r="M1093" s="22"/>
    </row>
    <row r="1094" spans="1:13" x14ac:dyDescent="0.25">
      <c r="A1094" s="60" t="s">
        <v>1088</v>
      </c>
      <c r="B1094" s="108"/>
      <c r="C1094" s="12">
        <f>MATCH(D1094,[1]!Tabla1[Consignatario],0)</f>
        <v>1060</v>
      </c>
      <c r="D1094" s="121" t="s">
        <v>1853</v>
      </c>
      <c r="E1094" s="54" t="s">
        <v>1250</v>
      </c>
      <c r="F1094" s="54"/>
      <c r="G1094" s="54" t="s">
        <v>1312</v>
      </c>
      <c r="H1094" s="54" t="s">
        <v>133</v>
      </c>
      <c r="I1094" s="54">
        <v>1000</v>
      </c>
      <c r="J1094" s="62">
        <v>1000</v>
      </c>
      <c r="K1094" s="54">
        <v>70</v>
      </c>
      <c r="L1094" s="54"/>
      <c r="M1094" s="22"/>
    </row>
    <row r="1095" spans="1:13" x14ac:dyDescent="0.25">
      <c r="A1095" s="65" t="s">
        <v>1090</v>
      </c>
      <c r="B1095" s="110" t="s">
        <v>13</v>
      </c>
      <c r="C1095" s="12">
        <f>MATCH(D1095,[1]!Tabla1[Consignatario],0)</f>
        <v>1903</v>
      </c>
      <c r="D1095" s="101" t="s">
        <v>1349</v>
      </c>
      <c r="E1095" s="73" t="s">
        <v>1250</v>
      </c>
      <c r="F1095" s="3"/>
      <c r="G1095" s="54" t="s">
        <v>19</v>
      </c>
      <c r="H1095" s="54" t="s">
        <v>65</v>
      </c>
      <c r="I1095" s="54">
        <v>144</v>
      </c>
      <c r="J1095" s="62">
        <v>144</v>
      </c>
      <c r="K1095" s="54">
        <v>10</v>
      </c>
      <c r="L1095" s="54">
        <v>1</v>
      </c>
      <c r="M1095" s="22"/>
    </row>
    <row r="1096" spans="1:13" x14ac:dyDescent="0.25">
      <c r="A1096" s="66"/>
      <c r="B1096" s="112"/>
      <c r="C1096" s="12">
        <f>MATCH(D1096,[1]!Tabla1[Consignatario],0)</f>
        <v>1903</v>
      </c>
      <c r="D1096" s="101" t="s">
        <v>1349</v>
      </c>
      <c r="E1096" s="75"/>
      <c r="F1096" s="4"/>
      <c r="G1096" s="56" t="s">
        <v>1310</v>
      </c>
      <c r="H1096" s="54" t="s">
        <v>1089</v>
      </c>
      <c r="I1096" s="54">
        <v>14388</v>
      </c>
      <c r="J1096" s="62">
        <v>14388</v>
      </c>
      <c r="K1096" s="54">
        <v>71</v>
      </c>
      <c r="L1096" s="54">
        <v>7</v>
      </c>
      <c r="M1096" s="22"/>
    </row>
    <row r="1097" spans="1:13" ht="30" x14ac:dyDescent="0.25">
      <c r="A1097" s="60" t="s">
        <v>1091</v>
      </c>
      <c r="B1097" s="108" t="s">
        <v>315</v>
      </c>
      <c r="C1097" s="12">
        <f>MATCH(D1097,[1]!Tabla1[Consignatario],0)</f>
        <v>2113</v>
      </c>
      <c r="D1097" s="121" t="s">
        <v>1350</v>
      </c>
      <c r="E1097" s="54" t="s">
        <v>1250</v>
      </c>
      <c r="F1097" s="54"/>
      <c r="G1097" s="54"/>
      <c r="H1097" s="54"/>
      <c r="I1097" s="54"/>
      <c r="J1097" s="62"/>
      <c r="K1097" s="54"/>
      <c r="L1097" s="54"/>
      <c r="M1097" s="23" t="s">
        <v>1293</v>
      </c>
    </row>
    <row r="1098" spans="1:13" x14ac:dyDescent="0.25">
      <c r="A1098" s="60" t="s">
        <v>1091</v>
      </c>
      <c r="B1098" s="108" t="s">
        <v>13</v>
      </c>
      <c r="C1098" s="12">
        <f>MATCH(D1098,[1]!Tabla1[Consignatario],0)</f>
        <v>814</v>
      </c>
      <c r="D1098" s="121" t="s">
        <v>1649</v>
      </c>
      <c r="E1098" s="54" t="s">
        <v>1250</v>
      </c>
      <c r="F1098" s="54"/>
      <c r="G1098" s="54" t="s">
        <v>1312</v>
      </c>
      <c r="H1098" s="54" t="s">
        <v>59</v>
      </c>
      <c r="I1098" s="54">
        <v>2000</v>
      </c>
      <c r="J1098" s="62">
        <v>2000</v>
      </c>
      <c r="K1098" s="54">
        <v>140</v>
      </c>
      <c r="L1098" s="54"/>
      <c r="M1098" s="22" t="s">
        <v>1092</v>
      </c>
    </row>
    <row r="1099" spans="1:13" x14ac:dyDescent="0.25">
      <c r="A1099" s="65" t="s">
        <v>1091</v>
      </c>
      <c r="B1099" s="110"/>
      <c r="C1099" s="12">
        <f>MATCH(D1099,[1]!Tabla1[Consignatario],0)</f>
        <v>2005</v>
      </c>
      <c r="D1099" s="101" t="s">
        <v>1501</v>
      </c>
      <c r="E1099" s="3" t="s">
        <v>1250</v>
      </c>
      <c r="F1099" s="3" t="s">
        <v>18</v>
      </c>
      <c r="G1099" s="54" t="s">
        <v>1312</v>
      </c>
      <c r="H1099" s="54" t="s">
        <v>669</v>
      </c>
      <c r="I1099" s="54">
        <v>56000</v>
      </c>
      <c r="J1099" s="62">
        <v>56000</v>
      </c>
      <c r="K1099" s="3">
        <v>5516</v>
      </c>
      <c r="L1099" s="3"/>
      <c r="M1099" s="22"/>
    </row>
    <row r="1100" spans="1:13" x14ac:dyDescent="0.25">
      <c r="A1100" s="66"/>
      <c r="B1100" s="112"/>
      <c r="C1100" s="12">
        <f>MATCH(D1100,[1]!Tabla1[Consignatario],0)</f>
        <v>2005</v>
      </c>
      <c r="D1100" s="101" t="s">
        <v>1501</v>
      </c>
      <c r="E1100" s="4"/>
      <c r="F1100" s="4"/>
      <c r="G1100" s="54" t="s">
        <v>19</v>
      </c>
      <c r="H1100" s="54" t="s">
        <v>1093</v>
      </c>
      <c r="I1100" s="54">
        <v>22800</v>
      </c>
      <c r="J1100" s="62">
        <v>22800</v>
      </c>
      <c r="K1100" s="4"/>
      <c r="L1100" s="4"/>
      <c r="M1100" s="22" t="s">
        <v>1094</v>
      </c>
    </row>
    <row r="1101" spans="1:13" x14ac:dyDescent="0.25">
      <c r="A1101" s="60" t="s">
        <v>1097</v>
      </c>
      <c r="B1101" s="108"/>
      <c r="C1101" s="12">
        <f>MATCH(D1101,[1]!Tabla1[Consignatario],0)</f>
        <v>1519</v>
      </c>
      <c r="D1101" s="121" t="s">
        <v>1854</v>
      </c>
      <c r="E1101" s="54" t="s">
        <v>1250</v>
      </c>
      <c r="F1101" s="54" t="s">
        <v>791</v>
      </c>
      <c r="G1101" s="56" t="s">
        <v>1310</v>
      </c>
      <c r="H1101" s="54" t="s">
        <v>1095</v>
      </c>
      <c r="I1101" s="54">
        <v>2820</v>
      </c>
      <c r="J1101" s="62">
        <v>2820</v>
      </c>
      <c r="K1101" s="54">
        <v>14</v>
      </c>
      <c r="L1101" s="54">
        <v>1</v>
      </c>
      <c r="M1101" s="22" t="s">
        <v>1096</v>
      </c>
    </row>
    <row r="1102" spans="1:13" x14ac:dyDescent="0.25">
      <c r="A1102" s="60" t="s">
        <v>1097</v>
      </c>
      <c r="B1102" s="108" t="s">
        <v>1048</v>
      </c>
      <c r="C1102" s="12">
        <f>MATCH(D1102,[1]!Tabla1[Consignatario],0)</f>
        <v>1325</v>
      </c>
      <c r="D1102" s="121" t="s">
        <v>1829</v>
      </c>
      <c r="E1102" s="54" t="s">
        <v>1250</v>
      </c>
      <c r="F1102" s="54" t="s">
        <v>1055</v>
      </c>
      <c r="G1102" s="54" t="s">
        <v>1312</v>
      </c>
      <c r="H1102" s="54" t="s">
        <v>1098</v>
      </c>
      <c r="I1102" s="54">
        <v>1900</v>
      </c>
      <c r="J1102" s="62">
        <v>1900</v>
      </c>
      <c r="K1102" s="54">
        <v>133</v>
      </c>
      <c r="L1102" s="54"/>
      <c r="M1102" s="22"/>
    </row>
    <row r="1103" spans="1:13" ht="30" x14ac:dyDescent="0.25">
      <c r="A1103" s="60" t="s">
        <v>1097</v>
      </c>
      <c r="B1103" s="108"/>
      <c r="C1103" s="12">
        <f>MATCH(D1103,[1]!Tabla1[Consignatario],0)</f>
        <v>2463</v>
      </c>
      <c r="D1103" s="121" t="s">
        <v>1855</v>
      </c>
      <c r="E1103" s="54" t="s">
        <v>1250</v>
      </c>
      <c r="F1103" s="54" t="s">
        <v>18</v>
      </c>
      <c r="G1103" s="54" t="s">
        <v>1312</v>
      </c>
      <c r="H1103" s="54" t="s">
        <v>59</v>
      </c>
      <c r="I1103" s="54">
        <v>2200</v>
      </c>
      <c r="J1103" s="62">
        <v>2200</v>
      </c>
      <c r="K1103" s="54">
        <v>154</v>
      </c>
      <c r="L1103" s="54"/>
      <c r="M1103" s="23" t="s">
        <v>1282</v>
      </c>
    </row>
    <row r="1104" spans="1:13" x14ac:dyDescent="0.25">
      <c r="A1104" s="60" t="s">
        <v>1100</v>
      </c>
      <c r="B1104" s="108" t="s">
        <v>13</v>
      </c>
      <c r="C1104" s="12">
        <f>MATCH(D1104,[1]!Tabla1[Consignatario],0)</f>
        <v>547</v>
      </c>
      <c r="D1104" s="135" t="s">
        <v>1894</v>
      </c>
      <c r="E1104" s="54" t="s">
        <v>1250</v>
      </c>
      <c r="F1104" s="54" t="s">
        <v>18</v>
      </c>
      <c r="G1104" s="54" t="s">
        <v>1312</v>
      </c>
      <c r="H1104" s="54" t="s">
        <v>314</v>
      </c>
      <c r="I1104" s="54">
        <v>28000</v>
      </c>
      <c r="J1104" s="62">
        <v>28000</v>
      </c>
      <c r="K1104" s="54">
        <v>1960</v>
      </c>
      <c r="L1104" s="54"/>
      <c r="M1104" s="22" t="s">
        <v>1099</v>
      </c>
    </row>
    <row r="1105" spans="1:13" x14ac:dyDescent="0.25">
      <c r="A1105" s="60" t="s">
        <v>1101</v>
      </c>
      <c r="B1105" s="108"/>
      <c r="C1105" s="12">
        <f>MATCH(D1105,[1]!Tabla1[Consignatario],0)</f>
        <v>1393</v>
      </c>
      <c r="D1105" s="121" t="s">
        <v>1856</v>
      </c>
      <c r="E1105" s="54" t="s">
        <v>1249</v>
      </c>
      <c r="F1105" s="54" t="s">
        <v>1102</v>
      </c>
      <c r="G1105" s="56" t="s">
        <v>1310</v>
      </c>
      <c r="H1105" s="54" t="s">
        <v>1103</v>
      </c>
      <c r="I1105" s="54">
        <v>2565</v>
      </c>
      <c r="J1105" s="62">
        <v>2565</v>
      </c>
      <c r="K1105" s="54">
        <v>13</v>
      </c>
      <c r="L1105" s="54">
        <v>3</v>
      </c>
      <c r="M1105" s="22" t="s">
        <v>1104</v>
      </c>
    </row>
    <row r="1106" spans="1:13" x14ac:dyDescent="0.25">
      <c r="A1106" s="60" t="s">
        <v>1101</v>
      </c>
      <c r="B1106" s="108" t="s">
        <v>13</v>
      </c>
      <c r="C1106" s="12">
        <f>MATCH(D1106,[1]!Tabla1[Consignatario],0)</f>
        <v>1035</v>
      </c>
      <c r="D1106" s="121" t="s">
        <v>1606</v>
      </c>
      <c r="E1106" s="54" t="s">
        <v>1249</v>
      </c>
      <c r="F1106" s="54" t="s">
        <v>1102</v>
      </c>
      <c r="G1106" s="56" t="s">
        <v>1310</v>
      </c>
      <c r="H1106" s="54" t="s">
        <v>1105</v>
      </c>
      <c r="I1106" s="54">
        <v>1587</v>
      </c>
      <c r="J1106" s="62">
        <v>1587</v>
      </c>
      <c r="K1106" s="54">
        <v>8</v>
      </c>
      <c r="L1106" s="54">
        <v>4</v>
      </c>
      <c r="M1106" s="22" t="s">
        <v>1106</v>
      </c>
    </row>
    <row r="1107" spans="1:13" x14ac:dyDescent="0.25">
      <c r="A1107" s="60" t="s">
        <v>1101</v>
      </c>
      <c r="B1107" s="108"/>
      <c r="C1107" s="12">
        <f>MATCH(D1107,[1]!Tabla1[Consignatario],0)</f>
        <v>1145</v>
      </c>
      <c r="D1107" s="121" t="s">
        <v>1351</v>
      </c>
      <c r="E1107" s="54" t="s">
        <v>1249</v>
      </c>
      <c r="F1107" s="54" t="s">
        <v>1102</v>
      </c>
      <c r="G1107" s="56" t="s">
        <v>1310</v>
      </c>
      <c r="H1107" s="54" t="s">
        <v>1107</v>
      </c>
      <c r="I1107" s="54">
        <v>3750</v>
      </c>
      <c r="J1107" s="62">
        <v>3750</v>
      </c>
      <c r="K1107" s="54">
        <v>18</v>
      </c>
      <c r="L1107" s="54">
        <v>6</v>
      </c>
      <c r="M1107" s="22" t="s">
        <v>1108</v>
      </c>
    </row>
    <row r="1108" spans="1:13" x14ac:dyDescent="0.25">
      <c r="A1108" s="60" t="s">
        <v>1110</v>
      </c>
      <c r="B1108" s="108"/>
      <c r="C1108" s="12">
        <f>MATCH(D1108,[1]!Tabla1[Consignatario],0)</f>
        <v>1419</v>
      </c>
      <c r="D1108" s="10" t="s">
        <v>1693</v>
      </c>
      <c r="E1108" s="54" t="s">
        <v>1249</v>
      </c>
      <c r="F1108" s="54" t="s">
        <v>1102</v>
      </c>
      <c r="G1108" s="56" t="s">
        <v>1310</v>
      </c>
      <c r="H1108" s="54" t="s">
        <v>1109</v>
      </c>
      <c r="I1108" s="54">
        <v>2322</v>
      </c>
      <c r="J1108" s="62">
        <v>2322</v>
      </c>
      <c r="K1108" s="54">
        <v>11</v>
      </c>
      <c r="L1108" s="54">
        <v>5</v>
      </c>
      <c r="M1108" s="22"/>
    </row>
    <row r="1109" spans="1:13" x14ac:dyDescent="0.25">
      <c r="A1109" s="60" t="s">
        <v>1111</v>
      </c>
      <c r="B1109" s="108"/>
      <c r="C1109" s="12">
        <f>MATCH(D1109,[1]!Tabla1[Consignatario],0)</f>
        <v>908</v>
      </c>
      <c r="D1109" s="121" t="s">
        <v>1857</v>
      </c>
      <c r="E1109" s="54" t="s">
        <v>1249</v>
      </c>
      <c r="F1109" s="54" t="s">
        <v>1055</v>
      </c>
      <c r="G1109" s="56" t="s">
        <v>1310</v>
      </c>
      <c r="H1109" s="54" t="s">
        <v>1112</v>
      </c>
      <c r="I1109" s="54">
        <v>1500</v>
      </c>
      <c r="J1109" s="62">
        <v>1500</v>
      </c>
      <c r="K1109" s="54">
        <v>7</v>
      </c>
      <c r="L1109" s="54">
        <v>4</v>
      </c>
      <c r="M1109" s="22"/>
    </row>
    <row r="1110" spans="1:13" x14ac:dyDescent="0.25">
      <c r="A1110" s="60" t="s">
        <v>1111</v>
      </c>
      <c r="B1110" s="108" t="s">
        <v>13</v>
      </c>
      <c r="C1110" s="12">
        <f>MATCH(D1110,[1]!Tabla1[Consignatario],0)</f>
        <v>2542</v>
      </c>
      <c r="D1110" s="125" t="s">
        <v>1718</v>
      </c>
      <c r="E1110" s="54" t="s">
        <v>1249</v>
      </c>
      <c r="F1110" s="54" t="s">
        <v>391</v>
      </c>
      <c r="G1110" s="54" t="s">
        <v>19</v>
      </c>
      <c r="H1110" s="54" t="s">
        <v>1113</v>
      </c>
      <c r="I1110" s="54">
        <v>45862</v>
      </c>
      <c r="J1110" s="62">
        <v>45862</v>
      </c>
      <c r="K1110" s="54">
        <v>3210</v>
      </c>
      <c r="L1110" s="54">
        <v>3</v>
      </c>
      <c r="M1110" s="22" t="s">
        <v>1114</v>
      </c>
    </row>
    <row r="1111" spans="1:13" ht="30" x14ac:dyDescent="0.25">
      <c r="A1111" s="60" t="s">
        <v>1111</v>
      </c>
      <c r="B1111" s="108"/>
      <c r="C1111" s="12">
        <f>MATCH(D1111,[1]!Tabla1[Consignatario],0)</f>
        <v>1037</v>
      </c>
      <c r="D1111" s="121" t="s">
        <v>1858</v>
      </c>
      <c r="E1111" s="54" t="s">
        <v>1249</v>
      </c>
      <c r="F1111" s="54" t="s">
        <v>365</v>
      </c>
      <c r="G1111" s="54" t="s">
        <v>1312</v>
      </c>
      <c r="H1111" s="54" t="s">
        <v>147</v>
      </c>
      <c r="I1111" s="54">
        <v>40000</v>
      </c>
      <c r="J1111" s="62">
        <v>40000</v>
      </c>
      <c r="K1111" s="54"/>
      <c r="L1111" s="54"/>
      <c r="M1111" s="23" t="s">
        <v>1306</v>
      </c>
    </row>
    <row r="1112" spans="1:13" x14ac:dyDescent="0.25">
      <c r="A1112" s="65" t="s">
        <v>1117</v>
      </c>
      <c r="B1112" s="110"/>
      <c r="C1112" s="12">
        <f>MATCH(D1112,[1]!Tabla1[Consignatario],0)</f>
        <v>1037</v>
      </c>
      <c r="D1112" s="121" t="s">
        <v>1858</v>
      </c>
      <c r="E1112" s="3" t="s">
        <v>1249</v>
      </c>
      <c r="F1112" s="3" t="s">
        <v>365</v>
      </c>
      <c r="G1112" s="54" t="s">
        <v>19</v>
      </c>
      <c r="H1112" s="54" t="s">
        <v>1115</v>
      </c>
      <c r="I1112" s="54">
        <v>721</v>
      </c>
      <c r="J1112" s="62">
        <v>721</v>
      </c>
      <c r="K1112" s="54">
        <v>50</v>
      </c>
      <c r="L1112" s="54">
        <v>4</v>
      </c>
      <c r="M1112" s="22"/>
    </row>
    <row r="1113" spans="1:13" x14ac:dyDescent="0.25">
      <c r="A1113" s="66"/>
      <c r="B1113" s="112"/>
      <c r="C1113" s="12">
        <f>MATCH(D1113,[1]!Tabla1[Consignatario],0)</f>
        <v>1037</v>
      </c>
      <c r="D1113" s="121" t="s">
        <v>1858</v>
      </c>
      <c r="E1113" s="4"/>
      <c r="F1113" s="4"/>
      <c r="G1113" s="56" t="s">
        <v>1310</v>
      </c>
      <c r="H1113" s="54" t="s">
        <v>1116</v>
      </c>
      <c r="I1113" s="54">
        <v>3772</v>
      </c>
      <c r="J1113" s="62">
        <v>3772</v>
      </c>
      <c r="K1113" s="54">
        <v>18</v>
      </c>
      <c r="L1113" s="54">
        <v>7</v>
      </c>
      <c r="M1113" s="22"/>
    </row>
    <row r="1114" spans="1:13" x14ac:dyDescent="0.25">
      <c r="A1114" s="65" t="s">
        <v>1118</v>
      </c>
      <c r="B1114" s="110"/>
      <c r="C1114" s="12">
        <f>MATCH(D1114,[1]!Tabla1[Consignatario],0)</f>
        <v>1037</v>
      </c>
      <c r="D1114" s="121" t="s">
        <v>1858</v>
      </c>
      <c r="E1114" s="3" t="s">
        <v>1249</v>
      </c>
      <c r="F1114" s="3" t="s">
        <v>365</v>
      </c>
      <c r="G1114" s="54" t="s">
        <v>1312</v>
      </c>
      <c r="H1114" s="54" t="s">
        <v>133</v>
      </c>
      <c r="I1114" s="54">
        <v>1000</v>
      </c>
      <c r="J1114" s="62">
        <v>1000</v>
      </c>
      <c r="K1114" s="3">
        <v>92</v>
      </c>
      <c r="L1114" s="3">
        <v>3</v>
      </c>
      <c r="M1114" s="22"/>
    </row>
    <row r="1115" spans="1:13" x14ac:dyDescent="0.25">
      <c r="A1115" s="66"/>
      <c r="B1115" s="112"/>
      <c r="C1115" s="12">
        <f>MATCH(D1115,[1]!Tabla1[Consignatario],0)</f>
        <v>1037</v>
      </c>
      <c r="D1115" s="121" t="s">
        <v>1858</v>
      </c>
      <c r="E1115" s="4"/>
      <c r="F1115" s="4"/>
      <c r="G1115" s="54" t="s">
        <v>19</v>
      </c>
      <c r="H1115" s="54" t="s">
        <v>307</v>
      </c>
      <c r="I1115" s="54">
        <v>320</v>
      </c>
      <c r="J1115" s="62">
        <v>320</v>
      </c>
      <c r="K1115" s="4"/>
      <c r="L1115" s="4"/>
      <c r="M1115" s="22"/>
    </row>
    <row r="1116" spans="1:13" ht="30" x14ac:dyDescent="0.25">
      <c r="A1116" s="60" t="s">
        <v>1118</v>
      </c>
      <c r="B1116" s="108"/>
      <c r="C1116" s="12">
        <f>MATCH(D1116,[1]!Tabla1[Consignatario],0)</f>
        <v>1037</v>
      </c>
      <c r="D1116" s="121" t="s">
        <v>1858</v>
      </c>
      <c r="E1116" s="54" t="s">
        <v>1249</v>
      </c>
      <c r="F1116" s="54"/>
      <c r="G1116" s="54" t="s">
        <v>19</v>
      </c>
      <c r="H1116" s="54" t="s">
        <v>249</v>
      </c>
      <c r="I1116" s="54">
        <v>800</v>
      </c>
      <c r="J1116" s="62">
        <v>800</v>
      </c>
      <c r="K1116" s="54"/>
      <c r="L1116" s="54"/>
      <c r="M1116" s="23" t="s">
        <v>1281</v>
      </c>
    </row>
    <row r="1117" spans="1:13" x14ac:dyDescent="0.25">
      <c r="A1117" s="65" t="s">
        <v>1122</v>
      </c>
      <c r="B1117" s="110" t="s">
        <v>315</v>
      </c>
      <c r="C1117" s="12">
        <f>MATCH(D1117,[1]!Tabla1[Consignatario],0)</f>
        <v>1863</v>
      </c>
      <c r="D1117" s="101" t="s">
        <v>1492</v>
      </c>
      <c r="E1117" s="3" t="s">
        <v>1249</v>
      </c>
      <c r="F1117" s="3" t="s">
        <v>1119</v>
      </c>
      <c r="G1117" s="54" t="s">
        <v>1312</v>
      </c>
      <c r="H1117" s="54" t="s">
        <v>133</v>
      </c>
      <c r="I1117" s="54">
        <v>1000</v>
      </c>
      <c r="J1117" s="62">
        <v>1000</v>
      </c>
      <c r="K1117" s="3">
        <v>182</v>
      </c>
      <c r="L1117" s="3"/>
      <c r="M1117" s="22"/>
    </row>
    <row r="1118" spans="1:13" x14ac:dyDescent="0.25">
      <c r="A1118" s="67"/>
      <c r="B1118" s="111"/>
      <c r="C1118" s="12">
        <f>MATCH(D1118,[1]!Tabla1[Consignatario],0)</f>
        <v>1863</v>
      </c>
      <c r="D1118" s="101" t="s">
        <v>1492</v>
      </c>
      <c r="E1118" s="7"/>
      <c r="F1118" s="7"/>
      <c r="G1118" s="54" t="s">
        <v>19</v>
      </c>
      <c r="H1118" s="54" t="s">
        <v>196</v>
      </c>
      <c r="I1118" s="54">
        <v>1600</v>
      </c>
      <c r="J1118" s="62">
        <v>1600</v>
      </c>
      <c r="K1118" s="4"/>
      <c r="L1118" s="4"/>
      <c r="M1118" s="22"/>
    </row>
    <row r="1119" spans="1:13" x14ac:dyDescent="0.25">
      <c r="A1119" s="66"/>
      <c r="B1119" s="112"/>
      <c r="C1119" s="12">
        <f>MATCH(D1119,[1]!Tabla1[Consignatario],0)</f>
        <v>1863</v>
      </c>
      <c r="D1119" s="101" t="s">
        <v>1492</v>
      </c>
      <c r="E1119" s="4"/>
      <c r="F1119" s="4"/>
      <c r="G1119" s="56" t="s">
        <v>1310</v>
      </c>
      <c r="H1119" s="54" t="s">
        <v>1120</v>
      </c>
      <c r="I1119" s="54">
        <v>15000</v>
      </c>
      <c r="J1119" s="62">
        <v>15000</v>
      </c>
      <c r="K1119" s="54">
        <v>75</v>
      </c>
      <c r="L1119" s="54"/>
      <c r="M1119" s="22"/>
    </row>
    <row r="1120" spans="1:13" x14ac:dyDescent="0.25">
      <c r="A1120" s="60" t="s">
        <v>1121</v>
      </c>
      <c r="B1120" s="108"/>
      <c r="C1120" s="12">
        <f>MATCH(D1120,[1]!Tabla1[Consignatario],0)</f>
        <v>1863</v>
      </c>
      <c r="D1120" s="101" t="s">
        <v>1492</v>
      </c>
      <c r="E1120" s="54" t="s">
        <v>1249</v>
      </c>
      <c r="F1120" s="54"/>
      <c r="G1120" s="54" t="s">
        <v>19</v>
      </c>
      <c r="H1120" s="54" t="s">
        <v>456</v>
      </c>
      <c r="I1120" s="54">
        <f>70*8</f>
        <v>560</v>
      </c>
      <c r="J1120" s="62">
        <f>70*8</f>
        <v>560</v>
      </c>
      <c r="K1120" s="54"/>
      <c r="L1120" s="54"/>
      <c r="M1120" s="22" t="s">
        <v>1123</v>
      </c>
    </row>
    <row r="1121" spans="1:13" x14ac:dyDescent="0.25">
      <c r="A1121" s="65" t="s">
        <v>1126</v>
      </c>
      <c r="B1121" s="110"/>
      <c r="C1121" s="12">
        <f>MATCH(D1121,[1]!Tabla1[Consignatario],0)</f>
        <v>118</v>
      </c>
      <c r="D1121" s="125" t="s">
        <v>1624</v>
      </c>
      <c r="E1121" s="3" t="s">
        <v>1248</v>
      </c>
      <c r="F1121" s="3" t="s">
        <v>925</v>
      </c>
      <c r="G1121" s="54" t="s">
        <v>1312</v>
      </c>
      <c r="H1121" s="54" t="s">
        <v>251</v>
      </c>
      <c r="I1121" s="54">
        <v>64000</v>
      </c>
      <c r="J1121" s="62">
        <v>64000</v>
      </c>
      <c r="K1121" s="3">
        <v>4828</v>
      </c>
      <c r="L1121" s="3">
        <v>5</v>
      </c>
      <c r="M1121" s="22"/>
    </row>
    <row r="1122" spans="1:13" x14ac:dyDescent="0.25">
      <c r="A1122" s="67"/>
      <c r="B1122" s="111"/>
      <c r="C1122" s="12">
        <f>MATCH(D1122,[1]!Tabla1[Consignatario],0)</f>
        <v>118</v>
      </c>
      <c r="D1122" s="125" t="s">
        <v>1624</v>
      </c>
      <c r="E1122" s="7"/>
      <c r="F1122" s="7"/>
      <c r="G1122" s="54" t="s">
        <v>19</v>
      </c>
      <c r="H1122" s="54" t="s">
        <v>1124</v>
      </c>
      <c r="I1122" s="54">
        <v>2696</v>
      </c>
      <c r="J1122" s="62">
        <v>2696</v>
      </c>
      <c r="K1122" s="7"/>
      <c r="L1122" s="7"/>
      <c r="M1122" s="22"/>
    </row>
    <row r="1123" spans="1:13" x14ac:dyDescent="0.25">
      <c r="A1123" s="67"/>
      <c r="B1123" s="111"/>
      <c r="C1123" s="12">
        <f>MATCH(D1123,[1]!Tabla1[Consignatario],0)</f>
        <v>118</v>
      </c>
      <c r="D1123" s="125" t="s">
        <v>1624</v>
      </c>
      <c r="E1123" s="7"/>
      <c r="F1123" s="7"/>
      <c r="G1123" s="54" t="s">
        <v>1312</v>
      </c>
      <c r="H1123" s="54" t="s">
        <v>111</v>
      </c>
      <c r="I1123" s="54">
        <v>700</v>
      </c>
      <c r="J1123" s="62">
        <v>700</v>
      </c>
      <c r="K1123" s="7"/>
      <c r="L1123" s="7"/>
      <c r="M1123" s="22"/>
    </row>
    <row r="1124" spans="1:13" x14ac:dyDescent="0.25">
      <c r="A1124" s="66"/>
      <c r="B1124" s="112"/>
      <c r="C1124" s="12">
        <f>MATCH(D1124,[1]!Tabla1[Consignatario],0)</f>
        <v>118</v>
      </c>
      <c r="D1124" s="125" t="s">
        <v>1624</v>
      </c>
      <c r="E1124" s="4"/>
      <c r="F1124" s="4"/>
      <c r="G1124" s="54" t="s">
        <v>19</v>
      </c>
      <c r="H1124" s="54" t="s">
        <v>97</v>
      </c>
      <c r="I1124" s="54">
        <v>1584</v>
      </c>
      <c r="J1124" s="62">
        <v>1584</v>
      </c>
      <c r="K1124" s="4"/>
      <c r="L1124" s="4"/>
      <c r="M1124" s="22" t="s">
        <v>1125</v>
      </c>
    </row>
    <row r="1125" spans="1:13" ht="45" x14ac:dyDescent="0.25">
      <c r="A1125" s="60" t="s">
        <v>1127</v>
      </c>
      <c r="B1125" s="108" t="s">
        <v>13</v>
      </c>
      <c r="C1125" s="12">
        <f>MATCH(D1125,[1]!Tabla1[Consignatario],0)</f>
        <v>1358</v>
      </c>
      <c r="D1125" s="121" t="s">
        <v>1798</v>
      </c>
      <c r="E1125" s="54" t="s">
        <v>1248</v>
      </c>
      <c r="F1125" s="54" t="s">
        <v>1128</v>
      </c>
      <c r="G1125" s="54" t="s">
        <v>1312</v>
      </c>
      <c r="H1125" s="54" t="s">
        <v>59</v>
      </c>
      <c r="I1125" s="54">
        <v>2000</v>
      </c>
      <c r="J1125" s="62">
        <v>2000</v>
      </c>
      <c r="K1125" s="54"/>
      <c r="L1125" s="54"/>
      <c r="M1125" s="23" t="s">
        <v>1280</v>
      </c>
    </row>
    <row r="1126" spans="1:13" x14ac:dyDescent="0.25">
      <c r="A1126" s="60" t="s">
        <v>1129</v>
      </c>
      <c r="B1126" s="108"/>
      <c r="C1126" s="12">
        <f>MATCH(D1126,[1]!Tabla1[Consignatario],0)</f>
        <v>908</v>
      </c>
      <c r="D1126" s="121" t="s">
        <v>1857</v>
      </c>
      <c r="E1126" s="54" t="s">
        <v>1248</v>
      </c>
      <c r="F1126" s="54" t="s">
        <v>954</v>
      </c>
      <c r="G1126" s="54" t="s">
        <v>1312</v>
      </c>
      <c r="H1126" s="54" t="s">
        <v>74</v>
      </c>
      <c r="I1126" s="54">
        <v>22000</v>
      </c>
      <c r="J1126" s="62">
        <v>22000</v>
      </c>
      <c r="K1126" s="54">
        <v>1540</v>
      </c>
      <c r="L1126" s="54"/>
      <c r="M1126" s="22"/>
    </row>
    <row r="1127" spans="1:13" x14ac:dyDescent="0.25">
      <c r="A1127" s="60" t="s">
        <v>1130</v>
      </c>
      <c r="B1127" s="108"/>
      <c r="C1127" s="12">
        <f>MATCH(D1127,[1]!Tabla1[Consignatario],0)</f>
        <v>1548</v>
      </c>
      <c r="D1127" s="121" t="s">
        <v>1859</v>
      </c>
      <c r="E1127" s="54" t="s">
        <v>1248</v>
      </c>
      <c r="F1127" s="54" t="s">
        <v>954</v>
      </c>
      <c r="G1127" s="54" t="s">
        <v>1312</v>
      </c>
      <c r="H1127" s="54" t="s">
        <v>112</v>
      </c>
      <c r="I1127" s="54">
        <v>18000</v>
      </c>
      <c r="J1127" s="62">
        <v>18000</v>
      </c>
      <c r="K1127" s="54">
        <v>1260</v>
      </c>
      <c r="L1127" s="54"/>
      <c r="M1127" s="22"/>
    </row>
    <row r="1128" spans="1:13" x14ac:dyDescent="0.25">
      <c r="A1128" s="60" t="s">
        <v>1131</v>
      </c>
      <c r="B1128" s="108"/>
      <c r="C1128" s="12">
        <f>MATCH(D1128,[1]!Tabla1[Consignatario],0)</f>
        <v>1419</v>
      </c>
      <c r="D1128" s="10" t="s">
        <v>1693</v>
      </c>
      <c r="E1128" s="54" t="s">
        <v>1248</v>
      </c>
      <c r="F1128" s="54" t="s">
        <v>954</v>
      </c>
      <c r="G1128" s="54" t="s">
        <v>1312</v>
      </c>
      <c r="H1128" s="54" t="s">
        <v>124</v>
      </c>
      <c r="I1128" s="54">
        <v>12000</v>
      </c>
      <c r="J1128" s="62">
        <v>12000</v>
      </c>
      <c r="K1128" s="54">
        <v>840</v>
      </c>
      <c r="L1128" s="54"/>
      <c r="M1128" s="22"/>
    </row>
    <row r="1129" spans="1:13" x14ac:dyDescent="0.25">
      <c r="A1129" s="60" t="s">
        <v>1131</v>
      </c>
      <c r="B1129" s="108"/>
      <c r="C1129" s="12">
        <f>MATCH(D1129,[1]!Tabla1[Consignatario],0)</f>
        <v>1419</v>
      </c>
      <c r="D1129" s="10" t="s">
        <v>1693</v>
      </c>
      <c r="E1129" s="54" t="s">
        <v>1248</v>
      </c>
      <c r="F1129" s="54" t="s">
        <v>954</v>
      </c>
      <c r="G1129" s="54" t="s">
        <v>19</v>
      </c>
      <c r="H1129" s="54" t="s">
        <v>65</v>
      </c>
      <c r="I1129" s="54">
        <v>138</v>
      </c>
      <c r="J1129" s="62">
        <v>138</v>
      </c>
      <c r="K1129" s="54">
        <v>9</v>
      </c>
      <c r="L1129" s="54">
        <v>5</v>
      </c>
      <c r="M1129" s="22" t="s">
        <v>1132</v>
      </c>
    </row>
    <row r="1130" spans="1:13" x14ac:dyDescent="0.25">
      <c r="A1130" s="65" t="s">
        <v>1136</v>
      </c>
      <c r="B1130" s="110"/>
      <c r="C1130" s="12">
        <f>MATCH(D1130,[1]!Tabla1[Consignatario],0)</f>
        <v>900</v>
      </c>
      <c r="D1130" s="125" t="s">
        <v>1625</v>
      </c>
      <c r="E1130" s="3" t="s">
        <v>1248</v>
      </c>
      <c r="F1130" s="3"/>
      <c r="G1130" s="54" t="s">
        <v>1312</v>
      </c>
      <c r="H1130" s="54" t="s">
        <v>350</v>
      </c>
      <c r="I1130" s="54">
        <v>80000</v>
      </c>
      <c r="J1130" s="62">
        <v>80000</v>
      </c>
      <c r="K1130" s="54"/>
      <c r="L1130" s="54"/>
      <c r="M1130" s="22"/>
    </row>
    <row r="1131" spans="1:13" x14ac:dyDescent="0.25">
      <c r="A1131" s="67"/>
      <c r="B1131" s="111"/>
      <c r="C1131" s="12">
        <f>MATCH(D1131,[1]!Tabla1[Consignatario],0)</f>
        <v>900</v>
      </c>
      <c r="D1131" s="125" t="s">
        <v>1625</v>
      </c>
      <c r="E1131" s="7"/>
      <c r="F1131" s="7"/>
      <c r="G1131" s="54" t="s">
        <v>19</v>
      </c>
      <c r="H1131" s="54" t="s">
        <v>1133</v>
      </c>
      <c r="I1131" s="54">
        <v>8020</v>
      </c>
      <c r="J1131" s="62">
        <v>8020</v>
      </c>
      <c r="K1131" s="54"/>
      <c r="L1131" s="54"/>
      <c r="M1131" s="22"/>
    </row>
    <row r="1132" spans="1:13" x14ac:dyDescent="0.25">
      <c r="A1132" s="66"/>
      <c r="B1132" s="112"/>
      <c r="C1132" s="12">
        <f>MATCH(D1132,[1]!Tabla1[Consignatario],0)</f>
        <v>900</v>
      </c>
      <c r="D1132" s="125" t="s">
        <v>1625</v>
      </c>
      <c r="E1132" s="4"/>
      <c r="F1132" s="4"/>
      <c r="G1132" s="54" t="s">
        <v>19</v>
      </c>
      <c r="H1132" s="54" t="s">
        <v>50</v>
      </c>
      <c r="I1132" s="54">
        <v>104</v>
      </c>
      <c r="J1132" s="62">
        <v>104</v>
      </c>
      <c r="K1132" s="54">
        <v>6168</v>
      </c>
      <c r="L1132" s="54">
        <v>5</v>
      </c>
      <c r="M1132" s="22" t="s">
        <v>1134</v>
      </c>
    </row>
    <row r="1133" spans="1:13" x14ac:dyDescent="0.25">
      <c r="A1133" s="65" t="s">
        <v>1135</v>
      </c>
      <c r="B1133" s="110"/>
      <c r="C1133" s="12">
        <f>MATCH(D1133,[1]!Tabla1[Consignatario],0)</f>
        <v>2327</v>
      </c>
      <c r="D1133" s="125" t="s">
        <v>1317</v>
      </c>
      <c r="E1133" s="3" t="s">
        <v>1246</v>
      </c>
      <c r="F1133" s="3" t="s">
        <v>1137</v>
      </c>
      <c r="G1133" s="56" t="s">
        <v>1310</v>
      </c>
      <c r="H1133" s="54" t="s">
        <v>1138</v>
      </c>
      <c r="I1133" s="54">
        <v>5915</v>
      </c>
      <c r="J1133" s="62">
        <v>5915</v>
      </c>
      <c r="K1133" s="54">
        <v>29</v>
      </c>
      <c r="L1133" s="54">
        <v>5</v>
      </c>
      <c r="M1133" s="22"/>
    </row>
    <row r="1134" spans="1:13" x14ac:dyDescent="0.25">
      <c r="A1134" s="67"/>
      <c r="B1134" s="111"/>
      <c r="C1134" s="12">
        <f>MATCH(D1134,[1]!Tabla1[Consignatario],0)</f>
        <v>2327</v>
      </c>
      <c r="D1134" s="125" t="s">
        <v>1317</v>
      </c>
      <c r="E1134" s="7"/>
      <c r="F1134" s="7"/>
      <c r="G1134" s="54" t="s">
        <v>1312</v>
      </c>
      <c r="H1134" s="54" t="s">
        <v>98</v>
      </c>
      <c r="I1134" s="54">
        <v>1600</v>
      </c>
      <c r="J1134" s="62">
        <v>1600</v>
      </c>
      <c r="K1134" s="54">
        <v>112</v>
      </c>
      <c r="L1134" s="54"/>
      <c r="M1134" s="22"/>
    </row>
    <row r="1135" spans="1:13" x14ac:dyDescent="0.25">
      <c r="A1135" s="67"/>
      <c r="B1135" s="111"/>
      <c r="C1135" s="12">
        <f>MATCH(D1135,[1]!Tabla1[Consignatario],0)</f>
        <v>2327</v>
      </c>
      <c r="D1135" s="125" t="s">
        <v>1317</v>
      </c>
      <c r="E1135" s="7"/>
      <c r="F1135" s="7"/>
      <c r="G1135" s="54" t="s">
        <v>1312</v>
      </c>
      <c r="H1135" s="54" t="s">
        <v>16</v>
      </c>
      <c r="I1135" s="54">
        <v>3320</v>
      </c>
      <c r="J1135" s="62">
        <v>3320</v>
      </c>
      <c r="K1135" s="54">
        <v>232</v>
      </c>
      <c r="L1135" s="54">
        <v>3</v>
      </c>
      <c r="M1135" s="22"/>
    </row>
    <row r="1136" spans="1:13" x14ac:dyDescent="0.25">
      <c r="A1136" s="66"/>
      <c r="B1136" s="112"/>
      <c r="C1136" s="12">
        <f>MATCH(D1136,[1]!Tabla1[Consignatario],0)</f>
        <v>2327</v>
      </c>
      <c r="D1136" s="125" t="s">
        <v>1317</v>
      </c>
      <c r="E1136" s="4"/>
      <c r="F1136" s="4"/>
      <c r="G1136" s="56" t="s">
        <v>1310</v>
      </c>
      <c r="H1136" s="54" t="s">
        <v>1139</v>
      </c>
      <c r="I1136" s="54">
        <v>39175</v>
      </c>
      <c r="J1136" s="62">
        <v>39175</v>
      </c>
      <c r="K1136" s="54">
        <v>195</v>
      </c>
      <c r="L1136" s="54">
        <v>7</v>
      </c>
      <c r="M1136" s="22"/>
    </row>
    <row r="1137" spans="1:13" x14ac:dyDescent="0.25">
      <c r="A1137" s="60" t="s">
        <v>1135</v>
      </c>
      <c r="B1137" s="108" t="s">
        <v>1005</v>
      </c>
      <c r="D1137" s="124" t="s">
        <v>1652</v>
      </c>
      <c r="E1137" s="54" t="s">
        <v>1246</v>
      </c>
      <c r="F1137" s="54" t="s">
        <v>1137</v>
      </c>
      <c r="G1137" s="54" t="s">
        <v>1312</v>
      </c>
      <c r="H1137" s="54" t="s">
        <v>1140</v>
      </c>
      <c r="I1137" s="63"/>
      <c r="J1137" s="62">
        <v>104000</v>
      </c>
      <c r="K1137" s="54"/>
      <c r="L1137" s="54"/>
      <c r="M1137" s="22" t="s">
        <v>1294</v>
      </c>
    </row>
    <row r="1138" spans="1:13" x14ac:dyDescent="0.25">
      <c r="A1138" s="57" t="s">
        <v>1141</v>
      </c>
      <c r="B1138" s="87"/>
      <c r="C1138" s="12">
        <f>MATCH(D1138,[1]!Tabla1[Consignatario],0)</f>
        <v>860</v>
      </c>
      <c r="D1138" s="121" t="s">
        <v>1860</v>
      </c>
      <c r="E1138" s="54" t="s">
        <v>1246</v>
      </c>
      <c r="F1138" s="54" t="s">
        <v>1102</v>
      </c>
      <c r="G1138" s="54" t="s">
        <v>1312</v>
      </c>
      <c r="H1138" s="54" t="s">
        <v>33</v>
      </c>
      <c r="I1138" s="54">
        <v>400</v>
      </c>
      <c r="J1138" s="62">
        <v>400</v>
      </c>
      <c r="K1138" s="54">
        <v>28</v>
      </c>
      <c r="L1138" s="54"/>
      <c r="M1138" s="22"/>
    </row>
    <row r="1139" spans="1:13" x14ac:dyDescent="0.25">
      <c r="A1139" s="57" t="s">
        <v>1141</v>
      </c>
      <c r="B1139" s="118"/>
      <c r="C1139" s="12">
        <f>MATCH(D1139,[1]!Tabla1[Consignatario],0)</f>
        <v>54</v>
      </c>
      <c r="D1139" s="121" t="s">
        <v>1861</v>
      </c>
      <c r="E1139" s="54" t="s">
        <v>1246</v>
      </c>
      <c r="F1139" s="54" t="s">
        <v>1102</v>
      </c>
      <c r="G1139" s="54" t="s">
        <v>1312</v>
      </c>
      <c r="H1139" s="54" t="s">
        <v>133</v>
      </c>
      <c r="I1139" s="54">
        <v>1000</v>
      </c>
      <c r="J1139" s="62">
        <v>1000</v>
      </c>
      <c r="K1139" s="54">
        <v>70</v>
      </c>
      <c r="L1139" s="54"/>
      <c r="M1139" s="22" t="s">
        <v>1142</v>
      </c>
    </row>
    <row r="1140" spans="1:13" x14ac:dyDescent="0.25">
      <c r="A1140" s="60" t="s">
        <v>1141</v>
      </c>
      <c r="B1140" s="108" t="s">
        <v>1005</v>
      </c>
      <c r="C1140" s="12">
        <f>MATCH(D1140,[1]!Tabla1[Consignatario],0)</f>
        <v>2587</v>
      </c>
      <c r="D1140" s="121" t="s">
        <v>1862</v>
      </c>
      <c r="E1140" s="54" t="s">
        <v>1246</v>
      </c>
      <c r="F1140" s="54"/>
      <c r="G1140" s="54" t="s">
        <v>1312</v>
      </c>
      <c r="H1140" s="54" t="s">
        <v>59</v>
      </c>
      <c r="I1140" s="54">
        <v>2124</v>
      </c>
      <c r="J1140" s="62">
        <v>2124</v>
      </c>
      <c r="K1140" s="54">
        <v>148</v>
      </c>
      <c r="L1140" s="54">
        <v>3</v>
      </c>
      <c r="M1140" s="22"/>
    </row>
    <row r="1141" spans="1:13" x14ac:dyDescent="0.25">
      <c r="A1141" s="60" t="s">
        <v>1141</v>
      </c>
      <c r="B1141" s="108"/>
      <c r="C1141" s="12">
        <f>MATCH(D1141,[1]!Tabla1[Consignatario],0)</f>
        <v>908</v>
      </c>
      <c r="D1141" s="121" t="s">
        <v>1857</v>
      </c>
      <c r="E1141" s="54" t="s">
        <v>1246</v>
      </c>
      <c r="F1141" s="54" t="s">
        <v>1102</v>
      </c>
      <c r="G1141" s="54" t="s">
        <v>1312</v>
      </c>
      <c r="H1141" s="54" t="s">
        <v>279</v>
      </c>
      <c r="I1141" s="54">
        <v>300</v>
      </c>
      <c r="J1141" s="62">
        <v>300</v>
      </c>
      <c r="K1141" s="54">
        <v>21</v>
      </c>
      <c r="L1141" s="54"/>
      <c r="M1141" s="22"/>
    </row>
    <row r="1142" spans="1:13" x14ac:dyDescent="0.25">
      <c r="A1142" s="65" t="s">
        <v>1150</v>
      </c>
      <c r="B1142" s="110" t="s">
        <v>13</v>
      </c>
      <c r="C1142" s="12">
        <f>MATCH(D1142,[1]!Tabla1[Consignatario],0)</f>
        <v>252</v>
      </c>
      <c r="D1142" s="125" t="s">
        <v>1318</v>
      </c>
      <c r="E1142" s="3" t="s">
        <v>1246</v>
      </c>
      <c r="F1142" s="3" t="s">
        <v>1143</v>
      </c>
      <c r="G1142" s="54" t="s">
        <v>19</v>
      </c>
      <c r="H1142" s="54" t="s">
        <v>1144</v>
      </c>
      <c r="I1142" s="54">
        <v>17333</v>
      </c>
      <c r="J1142" s="62">
        <v>17333</v>
      </c>
      <c r="K1142" s="3">
        <v>1621</v>
      </c>
      <c r="L1142" s="3">
        <v>4</v>
      </c>
      <c r="M1142" s="22"/>
    </row>
    <row r="1143" spans="1:13" x14ac:dyDescent="0.25">
      <c r="A1143" s="66"/>
      <c r="B1143" s="112"/>
      <c r="C1143" s="12">
        <f>MATCH(D1143,[1]!Tabla1[Consignatario],0)</f>
        <v>252</v>
      </c>
      <c r="D1143" s="125" t="s">
        <v>1318</v>
      </c>
      <c r="E1143" s="4"/>
      <c r="F1143" s="4"/>
      <c r="G1143" s="54" t="s">
        <v>1312</v>
      </c>
      <c r="H1143" s="54" t="s">
        <v>1145</v>
      </c>
      <c r="I1143" s="54">
        <v>5831</v>
      </c>
      <c r="J1143" s="62">
        <v>5831</v>
      </c>
      <c r="K1143" s="4"/>
      <c r="L1143" s="4"/>
      <c r="M1143" s="22"/>
    </row>
    <row r="1144" spans="1:13" x14ac:dyDescent="0.25">
      <c r="A1144" s="60" t="s">
        <v>1148</v>
      </c>
      <c r="B1144" s="108" t="s">
        <v>13</v>
      </c>
      <c r="C1144" s="12">
        <f>MATCH(D1144,[1]!Tabla1[Consignatario],0)</f>
        <v>252</v>
      </c>
      <c r="D1144" s="121" t="s">
        <v>1318</v>
      </c>
      <c r="E1144" s="54" t="s">
        <v>1246</v>
      </c>
      <c r="F1144" s="54"/>
      <c r="G1144" s="56" t="s">
        <v>1310</v>
      </c>
      <c r="H1144" s="54" t="s">
        <v>1146</v>
      </c>
      <c r="I1144" s="54">
        <v>45450</v>
      </c>
      <c r="J1144" s="62">
        <v>45450</v>
      </c>
      <c r="K1144" s="54">
        <v>225</v>
      </c>
      <c r="L1144" s="54">
        <v>2</v>
      </c>
      <c r="M1144" s="22"/>
    </row>
    <row r="1145" spans="1:13" ht="30" x14ac:dyDescent="0.25">
      <c r="A1145" s="60" t="s">
        <v>1148</v>
      </c>
      <c r="B1145" s="108" t="s">
        <v>13</v>
      </c>
      <c r="C1145" s="12">
        <f>MATCH(D1145,[1]!Tabla1[Consignatario],0)</f>
        <v>2264</v>
      </c>
      <c r="D1145" s="10" t="s">
        <v>1595</v>
      </c>
      <c r="E1145" s="54" t="s">
        <v>1246</v>
      </c>
      <c r="F1145" s="54"/>
      <c r="G1145" s="54" t="s">
        <v>1312</v>
      </c>
      <c r="H1145" s="54" t="s">
        <v>74</v>
      </c>
      <c r="I1145" s="54">
        <v>22600</v>
      </c>
      <c r="J1145" s="62">
        <v>22600</v>
      </c>
      <c r="K1145" s="54">
        <v>1442</v>
      </c>
      <c r="L1145" s="54"/>
      <c r="M1145" s="23" t="s">
        <v>1147</v>
      </c>
    </row>
    <row r="1146" spans="1:13" x14ac:dyDescent="0.25">
      <c r="A1146" s="60" t="s">
        <v>1149</v>
      </c>
      <c r="B1146" s="108"/>
      <c r="C1146" s="12">
        <f>MATCH(D1146,[1]!Tabla1[Consignatario],0)</f>
        <v>2549</v>
      </c>
      <c r="D1146" s="121" t="s">
        <v>1583</v>
      </c>
      <c r="E1146" s="54" t="s">
        <v>1246</v>
      </c>
      <c r="F1146" s="54"/>
      <c r="G1146" s="54" t="s">
        <v>1312</v>
      </c>
      <c r="H1146" s="54" t="s">
        <v>59</v>
      </c>
      <c r="I1146" s="54">
        <v>2000</v>
      </c>
      <c r="J1146" s="62">
        <v>2000</v>
      </c>
      <c r="K1146" s="54">
        <v>140</v>
      </c>
      <c r="L1146" s="54"/>
      <c r="M1146" s="22"/>
    </row>
    <row r="1147" spans="1:13" x14ac:dyDescent="0.25">
      <c r="A1147" s="60" t="s">
        <v>1149</v>
      </c>
      <c r="B1147" s="108"/>
      <c r="C1147" s="12">
        <f>MATCH(D1147,[1]!Tabla1[Consignatario],0)</f>
        <v>61</v>
      </c>
      <c r="D1147" s="121" t="s">
        <v>1582</v>
      </c>
      <c r="E1147" s="54" t="s">
        <v>1246</v>
      </c>
      <c r="F1147" s="54"/>
      <c r="G1147" s="54" t="s">
        <v>1312</v>
      </c>
      <c r="H1147" s="54" t="s">
        <v>131</v>
      </c>
      <c r="I1147" s="54">
        <v>20000</v>
      </c>
      <c r="J1147" s="62">
        <v>20000</v>
      </c>
      <c r="K1147" s="54">
        <v>1400</v>
      </c>
      <c r="L1147" s="54"/>
      <c r="M1147" s="22"/>
    </row>
    <row r="1148" spans="1:13" x14ac:dyDescent="0.25">
      <c r="A1148" s="65" t="s">
        <v>1149</v>
      </c>
      <c r="B1148" s="110"/>
      <c r="C1148" s="12">
        <f>MATCH(D1148,[1]!Tabla1[Consignatario],0)</f>
        <v>2038</v>
      </c>
      <c r="D1148" s="101" t="s">
        <v>1502</v>
      </c>
      <c r="E1148" s="3" t="s">
        <v>1246</v>
      </c>
      <c r="F1148" s="3"/>
      <c r="G1148" s="54" t="s">
        <v>1312</v>
      </c>
      <c r="H1148" s="54" t="s">
        <v>162</v>
      </c>
      <c r="I1148" s="54">
        <v>16000</v>
      </c>
      <c r="J1148" s="62">
        <v>16000</v>
      </c>
      <c r="K1148" s="3">
        <v>1344</v>
      </c>
      <c r="L1148" s="54"/>
      <c r="M1148" s="22"/>
    </row>
    <row r="1149" spans="1:13" x14ac:dyDescent="0.25">
      <c r="A1149" s="66"/>
      <c r="B1149" s="112"/>
      <c r="C1149" s="12">
        <f>MATCH(D1149,[1]!Tabla1[Consignatario],0)</f>
        <v>2038</v>
      </c>
      <c r="D1149" s="101" t="s">
        <v>1502</v>
      </c>
      <c r="E1149" s="4"/>
      <c r="F1149" s="4"/>
      <c r="G1149" s="54" t="s">
        <v>19</v>
      </c>
      <c r="H1149" s="54" t="s">
        <v>493</v>
      </c>
      <c r="I1149" s="54">
        <v>3200</v>
      </c>
      <c r="J1149" s="62">
        <v>3200</v>
      </c>
      <c r="K1149" s="4"/>
      <c r="L1149" s="54"/>
      <c r="M1149" s="22"/>
    </row>
    <row r="1150" spans="1:13" x14ac:dyDescent="0.25">
      <c r="A1150" s="60" t="s">
        <v>1151</v>
      </c>
      <c r="B1150" s="108"/>
      <c r="C1150" s="12">
        <f>MATCH(D1150,[1]!Tabla1[Consignatario],0)</f>
        <v>883</v>
      </c>
      <c r="D1150" s="121" t="s">
        <v>1797</v>
      </c>
      <c r="E1150" s="54" t="s">
        <v>1246</v>
      </c>
      <c r="F1150" s="54"/>
      <c r="G1150" s="54" t="s">
        <v>1312</v>
      </c>
      <c r="H1150" s="54" t="s">
        <v>158</v>
      </c>
      <c r="I1150" s="54">
        <v>6500</v>
      </c>
      <c r="J1150" s="62">
        <v>6500</v>
      </c>
      <c r="K1150" s="54">
        <v>455</v>
      </c>
      <c r="L1150" s="54"/>
      <c r="M1150" s="22"/>
    </row>
    <row r="1151" spans="1:13" x14ac:dyDescent="0.25">
      <c r="A1151" s="60" t="s">
        <v>1152</v>
      </c>
      <c r="B1151" s="108" t="s">
        <v>13</v>
      </c>
      <c r="C1151" s="12">
        <f>MATCH(D1151,[1]!Tabla1[Consignatario],0)</f>
        <v>1035</v>
      </c>
      <c r="D1151" s="121" t="s">
        <v>1606</v>
      </c>
      <c r="E1151" s="54" t="s">
        <v>1259</v>
      </c>
      <c r="F1151" s="54" t="s">
        <v>1452</v>
      </c>
      <c r="G1151" s="54" t="s">
        <v>1312</v>
      </c>
      <c r="H1151" s="54" t="s">
        <v>16</v>
      </c>
      <c r="I1151" s="54">
        <v>4000</v>
      </c>
      <c r="J1151" s="62">
        <v>4000</v>
      </c>
      <c r="K1151" s="54">
        <v>280</v>
      </c>
      <c r="L1151" s="54"/>
      <c r="M1151" s="22"/>
    </row>
    <row r="1152" spans="1:13" x14ac:dyDescent="0.25">
      <c r="A1152" s="60" t="s">
        <v>1152</v>
      </c>
      <c r="B1152" s="108"/>
      <c r="C1152" s="12">
        <f>MATCH(D1152,[1]!Tabla1[Consignatario],0)</f>
        <v>1770</v>
      </c>
      <c r="D1152" s="121" t="s">
        <v>1825</v>
      </c>
      <c r="E1152" s="54" t="s">
        <v>1259</v>
      </c>
      <c r="F1152" s="54" t="s">
        <v>1452</v>
      </c>
      <c r="G1152" s="54" t="s">
        <v>1312</v>
      </c>
      <c r="H1152" s="54" t="s">
        <v>53</v>
      </c>
      <c r="I1152" s="54">
        <v>26000</v>
      </c>
      <c r="J1152" s="62">
        <v>26000</v>
      </c>
      <c r="K1152" s="54">
        <v>25232</v>
      </c>
      <c r="L1152" s="54"/>
      <c r="M1152" s="22"/>
    </row>
    <row r="1153" spans="1:13" x14ac:dyDescent="0.25">
      <c r="A1153" s="65" t="s">
        <v>1153</v>
      </c>
      <c r="B1153" s="110"/>
      <c r="C1153" s="12">
        <f>MATCH(D1153,[1]!Tabla1[Consignatario],0)</f>
        <v>1748</v>
      </c>
      <c r="D1153" s="125" t="s">
        <v>1686</v>
      </c>
      <c r="E1153" s="3" t="s">
        <v>1260</v>
      </c>
      <c r="F1153" s="3" t="s">
        <v>1154</v>
      </c>
      <c r="G1153" s="54" t="s">
        <v>1312</v>
      </c>
      <c r="H1153" s="54" t="s">
        <v>166</v>
      </c>
      <c r="I1153" s="54">
        <v>34000</v>
      </c>
      <c r="J1153" s="62">
        <v>34000</v>
      </c>
      <c r="K1153" s="3">
        <v>5320</v>
      </c>
      <c r="L1153" s="3"/>
      <c r="M1153" s="22"/>
    </row>
    <row r="1154" spans="1:13" x14ac:dyDescent="0.25">
      <c r="A1154" s="66"/>
      <c r="B1154" s="112"/>
      <c r="C1154" s="12">
        <f>MATCH(D1154,[1]!Tabla1[Consignatario],0)</f>
        <v>1748</v>
      </c>
      <c r="D1154" s="125" t="s">
        <v>1686</v>
      </c>
      <c r="E1154" s="4"/>
      <c r="F1154" s="4"/>
      <c r="G1154" s="54" t="s">
        <v>19</v>
      </c>
      <c r="H1154" s="54" t="s">
        <v>1155</v>
      </c>
      <c r="I1154" s="54">
        <v>42001</v>
      </c>
      <c r="J1154" s="62">
        <v>42001</v>
      </c>
      <c r="K1154" s="4"/>
      <c r="L1154" s="4"/>
      <c r="M1154" s="22" t="s">
        <v>1156</v>
      </c>
    </row>
    <row r="1155" spans="1:13" x14ac:dyDescent="0.25">
      <c r="A1155" s="60" t="s">
        <v>1153</v>
      </c>
      <c r="B1155" s="108" t="s">
        <v>13</v>
      </c>
      <c r="C1155" s="12">
        <f>MATCH(D1155,[1]!Tabla1[Consignatario],0)</f>
        <v>2631</v>
      </c>
      <c r="D1155" s="101" t="s">
        <v>1525</v>
      </c>
      <c r="E1155" s="54" t="s">
        <v>1260</v>
      </c>
      <c r="F1155" s="54" t="s">
        <v>1154</v>
      </c>
      <c r="G1155" s="54" t="s">
        <v>1312</v>
      </c>
      <c r="H1155" s="54" t="s">
        <v>237</v>
      </c>
      <c r="I1155" s="54">
        <v>48000</v>
      </c>
      <c r="J1155" s="62">
        <v>48000</v>
      </c>
      <c r="K1155" s="54">
        <v>3360</v>
      </c>
      <c r="L1155" s="54"/>
      <c r="M1155" s="22"/>
    </row>
    <row r="1156" spans="1:13" x14ac:dyDescent="0.25">
      <c r="A1156" s="60" t="s">
        <v>1153</v>
      </c>
      <c r="B1156" s="108"/>
      <c r="C1156" s="12">
        <f>MATCH(D1156,[1]!Tabla1[Consignatario],0)</f>
        <v>1231</v>
      </c>
      <c r="D1156" s="121" t="s">
        <v>1863</v>
      </c>
      <c r="E1156" s="54" t="s">
        <v>1260</v>
      </c>
      <c r="F1156" s="54" t="s">
        <v>1154</v>
      </c>
      <c r="G1156" s="54" t="s">
        <v>1312</v>
      </c>
      <c r="H1156" s="54" t="s">
        <v>128</v>
      </c>
      <c r="I1156" s="54">
        <v>24000</v>
      </c>
      <c r="J1156" s="62">
        <v>24000</v>
      </c>
      <c r="K1156" s="54">
        <v>1680</v>
      </c>
      <c r="L1156" s="54"/>
      <c r="M1156" s="22"/>
    </row>
    <row r="1157" spans="1:13" x14ac:dyDescent="0.25">
      <c r="A1157" s="60" t="s">
        <v>1153</v>
      </c>
      <c r="B1157" s="108"/>
      <c r="C1157" s="12">
        <f>MATCH(D1157,[1]!Tabla1[Consignatario],0)</f>
        <v>1748</v>
      </c>
      <c r="D1157" s="121" t="s">
        <v>1686</v>
      </c>
      <c r="E1157" s="54" t="s">
        <v>1260</v>
      </c>
      <c r="F1157" s="54" t="s">
        <v>1154</v>
      </c>
      <c r="G1157" s="54" t="s">
        <v>1312</v>
      </c>
      <c r="H1157" s="54" t="s">
        <v>59</v>
      </c>
      <c r="I1157" s="54">
        <v>2000</v>
      </c>
      <c r="J1157" s="62">
        <v>2000</v>
      </c>
      <c r="K1157" s="54">
        <v>140</v>
      </c>
      <c r="L1157" s="54"/>
      <c r="M1157" s="22"/>
    </row>
    <row r="1158" spans="1:13" x14ac:dyDescent="0.25">
      <c r="A1158" s="60" t="s">
        <v>1157</v>
      </c>
      <c r="B1158" s="108"/>
      <c r="C1158" s="12">
        <f>MATCH(D1158,[1]!Tabla1[Consignatario],0)</f>
        <v>1748</v>
      </c>
      <c r="D1158" s="121" t="s">
        <v>1686</v>
      </c>
      <c r="E1158" s="54" t="s">
        <v>1260</v>
      </c>
      <c r="F1158" s="54" t="s">
        <v>1154</v>
      </c>
      <c r="G1158" s="54" t="s">
        <v>19</v>
      </c>
      <c r="H1158" s="54"/>
      <c r="I1158" s="54"/>
      <c r="J1158" s="62"/>
      <c r="K1158" s="54"/>
      <c r="L1158" s="54"/>
      <c r="M1158" s="22" t="s">
        <v>1158</v>
      </c>
    </row>
    <row r="1159" spans="1:13" x14ac:dyDescent="0.25">
      <c r="A1159" s="60" t="s">
        <v>1157</v>
      </c>
      <c r="B1159" s="108"/>
      <c r="C1159" s="12">
        <f>MATCH(D1159,[1]!Tabla1[Consignatario],0)</f>
        <v>957</v>
      </c>
      <c r="D1159" s="121" t="s">
        <v>1864</v>
      </c>
      <c r="E1159" s="54" t="s">
        <v>1261</v>
      </c>
      <c r="F1159" s="54" t="s">
        <v>1159</v>
      </c>
      <c r="G1159" s="54" t="s">
        <v>1312</v>
      </c>
      <c r="H1159" s="54" t="s">
        <v>44</v>
      </c>
      <c r="I1159" s="54">
        <v>8000</v>
      </c>
      <c r="J1159" s="62">
        <v>8000</v>
      </c>
      <c r="K1159" s="54">
        <v>560</v>
      </c>
      <c r="L1159" s="54"/>
      <c r="M1159" s="22"/>
    </row>
    <row r="1160" spans="1:13" x14ac:dyDescent="0.25">
      <c r="A1160" s="65" t="s">
        <v>1157</v>
      </c>
      <c r="B1160" s="110"/>
      <c r="C1160" s="12">
        <f>MATCH(D1160,[1]!Tabla1[Consignatario],0)</f>
        <v>509</v>
      </c>
      <c r="D1160" s="121" t="s">
        <v>1803</v>
      </c>
      <c r="E1160" s="3" t="s">
        <v>1261</v>
      </c>
      <c r="F1160" s="3" t="s">
        <v>445</v>
      </c>
      <c r="G1160" s="56" t="s">
        <v>1310</v>
      </c>
      <c r="H1160" s="54" t="s">
        <v>1160</v>
      </c>
      <c r="I1160" s="54">
        <v>54000</v>
      </c>
      <c r="J1160" s="62">
        <v>54000</v>
      </c>
      <c r="K1160" s="54">
        <v>270</v>
      </c>
      <c r="L1160" s="54"/>
      <c r="M1160" s="22"/>
    </row>
    <row r="1161" spans="1:13" x14ac:dyDescent="0.25">
      <c r="A1161" s="66"/>
      <c r="B1161" s="112"/>
      <c r="C1161" s="12">
        <f>MATCH(D1161,[1]!Tabla1[Consignatario],0)</f>
        <v>509</v>
      </c>
      <c r="D1161" s="121" t="s">
        <v>1803</v>
      </c>
      <c r="E1161" s="4"/>
      <c r="F1161" s="4"/>
      <c r="G1161" s="54" t="s">
        <v>19</v>
      </c>
      <c r="H1161" s="54" t="s">
        <v>913</v>
      </c>
      <c r="I1161" s="54">
        <v>904</v>
      </c>
      <c r="J1161" s="62">
        <v>904</v>
      </c>
      <c r="K1161" s="54">
        <v>63</v>
      </c>
      <c r="L1161" s="54">
        <v>2</v>
      </c>
      <c r="M1161" s="22"/>
    </row>
    <row r="1162" spans="1:13" x14ac:dyDescent="0.25">
      <c r="A1162" s="60" t="s">
        <v>1161</v>
      </c>
      <c r="B1162" s="108"/>
      <c r="C1162" s="12">
        <f>MATCH(D1162,[1]!Tabla1[Consignatario],0)</f>
        <v>2209</v>
      </c>
      <c r="D1162" s="121" t="s">
        <v>1865</v>
      </c>
      <c r="E1162" s="54" t="s">
        <v>1261</v>
      </c>
      <c r="F1162" s="54" t="s">
        <v>445</v>
      </c>
      <c r="G1162" s="54" t="s">
        <v>1312</v>
      </c>
      <c r="H1162" s="54" t="s">
        <v>1162</v>
      </c>
      <c r="I1162" s="54">
        <v>498</v>
      </c>
      <c r="J1162" s="62">
        <v>498</v>
      </c>
      <c r="K1162" s="54">
        <v>34</v>
      </c>
      <c r="L1162" s="54">
        <v>7</v>
      </c>
      <c r="M1162" s="22"/>
    </row>
    <row r="1163" spans="1:13" x14ac:dyDescent="0.25">
      <c r="A1163" s="60" t="s">
        <v>1161</v>
      </c>
      <c r="B1163" s="108" t="s">
        <v>1073</v>
      </c>
      <c r="C1163" s="12">
        <f>MATCH(D1163,[1]!Tabla1[Consignatario],0)</f>
        <v>1600</v>
      </c>
      <c r="D1163" s="121" t="s">
        <v>1768</v>
      </c>
      <c r="E1163" s="54" t="s">
        <v>1262</v>
      </c>
      <c r="F1163" s="54" t="s">
        <v>215</v>
      </c>
      <c r="G1163" s="54" t="s">
        <v>19</v>
      </c>
      <c r="H1163" s="54" t="s">
        <v>1163</v>
      </c>
      <c r="I1163" s="54">
        <v>70821</v>
      </c>
      <c r="J1163" s="62">
        <v>70821</v>
      </c>
      <c r="K1163" s="54">
        <v>4957</v>
      </c>
      <c r="L1163" s="54">
        <v>4</v>
      </c>
      <c r="M1163" s="22" t="s">
        <v>1164</v>
      </c>
    </row>
    <row r="1164" spans="1:13" x14ac:dyDescent="0.25">
      <c r="A1164" s="60" t="s">
        <v>1161</v>
      </c>
      <c r="B1164" s="108" t="s">
        <v>562</v>
      </c>
      <c r="C1164" s="12">
        <f>MATCH(D1164,[1]!Tabla1[Consignatario],0)</f>
        <v>395</v>
      </c>
      <c r="D1164" s="102" t="s">
        <v>1447</v>
      </c>
      <c r="E1164" s="54" t="s">
        <v>1262</v>
      </c>
      <c r="F1164" s="54" t="s">
        <v>1388</v>
      </c>
      <c r="G1164" s="54" t="s">
        <v>1312</v>
      </c>
      <c r="H1164" s="54" t="s">
        <v>133</v>
      </c>
      <c r="I1164" s="54">
        <v>1000</v>
      </c>
      <c r="J1164" s="39">
        <v>1000</v>
      </c>
      <c r="K1164" s="54">
        <v>70</v>
      </c>
      <c r="L1164" s="54"/>
      <c r="M1164" s="22"/>
    </row>
    <row r="1165" spans="1:13" x14ac:dyDescent="0.25">
      <c r="A1165" s="60" t="s">
        <v>1165</v>
      </c>
      <c r="B1165" s="108" t="s">
        <v>562</v>
      </c>
      <c r="C1165" s="12">
        <f>MATCH(D1165,[1]!Tabla1[Consignatario],0)</f>
        <v>395</v>
      </c>
      <c r="D1165" s="102" t="s">
        <v>1447</v>
      </c>
      <c r="E1165" s="54" t="s">
        <v>1262</v>
      </c>
      <c r="F1165" s="54" t="s">
        <v>1388</v>
      </c>
      <c r="G1165" s="54" t="s">
        <v>1312</v>
      </c>
      <c r="H1165" s="54" t="s">
        <v>59</v>
      </c>
      <c r="I1165" s="54">
        <v>1850</v>
      </c>
      <c r="J1165" s="39">
        <v>1850</v>
      </c>
      <c r="K1165" s="54">
        <v>129</v>
      </c>
      <c r="L1165" s="54">
        <v>4</v>
      </c>
      <c r="M1165" s="22"/>
    </row>
    <row r="1166" spans="1:13" x14ac:dyDescent="0.25">
      <c r="A1166" s="60" t="s">
        <v>1166</v>
      </c>
      <c r="B1166" s="108"/>
      <c r="C1166" s="12">
        <f>MATCH(D1166,[1]!Tabla1[Consignatario],0)</f>
        <v>50</v>
      </c>
      <c r="D1166" s="121" t="s">
        <v>1866</v>
      </c>
      <c r="E1166" s="54" t="s">
        <v>1262</v>
      </c>
      <c r="F1166" s="54" t="s">
        <v>1388</v>
      </c>
      <c r="G1166" s="54" t="s">
        <v>1312</v>
      </c>
      <c r="H1166" s="54" t="s">
        <v>59</v>
      </c>
      <c r="I1166" s="54">
        <v>2000</v>
      </c>
      <c r="J1166" s="39">
        <v>2000</v>
      </c>
      <c r="K1166" s="54">
        <v>140</v>
      </c>
      <c r="L1166" s="54"/>
      <c r="M1166" s="22" t="s">
        <v>1167</v>
      </c>
    </row>
    <row r="1167" spans="1:13" x14ac:dyDescent="0.25">
      <c r="A1167" s="60" t="s">
        <v>1166</v>
      </c>
      <c r="B1167" s="108" t="s">
        <v>13</v>
      </c>
      <c r="C1167" s="12">
        <f>MATCH(D1167,[1]!Tabla1[Consignatario],0)</f>
        <v>1023</v>
      </c>
      <c r="D1167" s="121" t="s">
        <v>1867</v>
      </c>
      <c r="E1167" s="54" t="s">
        <v>1262</v>
      </c>
      <c r="F1167" s="54" t="s">
        <v>215</v>
      </c>
      <c r="G1167" s="54" t="s">
        <v>1312</v>
      </c>
      <c r="H1167" s="54" t="s">
        <v>1168</v>
      </c>
      <c r="I1167" s="54">
        <v>2850</v>
      </c>
      <c r="J1167" s="39">
        <v>2850</v>
      </c>
      <c r="K1167" s="54">
        <v>199</v>
      </c>
      <c r="L1167" s="54">
        <v>4</v>
      </c>
      <c r="M1167" s="22"/>
    </row>
    <row r="1168" spans="1:13" x14ac:dyDescent="0.25">
      <c r="A1168" s="60" t="s">
        <v>1166</v>
      </c>
      <c r="B1168" s="108" t="s">
        <v>13</v>
      </c>
      <c r="C1168" s="12">
        <f>MATCH(D1168,[1]!Tabla1[Consignatario],0)</f>
        <v>1772</v>
      </c>
      <c r="D1168" s="121" t="s">
        <v>1868</v>
      </c>
      <c r="E1168" s="54" t="s">
        <v>1262</v>
      </c>
      <c r="F1168" s="54" t="s">
        <v>215</v>
      </c>
      <c r="G1168" s="54" t="s">
        <v>1312</v>
      </c>
      <c r="H1168" s="54" t="s">
        <v>1169</v>
      </c>
      <c r="I1168" s="54">
        <v>766</v>
      </c>
      <c r="J1168" s="39">
        <v>766</v>
      </c>
      <c r="K1168" s="54">
        <v>53</v>
      </c>
      <c r="L1168" s="54">
        <v>2</v>
      </c>
      <c r="M1168" s="22" t="s">
        <v>1170</v>
      </c>
    </row>
    <row r="1169" spans="1:13" x14ac:dyDescent="0.25">
      <c r="A1169" s="60" t="s">
        <v>1171</v>
      </c>
      <c r="B1169" s="108"/>
      <c r="C1169" s="12">
        <f>MATCH(D1169,[1]!Tabla1[Consignatario],0)</f>
        <v>1221</v>
      </c>
      <c r="D1169" s="121" t="s">
        <v>1869</v>
      </c>
      <c r="E1169" s="54" t="s">
        <v>1262</v>
      </c>
      <c r="F1169" s="54" t="s">
        <v>215</v>
      </c>
      <c r="G1169" s="54" t="s">
        <v>1312</v>
      </c>
      <c r="H1169" s="54" t="s">
        <v>1172</v>
      </c>
      <c r="I1169" s="54">
        <v>660</v>
      </c>
      <c r="J1169" s="39">
        <v>660</v>
      </c>
      <c r="K1169" s="54">
        <v>46</v>
      </c>
      <c r="L1169" s="54">
        <v>2</v>
      </c>
      <c r="M1169" s="22"/>
    </row>
    <row r="1170" spans="1:13" x14ac:dyDescent="0.25">
      <c r="A1170" s="60" t="s">
        <v>1171</v>
      </c>
      <c r="B1170" s="108" t="s">
        <v>13</v>
      </c>
      <c r="C1170" s="12">
        <f>MATCH(D1170,[1]!Tabla1[Consignatario],0)</f>
        <v>2587</v>
      </c>
      <c r="D1170" s="124" t="s">
        <v>1862</v>
      </c>
      <c r="E1170" s="63" t="s">
        <v>1262</v>
      </c>
      <c r="F1170" s="63" t="s">
        <v>215</v>
      </c>
      <c r="G1170" s="63" t="s">
        <v>1312</v>
      </c>
      <c r="H1170" s="63" t="s">
        <v>16</v>
      </c>
      <c r="I1170" s="63"/>
      <c r="J1170" s="40">
        <v>4000</v>
      </c>
      <c r="K1170" s="54"/>
      <c r="L1170" s="54"/>
      <c r="M1170" s="22" t="s">
        <v>1173</v>
      </c>
    </row>
    <row r="1171" spans="1:13" x14ac:dyDescent="0.25">
      <c r="A1171" s="60" t="s">
        <v>1171</v>
      </c>
      <c r="B1171" s="108"/>
      <c r="C1171" s="12">
        <f>MATCH(D1171,[1]!Tabla1[Consignatario],0)</f>
        <v>1291</v>
      </c>
      <c r="D1171" s="101" t="s">
        <v>1891</v>
      </c>
      <c r="E1171" s="54" t="s">
        <v>1262</v>
      </c>
      <c r="F1171" s="54" t="s">
        <v>215</v>
      </c>
      <c r="G1171" s="54" t="s">
        <v>1312</v>
      </c>
      <c r="H1171" s="54" t="s">
        <v>1174</v>
      </c>
      <c r="I1171" s="97">
        <v>1999</v>
      </c>
      <c r="J1171" s="97">
        <v>1999</v>
      </c>
      <c r="K1171" s="54">
        <v>925</v>
      </c>
      <c r="L1171" s="54">
        <v>2</v>
      </c>
      <c r="M1171" s="22"/>
    </row>
    <row r="1172" spans="1:13" x14ac:dyDescent="0.25">
      <c r="A1172" s="60" t="s">
        <v>1175</v>
      </c>
      <c r="B1172" s="108"/>
      <c r="C1172" s="12">
        <f>MATCH(D1172,[1]!Tabla1[Consignatario],0)</f>
        <v>1685</v>
      </c>
      <c r="D1172" s="121" t="s">
        <v>1736</v>
      </c>
      <c r="E1172" s="54" t="s">
        <v>1262</v>
      </c>
      <c r="F1172" s="54" t="s">
        <v>215</v>
      </c>
      <c r="G1172" s="54" t="s">
        <v>1312</v>
      </c>
      <c r="H1172" s="54" t="s">
        <v>1176</v>
      </c>
      <c r="I1172" s="54">
        <v>420</v>
      </c>
      <c r="J1172" s="39">
        <v>420</v>
      </c>
      <c r="K1172" s="54">
        <v>29</v>
      </c>
      <c r="L1172" s="54">
        <v>4</v>
      </c>
      <c r="M1172" s="22"/>
    </row>
    <row r="1173" spans="1:13" x14ac:dyDescent="0.25">
      <c r="A1173" s="65" t="s">
        <v>1175</v>
      </c>
      <c r="B1173" s="110"/>
      <c r="C1173" s="12">
        <f>MATCH(D1173,[1]!Tabla1[Consignatario],0)</f>
        <v>2588</v>
      </c>
      <c r="D1173" s="125" t="s">
        <v>1702</v>
      </c>
      <c r="E1173" s="3" t="s">
        <v>1262</v>
      </c>
      <c r="F1173" s="3" t="s">
        <v>215</v>
      </c>
      <c r="G1173" s="54" t="s">
        <v>1312</v>
      </c>
      <c r="H1173" s="54" t="s">
        <v>1176</v>
      </c>
      <c r="I1173" s="54">
        <v>1040</v>
      </c>
      <c r="J1173" s="39">
        <v>1040</v>
      </c>
      <c r="K1173" s="54">
        <v>72</v>
      </c>
      <c r="L1173" s="54">
        <v>6</v>
      </c>
      <c r="M1173" s="22"/>
    </row>
    <row r="1174" spans="1:13" x14ac:dyDescent="0.25">
      <c r="A1174" s="66"/>
      <c r="B1174" s="112"/>
      <c r="C1174" s="12">
        <f>MATCH(D1174,[1]!Tabla1[Consignatario],0)</f>
        <v>2588</v>
      </c>
      <c r="D1174" s="125" t="s">
        <v>1702</v>
      </c>
      <c r="E1174" s="4"/>
      <c r="F1174" s="4"/>
      <c r="G1174" s="54" t="s">
        <v>19</v>
      </c>
      <c r="H1174" s="54" t="s">
        <v>65</v>
      </c>
      <c r="I1174" s="54">
        <v>144</v>
      </c>
      <c r="J1174" s="39">
        <v>144</v>
      </c>
      <c r="K1174" s="54">
        <v>10</v>
      </c>
      <c r="L1174" s="54"/>
      <c r="M1174" s="22" t="s">
        <v>1177</v>
      </c>
    </row>
    <row r="1175" spans="1:13" x14ac:dyDescent="0.25">
      <c r="A1175" s="60" t="s">
        <v>1175</v>
      </c>
      <c r="B1175" s="108" t="s">
        <v>562</v>
      </c>
      <c r="C1175" s="12">
        <f>MATCH(D1175,[1]!Tabla1[Consignatario],0)</f>
        <v>467</v>
      </c>
      <c r="D1175" s="121" t="s">
        <v>1810</v>
      </c>
      <c r="E1175" s="54" t="s">
        <v>1263</v>
      </c>
      <c r="F1175" s="54" t="s">
        <v>1102</v>
      </c>
      <c r="G1175" s="54" t="s">
        <v>1312</v>
      </c>
      <c r="H1175" s="54" t="s">
        <v>27</v>
      </c>
      <c r="I1175" s="54">
        <v>200</v>
      </c>
      <c r="J1175" s="39">
        <v>200</v>
      </c>
      <c r="K1175" s="54">
        <v>14</v>
      </c>
      <c r="L1175" s="54"/>
      <c r="M1175" s="22"/>
    </row>
    <row r="1176" spans="1:13" x14ac:dyDescent="0.25">
      <c r="A1176" s="60" t="s">
        <v>1178</v>
      </c>
      <c r="B1176" s="108"/>
      <c r="C1176" s="12">
        <f>MATCH(D1176,[1]!Tabla1[Consignatario],0)</f>
        <v>2241</v>
      </c>
      <c r="D1176" s="121" t="s">
        <v>1870</v>
      </c>
      <c r="E1176" s="54" t="s">
        <v>1264</v>
      </c>
      <c r="F1176" s="54" t="s">
        <v>1102</v>
      </c>
      <c r="G1176" s="54" t="s">
        <v>1312</v>
      </c>
      <c r="H1176" s="54" t="s">
        <v>279</v>
      </c>
      <c r="I1176" s="54">
        <v>300</v>
      </c>
      <c r="J1176" s="39">
        <v>300</v>
      </c>
      <c r="K1176" s="54">
        <v>21</v>
      </c>
      <c r="L1176" s="54"/>
      <c r="M1176" s="22" t="s">
        <v>1179</v>
      </c>
    </row>
    <row r="1177" spans="1:13" x14ac:dyDescent="0.25">
      <c r="A1177" s="65" t="s">
        <v>1178</v>
      </c>
      <c r="B1177" s="110" t="s">
        <v>1180</v>
      </c>
      <c r="C1177" s="12">
        <f>MATCH(D1177,[1]!Tabla1[Consignatario],0)</f>
        <v>2113</v>
      </c>
      <c r="D1177" s="125" t="s">
        <v>1350</v>
      </c>
      <c r="E1177" s="3" t="s">
        <v>1265</v>
      </c>
      <c r="F1177" s="3"/>
      <c r="G1177" s="54" t="s">
        <v>1312</v>
      </c>
      <c r="H1177" s="54" t="s">
        <v>26</v>
      </c>
      <c r="I1177" s="54">
        <v>500</v>
      </c>
      <c r="J1177" s="39">
        <v>500</v>
      </c>
      <c r="K1177" s="3">
        <v>37</v>
      </c>
      <c r="L1177" s="3">
        <v>4</v>
      </c>
      <c r="M1177" s="22"/>
    </row>
    <row r="1178" spans="1:13" x14ac:dyDescent="0.25">
      <c r="A1178" s="66"/>
      <c r="B1178" s="112"/>
      <c r="C1178" s="12">
        <f>MATCH(D1178,[1]!Tabla1[Consignatario],0)</f>
        <v>2113</v>
      </c>
      <c r="D1178" s="125" t="s">
        <v>1350</v>
      </c>
      <c r="E1178" s="4"/>
      <c r="F1178" s="4"/>
      <c r="G1178" s="56" t="s">
        <v>1310</v>
      </c>
      <c r="H1178" s="54" t="s">
        <v>1181</v>
      </c>
      <c r="I1178" s="54">
        <v>500</v>
      </c>
      <c r="J1178" s="39">
        <v>500</v>
      </c>
      <c r="K1178" s="4"/>
      <c r="L1178" s="4"/>
      <c r="M1178" s="22"/>
    </row>
    <row r="1179" spans="1:13" x14ac:dyDescent="0.25">
      <c r="A1179" s="65" t="s">
        <v>1182</v>
      </c>
      <c r="B1179" s="110"/>
      <c r="C1179" s="12">
        <f>MATCH(D1179,[1]!Tabla1[Consignatario],0)</f>
        <v>2540</v>
      </c>
      <c r="D1179" s="125" t="s">
        <v>1871</v>
      </c>
      <c r="E1179" s="3" t="s">
        <v>1265</v>
      </c>
      <c r="F1179" s="3" t="s">
        <v>1018</v>
      </c>
      <c r="G1179" s="56" t="s">
        <v>1310</v>
      </c>
      <c r="H1179" s="54" t="s">
        <v>1183</v>
      </c>
      <c r="I1179" s="54">
        <v>73925</v>
      </c>
      <c r="J1179" s="39">
        <v>73925</v>
      </c>
      <c r="K1179" s="54">
        <v>365</v>
      </c>
      <c r="L1179" s="54">
        <v>5</v>
      </c>
      <c r="M1179" s="22"/>
    </row>
    <row r="1180" spans="1:13" x14ac:dyDescent="0.25">
      <c r="A1180" s="66"/>
      <c r="B1180" s="112"/>
      <c r="C1180" s="12">
        <f>MATCH(D1180,[1]!Tabla1[Consignatario],0)</f>
        <v>2540</v>
      </c>
      <c r="D1180" s="125" t="s">
        <v>1871</v>
      </c>
      <c r="E1180" s="4"/>
      <c r="F1180" s="4"/>
      <c r="G1180" s="54" t="s">
        <v>19</v>
      </c>
      <c r="H1180" s="54" t="s">
        <v>1184</v>
      </c>
      <c r="I1180" s="54">
        <v>1328</v>
      </c>
      <c r="J1180" s="39">
        <v>1328</v>
      </c>
      <c r="K1180" s="54">
        <v>92</v>
      </c>
      <c r="L1180" s="13">
        <v>7.5</v>
      </c>
      <c r="M1180" s="22"/>
    </row>
    <row r="1181" spans="1:13" x14ac:dyDescent="0.25">
      <c r="A1181" s="60" t="s">
        <v>1182</v>
      </c>
      <c r="B1181" s="108" t="s">
        <v>1185</v>
      </c>
      <c r="C1181" s="12">
        <f>MATCH(D1181,[1]!Tabla1[Consignatario],0)</f>
        <v>178</v>
      </c>
      <c r="D1181" s="121" t="s">
        <v>1872</v>
      </c>
      <c r="E1181" s="54" t="s">
        <v>1265</v>
      </c>
      <c r="F1181" s="54"/>
      <c r="G1181" s="54" t="s">
        <v>1312</v>
      </c>
      <c r="H1181" s="54" t="s">
        <v>61</v>
      </c>
      <c r="I1181" s="54">
        <v>800</v>
      </c>
      <c r="J1181" s="39">
        <v>800</v>
      </c>
      <c r="K1181" s="54"/>
      <c r="L1181" s="54"/>
      <c r="M1181" s="22" t="s">
        <v>1186</v>
      </c>
    </row>
    <row r="1182" spans="1:13" x14ac:dyDescent="0.25">
      <c r="A1182" s="60" t="s">
        <v>1187</v>
      </c>
      <c r="B1182" s="108"/>
      <c r="C1182" s="12">
        <f>MATCH(D1182,[1]!Tabla1[Consignatario],0)</f>
        <v>1726</v>
      </c>
      <c r="D1182" s="121" t="s">
        <v>1352</v>
      </c>
      <c r="E1182" s="54" t="s">
        <v>1265</v>
      </c>
      <c r="F1182" s="54"/>
      <c r="G1182" s="54" t="s">
        <v>1312</v>
      </c>
      <c r="H1182" s="54" t="s">
        <v>27</v>
      </c>
      <c r="I1182" s="54">
        <v>200</v>
      </c>
      <c r="J1182" s="39">
        <v>200</v>
      </c>
      <c r="K1182" s="54">
        <v>14</v>
      </c>
      <c r="L1182" s="54"/>
      <c r="M1182" s="22"/>
    </row>
    <row r="1183" spans="1:13" x14ac:dyDescent="0.25">
      <c r="A1183" s="60" t="s">
        <v>1187</v>
      </c>
      <c r="B1183" s="108"/>
      <c r="C1183" s="12">
        <f>MATCH(D1183,[1]!Tabla1[Consignatario],0)</f>
        <v>703</v>
      </c>
      <c r="D1183" s="121" t="s">
        <v>1873</v>
      </c>
      <c r="E1183" s="54" t="s">
        <v>1265</v>
      </c>
      <c r="F1183" s="54"/>
      <c r="G1183" s="54" t="s">
        <v>19</v>
      </c>
      <c r="H1183" s="54" t="s">
        <v>1188</v>
      </c>
      <c r="I1183" s="54">
        <v>112</v>
      </c>
      <c r="J1183" s="39">
        <v>112</v>
      </c>
      <c r="K1183" s="54">
        <v>7</v>
      </c>
      <c r="L1183" s="54">
        <v>7</v>
      </c>
      <c r="M1183" s="22"/>
    </row>
    <row r="1184" spans="1:13" x14ac:dyDescent="0.25">
      <c r="A1184" s="60" t="s">
        <v>1190</v>
      </c>
      <c r="B1184" s="108"/>
      <c r="C1184" s="12">
        <f>MATCH(D1184,[1]!Tabla1[Consignatario],0)</f>
        <v>1042</v>
      </c>
      <c r="D1184" s="121" t="s">
        <v>1874</v>
      </c>
      <c r="E1184" s="54" t="s">
        <v>1266</v>
      </c>
      <c r="F1184" s="54" t="s">
        <v>1460</v>
      </c>
      <c r="G1184" s="54" t="s">
        <v>1312</v>
      </c>
      <c r="H1184" s="54" t="s">
        <v>124</v>
      </c>
      <c r="I1184" s="54">
        <v>12000</v>
      </c>
      <c r="J1184" s="39">
        <v>12000</v>
      </c>
      <c r="K1184" s="54">
        <v>840</v>
      </c>
      <c r="L1184" s="54"/>
      <c r="M1184" s="22"/>
    </row>
    <row r="1185" spans="1:13" ht="30" x14ac:dyDescent="0.25">
      <c r="A1185" s="60" t="s">
        <v>1189</v>
      </c>
      <c r="B1185" s="108" t="s">
        <v>1073</v>
      </c>
      <c r="C1185" s="12">
        <f>MATCH(D1185,[1]!Tabla1[Consignatario],0)</f>
        <v>1600</v>
      </c>
      <c r="D1185" s="121" t="s">
        <v>1768</v>
      </c>
      <c r="E1185" s="54" t="s">
        <v>1266</v>
      </c>
      <c r="F1185" s="54" t="s">
        <v>1191</v>
      </c>
      <c r="G1185" s="54"/>
      <c r="H1185" s="54"/>
      <c r="I1185" s="54"/>
      <c r="J1185" s="62"/>
      <c r="K1185" s="54"/>
      <c r="L1185" s="54"/>
      <c r="M1185" s="23" t="s">
        <v>1279</v>
      </c>
    </row>
    <row r="1186" spans="1:13" x14ac:dyDescent="0.25">
      <c r="A1186" s="60" t="s">
        <v>1189</v>
      </c>
      <c r="B1186" s="108"/>
      <c r="C1186" s="12">
        <f>MATCH(D1186,[1]!Tabla1[Consignatario],0)</f>
        <v>817</v>
      </c>
      <c r="D1186" s="121" t="s">
        <v>1875</v>
      </c>
      <c r="E1186" s="54" t="s">
        <v>1267</v>
      </c>
      <c r="F1186" s="54"/>
      <c r="G1186" s="54" t="s">
        <v>19</v>
      </c>
      <c r="H1186" s="54" t="s">
        <v>1045</v>
      </c>
      <c r="I1186" s="54">
        <v>200</v>
      </c>
      <c r="J1186" s="62">
        <v>200</v>
      </c>
      <c r="K1186" s="54">
        <v>14</v>
      </c>
      <c r="L1186" s="54"/>
      <c r="M1186" s="22"/>
    </row>
    <row r="1187" spans="1:13" ht="60" x14ac:dyDescent="0.25">
      <c r="A1187" s="60" t="s">
        <v>1189</v>
      </c>
      <c r="B1187" s="114" t="s">
        <v>1275</v>
      </c>
      <c r="C1187" s="12">
        <f>MATCH(D1187,[1]!Tabla1[Consignatario],0)</f>
        <v>574</v>
      </c>
      <c r="D1187" s="124" t="s">
        <v>1851</v>
      </c>
      <c r="E1187" s="54" t="s">
        <v>1268</v>
      </c>
      <c r="F1187" s="54" t="s">
        <v>1196</v>
      </c>
      <c r="G1187" s="54" t="s">
        <v>1312</v>
      </c>
      <c r="H1187" s="54" t="s">
        <v>80</v>
      </c>
      <c r="I1187" s="63"/>
      <c r="J1187" s="96">
        <v>10701</v>
      </c>
      <c r="K1187" s="54">
        <v>749</v>
      </c>
      <c r="L1187" s="54"/>
      <c r="M1187" s="22" t="s">
        <v>1192</v>
      </c>
    </row>
    <row r="1188" spans="1:13" ht="30" x14ac:dyDescent="0.25">
      <c r="A1188" s="60" t="s">
        <v>1193</v>
      </c>
      <c r="B1188" s="108"/>
      <c r="C1188" s="12">
        <f>MATCH(D1188,[1]!Tabla1[Consignatario],0)</f>
        <v>574</v>
      </c>
      <c r="D1188" s="121" t="s">
        <v>1851</v>
      </c>
      <c r="E1188" s="54" t="s">
        <v>1268</v>
      </c>
      <c r="F1188" s="54" t="s">
        <v>1196</v>
      </c>
      <c r="G1188" s="54" t="s">
        <v>1312</v>
      </c>
      <c r="H1188" s="54" t="s">
        <v>1194</v>
      </c>
      <c r="I1188" s="54">
        <v>1975</v>
      </c>
      <c r="J1188" s="62">
        <v>1975</v>
      </c>
      <c r="K1188" s="54">
        <v>117</v>
      </c>
      <c r="L1188" s="54">
        <v>5</v>
      </c>
      <c r="M1188" s="23" t="s">
        <v>1278</v>
      </c>
    </row>
    <row r="1189" spans="1:13" x14ac:dyDescent="0.25">
      <c r="A1189" s="60" t="s">
        <v>1193</v>
      </c>
      <c r="B1189" s="108" t="s">
        <v>13</v>
      </c>
      <c r="C1189" s="12">
        <f>MATCH(D1189,[1]!Tabla1[Consignatario],0)</f>
        <v>1035</v>
      </c>
      <c r="D1189" s="121" t="s">
        <v>1606</v>
      </c>
      <c r="E1189" s="54" t="s">
        <v>1268</v>
      </c>
      <c r="F1189" s="54"/>
      <c r="G1189" s="56" t="s">
        <v>1310</v>
      </c>
      <c r="H1189" s="54" t="s">
        <v>1195</v>
      </c>
      <c r="I1189" s="54">
        <v>1985</v>
      </c>
      <c r="J1189" s="62">
        <v>1985</v>
      </c>
      <c r="K1189" s="54">
        <v>10</v>
      </c>
      <c r="L1189" s="54"/>
      <c r="M1189" s="22"/>
    </row>
    <row r="1190" spans="1:13" x14ac:dyDescent="0.25">
      <c r="A1190" s="60" t="s">
        <v>1193</v>
      </c>
      <c r="B1190" s="108" t="s">
        <v>13</v>
      </c>
      <c r="C1190" s="12">
        <f>MATCH(D1190,[1]!Tabla1[Consignatario],0)</f>
        <v>2540</v>
      </c>
      <c r="D1190" s="121" t="s">
        <v>1871</v>
      </c>
      <c r="E1190" s="54" t="s">
        <v>1268</v>
      </c>
      <c r="F1190" s="54" t="s">
        <v>1196</v>
      </c>
      <c r="G1190" s="54" t="s">
        <v>1312</v>
      </c>
      <c r="H1190" s="54" t="s">
        <v>216</v>
      </c>
      <c r="I1190" s="54">
        <v>50000</v>
      </c>
      <c r="J1190" s="62">
        <v>50000</v>
      </c>
      <c r="K1190" s="54">
        <v>3500</v>
      </c>
      <c r="L1190" s="54"/>
      <c r="M1190" s="22"/>
    </row>
    <row r="1191" spans="1:13" x14ac:dyDescent="0.25">
      <c r="A1191" s="60" t="s">
        <v>1197</v>
      </c>
      <c r="B1191" s="108"/>
      <c r="C1191" s="12">
        <f>MATCH(D1191,[1]!Tabla1[Consignatario],0)</f>
        <v>2158</v>
      </c>
      <c r="D1191" s="101" t="s">
        <v>1508</v>
      </c>
      <c r="E1191" s="54" t="s">
        <v>1268</v>
      </c>
      <c r="F1191" s="54" t="s">
        <v>1102</v>
      </c>
      <c r="G1191" s="54" t="s">
        <v>1312</v>
      </c>
      <c r="H1191" s="54" t="s">
        <v>27</v>
      </c>
      <c r="I1191" s="54">
        <v>200</v>
      </c>
      <c r="J1191" s="62">
        <v>200</v>
      </c>
      <c r="K1191" s="54">
        <v>14</v>
      </c>
      <c r="L1191" s="54"/>
      <c r="M1191" s="22"/>
    </row>
    <row r="1192" spans="1:13" x14ac:dyDescent="0.25">
      <c r="A1192" s="60" t="s">
        <v>1197</v>
      </c>
      <c r="B1192" s="108"/>
      <c r="C1192" s="12">
        <f>MATCH(D1192,[1]!Tabla1[Consignatario],0)</f>
        <v>1820</v>
      </c>
      <c r="D1192" s="101" t="s">
        <v>1490</v>
      </c>
      <c r="E1192" s="54" t="s">
        <v>1268</v>
      </c>
      <c r="F1192" s="54"/>
      <c r="G1192" s="56" t="s">
        <v>1310</v>
      </c>
      <c r="H1192" s="54" t="s">
        <v>1198</v>
      </c>
      <c r="I1192" s="54">
        <v>450</v>
      </c>
      <c r="J1192" s="62">
        <v>450</v>
      </c>
      <c r="K1192" s="54">
        <v>2</v>
      </c>
      <c r="L1192" s="54">
        <v>2</v>
      </c>
      <c r="M1192" s="22"/>
    </row>
    <row r="1193" spans="1:13" x14ac:dyDescent="0.25">
      <c r="A1193" s="65" t="s">
        <v>1197</v>
      </c>
      <c r="B1193" s="110"/>
      <c r="C1193" s="12">
        <f>MATCH(D1193,[1]!Tabla1[Consignatario],0)</f>
        <v>906</v>
      </c>
      <c r="D1193" s="125" t="s">
        <v>1876</v>
      </c>
      <c r="E1193" s="3" t="s">
        <v>1268</v>
      </c>
      <c r="F1193" s="3"/>
      <c r="G1193" s="54" t="s">
        <v>19</v>
      </c>
      <c r="H1193" s="54" t="s">
        <v>1199</v>
      </c>
      <c r="I1193" s="54">
        <v>272</v>
      </c>
      <c r="J1193" s="62">
        <v>272</v>
      </c>
      <c r="K1193" s="54">
        <v>19</v>
      </c>
      <c r="L1193" s="54"/>
      <c r="M1193" s="22"/>
    </row>
    <row r="1194" spans="1:13" x14ac:dyDescent="0.25">
      <c r="A1194" s="66"/>
      <c r="B1194" s="112"/>
      <c r="C1194" s="12">
        <f>MATCH(D1194,[1]!Tabla1[Consignatario],0)</f>
        <v>906</v>
      </c>
      <c r="D1194" s="125" t="s">
        <v>1876</v>
      </c>
      <c r="E1194" s="4"/>
      <c r="F1194" s="4"/>
      <c r="G1194" s="54" t="s">
        <v>19</v>
      </c>
      <c r="H1194" s="54"/>
      <c r="I1194" s="54">
        <v>0</v>
      </c>
      <c r="J1194" s="50">
        <v>0</v>
      </c>
      <c r="K1194" s="54"/>
      <c r="L1194" s="54"/>
      <c r="M1194" s="22" t="s">
        <v>1200</v>
      </c>
    </row>
    <row r="1195" spans="1:13" x14ac:dyDescent="0.25">
      <c r="A1195" s="65" t="s">
        <v>1205</v>
      </c>
      <c r="B1195" s="110" t="s">
        <v>13</v>
      </c>
      <c r="C1195" s="12">
        <f>MATCH(D1195,[1]!Tabla1[Consignatario],0)</f>
        <v>2540</v>
      </c>
      <c r="D1195" s="125" t="s">
        <v>1871</v>
      </c>
      <c r="E1195" s="3" t="s">
        <v>1240</v>
      </c>
      <c r="F1195" s="3" t="s">
        <v>1202</v>
      </c>
      <c r="G1195" s="54" t="s">
        <v>1312</v>
      </c>
      <c r="H1195" s="54" t="s">
        <v>158</v>
      </c>
      <c r="I1195" s="54">
        <v>0</v>
      </c>
      <c r="J1195" s="62">
        <v>0</v>
      </c>
      <c r="K1195" s="54"/>
      <c r="L1195" s="54"/>
      <c r="M1195" s="22" t="s">
        <v>1203</v>
      </c>
    </row>
    <row r="1196" spans="1:13" x14ac:dyDescent="0.25">
      <c r="A1196" s="66"/>
      <c r="B1196" s="112"/>
      <c r="C1196" s="12">
        <f>MATCH(D1196,[1]!Tabla1[Consignatario],0)</f>
        <v>2540</v>
      </c>
      <c r="D1196" s="125" t="s">
        <v>1871</v>
      </c>
      <c r="E1196" s="4"/>
      <c r="F1196" s="4"/>
      <c r="G1196" s="54" t="s">
        <v>19</v>
      </c>
      <c r="H1196" s="54" t="s">
        <v>1204</v>
      </c>
      <c r="I1196" s="54">
        <v>799</v>
      </c>
      <c r="J1196" s="62">
        <v>799</v>
      </c>
      <c r="K1196" s="54">
        <v>55</v>
      </c>
      <c r="L1196" s="13">
        <v>7.5</v>
      </c>
      <c r="M1196" s="22"/>
    </row>
    <row r="1197" spans="1:13" x14ac:dyDescent="0.25">
      <c r="A1197" s="60" t="s">
        <v>1206</v>
      </c>
      <c r="B1197" s="108"/>
      <c r="C1197" s="12">
        <f>MATCH(D1197,[1]!Tabla1[Consignatario],0)</f>
        <v>1970</v>
      </c>
      <c r="D1197" s="121" t="s">
        <v>1877</v>
      </c>
      <c r="E1197" s="54" t="s">
        <v>1240</v>
      </c>
      <c r="F1197" s="54" t="s">
        <v>1420</v>
      </c>
      <c r="G1197" s="54" t="s">
        <v>1312</v>
      </c>
      <c r="H1197" s="54" t="s">
        <v>131</v>
      </c>
      <c r="I1197" s="54">
        <v>20000</v>
      </c>
      <c r="J1197" s="62">
        <v>20000</v>
      </c>
      <c r="K1197" s="54">
        <v>1406</v>
      </c>
      <c r="L1197" s="54">
        <v>6</v>
      </c>
      <c r="M1197" s="22"/>
    </row>
    <row r="1198" spans="1:13" x14ac:dyDescent="0.25">
      <c r="A1198" s="65" t="s">
        <v>1208</v>
      </c>
      <c r="B1198" s="110"/>
      <c r="C1198" s="12">
        <f>MATCH(D1198,[1]!Tabla1[Consignatario],0)</f>
        <v>1837</v>
      </c>
      <c r="D1198" s="125" t="s">
        <v>1878</v>
      </c>
      <c r="E1198" s="3" t="s">
        <v>1201</v>
      </c>
      <c r="F1198" s="3" t="s">
        <v>1420</v>
      </c>
      <c r="G1198" s="54" t="s">
        <v>1312</v>
      </c>
      <c r="H1198" s="54" t="s">
        <v>297</v>
      </c>
      <c r="I1198" s="54">
        <v>2000</v>
      </c>
      <c r="J1198" s="62">
        <v>2000</v>
      </c>
      <c r="K1198" s="3">
        <v>161</v>
      </c>
      <c r="L1198" s="3">
        <v>2</v>
      </c>
      <c r="M1198" s="22"/>
    </row>
    <row r="1199" spans="1:13" x14ac:dyDescent="0.25">
      <c r="A1199" s="67"/>
      <c r="B1199" s="111"/>
      <c r="C1199" s="12">
        <f>MATCH(D1199,[1]!Tabla1[Consignatario],0)</f>
        <v>1837</v>
      </c>
      <c r="D1199" s="125" t="s">
        <v>1878</v>
      </c>
      <c r="E1199" s="7"/>
      <c r="F1199" s="7"/>
      <c r="G1199" s="54" t="s">
        <v>19</v>
      </c>
      <c r="H1199" s="54" t="s">
        <v>1207</v>
      </c>
      <c r="I1199" s="54">
        <v>304</v>
      </c>
      <c r="J1199" s="62">
        <v>304</v>
      </c>
      <c r="K1199" s="4"/>
      <c r="L1199" s="4"/>
      <c r="M1199" s="22"/>
    </row>
    <row r="1200" spans="1:13" x14ac:dyDescent="0.25">
      <c r="A1200" s="66"/>
      <c r="B1200" s="112"/>
      <c r="C1200" s="12">
        <f>MATCH(D1200,[1]!Tabla1[Consignatario],0)</f>
        <v>1837</v>
      </c>
      <c r="D1200" s="125" t="s">
        <v>1878</v>
      </c>
      <c r="E1200" s="4"/>
      <c r="F1200" s="4"/>
      <c r="G1200" s="54" t="s">
        <v>19</v>
      </c>
      <c r="H1200" s="54" t="s">
        <v>65</v>
      </c>
      <c r="I1200" s="54">
        <f>18*8</f>
        <v>144</v>
      </c>
      <c r="J1200" s="62">
        <f>18*8</f>
        <v>144</v>
      </c>
      <c r="K1200" s="54"/>
      <c r="L1200" s="54"/>
      <c r="M1200" s="22" t="s">
        <v>1200</v>
      </c>
    </row>
    <row r="1201" spans="1:13" x14ac:dyDescent="0.25">
      <c r="A1201" s="65" t="s">
        <v>1212</v>
      </c>
      <c r="B1201" s="110"/>
      <c r="C1201" s="12">
        <f>MATCH(D1201,[1]!Tabla1[Consignatario],0)</f>
        <v>1106</v>
      </c>
      <c r="D1201" s="128" t="s">
        <v>1879</v>
      </c>
      <c r="E1201" s="3" t="s">
        <v>1240</v>
      </c>
      <c r="F1201" s="3" t="s">
        <v>1420</v>
      </c>
      <c r="G1201" s="54" t="s">
        <v>1312</v>
      </c>
      <c r="H1201" s="54" t="s">
        <v>1209</v>
      </c>
      <c r="I1201" s="54">
        <v>2150</v>
      </c>
      <c r="J1201" s="62">
        <v>2150</v>
      </c>
      <c r="K1201" s="3">
        <v>199</v>
      </c>
      <c r="L1201" s="3">
        <v>6</v>
      </c>
      <c r="M1201" s="22"/>
    </row>
    <row r="1202" spans="1:13" x14ac:dyDescent="0.25">
      <c r="A1202" s="67"/>
      <c r="B1202" s="111"/>
      <c r="C1202" s="12">
        <f>MATCH(D1202,[1]!Tabla1[Consignatario],0)</f>
        <v>1106</v>
      </c>
      <c r="D1202" s="128" t="s">
        <v>1879</v>
      </c>
      <c r="E1202" s="7"/>
      <c r="F1202" s="7"/>
      <c r="G1202" s="54" t="s">
        <v>19</v>
      </c>
      <c r="H1202" s="54" t="s">
        <v>54</v>
      </c>
      <c r="I1202" s="54">
        <v>400</v>
      </c>
      <c r="J1202" s="62">
        <v>400</v>
      </c>
      <c r="K1202" s="7"/>
      <c r="L1202" s="7"/>
      <c r="M1202" s="22"/>
    </row>
    <row r="1203" spans="1:13" x14ac:dyDescent="0.25">
      <c r="A1203" s="66"/>
      <c r="B1203" s="112"/>
      <c r="C1203" s="12">
        <f>MATCH(D1203,[1]!Tabla1[Consignatario],0)</f>
        <v>1106</v>
      </c>
      <c r="D1203" s="128" t="s">
        <v>1879</v>
      </c>
      <c r="E1203" s="4"/>
      <c r="F1203" s="4"/>
      <c r="G1203" s="56" t="s">
        <v>1310</v>
      </c>
      <c r="H1203" s="54" t="s">
        <v>1210</v>
      </c>
      <c r="I1203" s="54">
        <v>2250</v>
      </c>
      <c r="J1203" s="62">
        <v>2250</v>
      </c>
      <c r="K1203" s="4"/>
      <c r="L1203" s="4"/>
      <c r="M1203" s="22" t="s">
        <v>1211</v>
      </c>
    </row>
    <row r="1204" spans="1:13" x14ac:dyDescent="0.25">
      <c r="A1204" s="65" t="s">
        <v>1213</v>
      </c>
      <c r="B1204" s="110"/>
      <c r="C1204" s="12">
        <f>MATCH(D1204,[1]!Tabla1[Consignatario],0)</f>
        <v>1791</v>
      </c>
      <c r="D1204" s="101" t="s">
        <v>1488</v>
      </c>
      <c r="E1204" s="3" t="s">
        <v>1239</v>
      </c>
      <c r="F1204" s="3"/>
      <c r="G1204" s="54" t="s">
        <v>1312</v>
      </c>
      <c r="H1204" s="54" t="s">
        <v>16</v>
      </c>
      <c r="I1204" s="54">
        <v>4600</v>
      </c>
      <c r="J1204" s="62">
        <v>4600</v>
      </c>
      <c r="K1204" s="54">
        <v>329</v>
      </c>
      <c r="L1204" s="54"/>
      <c r="M1204" s="22"/>
    </row>
    <row r="1205" spans="1:13" ht="30" x14ac:dyDescent="0.25">
      <c r="A1205" s="66"/>
      <c r="B1205" s="112"/>
      <c r="C1205" s="12">
        <f>MATCH(D1205,[1]!Tabla1[Consignatario],0)</f>
        <v>1791</v>
      </c>
      <c r="D1205" s="101" t="s">
        <v>1488</v>
      </c>
      <c r="E1205" s="4"/>
      <c r="F1205" s="4"/>
      <c r="G1205" s="54" t="s">
        <v>19</v>
      </c>
      <c r="H1205" s="54"/>
      <c r="I1205" s="54">
        <v>0</v>
      </c>
      <c r="J1205" s="50">
        <v>0</v>
      </c>
      <c r="K1205" s="54"/>
      <c r="L1205" s="54"/>
      <c r="M1205" s="23" t="s">
        <v>1277</v>
      </c>
    </row>
    <row r="1206" spans="1:13" x14ac:dyDescent="0.25">
      <c r="A1206" s="60" t="s">
        <v>1214</v>
      </c>
      <c r="B1206" s="108"/>
      <c r="C1206" s="12">
        <f>MATCH(D1206,[1]!Tabla1[Consignatario],0)</f>
        <v>50</v>
      </c>
      <c r="D1206" s="121" t="s">
        <v>1866</v>
      </c>
      <c r="E1206" s="54" t="s">
        <v>1237</v>
      </c>
      <c r="F1206" s="54"/>
      <c r="G1206" s="54" t="s">
        <v>1312</v>
      </c>
      <c r="H1206" s="54" t="s">
        <v>252</v>
      </c>
      <c r="I1206" s="54">
        <v>1500</v>
      </c>
      <c r="J1206" s="62">
        <v>1500</v>
      </c>
      <c r="K1206" s="54">
        <v>105</v>
      </c>
      <c r="L1206" s="54"/>
      <c r="M1206" s="22" t="s">
        <v>1464</v>
      </c>
    </row>
    <row r="1207" spans="1:13" x14ac:dyDescent="0.25">
      <c r="A1207" s="60" t="s">
        <v>1214</v>
      </c>
      <c r="B1207" s="108"/>
      <c r="C1207" s="12">
        <f>MATCH(D1207,[1]!Tabla1[Consignatario],0)</f>
        <v>1793</v>
      </c>
      <c r="D1207" s="121" t="s">
        <v>1880</v>
      </c>
      <c r="E1207" s="54" t="s">
        <v>1237</v>
      </c>
      <c r="F1207" s="54"/>
      <c r="G1207" s="54" t="s">
        <v>1312</v>
      </c>
      <c r="H1207" s="54" t="s">
        <v>158</v>
      </c>
      <c r="I1207" s="54">
        <v>6000</v>
      </c>
      <c r="J1207" s="62">
        <v>6000</v>
      </c>
      <c r="K1207" s="54"/>
      <c r="L1207" s="54"/>
      <c r="M1207" s="22" t="s">
        <v>1215</v>
      </c>
    </row>
    <row r="1208" spans="1:13" x14ac:dyDescent="0.25">
      <c r="A1208" s="60" t="s">
        <v>1214</v>
      </c>
      <c r="B1208" s="108"/>
      <c r="C1208" s="12">
        <f>MATCH(D1208,[1]!Tabla1[Consignatario],0)</f>
        <v>552</v>
      </c>
      <c r="D1208" s="121" t="s">
        <v>1881</v>
      </c>
      <c r="E1208" s="54" t="s">
        <v>1237</v>
      </c>
      <c r="F1208" s="54"/>
      <c r="G1208" s="54" t="s">
        <v>19</v>
      </c>
      <c r="H1208" s="54" t="s">
        <v>721</v>
      </c>
      <c r="I1208" s="54">
        <v>240</v>
      </c>
      <c r="J1208" s="62">
        <v>240</v>
      </c>
      <c r="K1208" s="54">
        <v>16</v>
      </c>
      <c r="L1208" s="13">
        <v>6.5</v>
      </c>
      <c r="M1208" s="22"/>
    </row>
    <row r="1209" spans="1:13" x14ac:dyDescent="0.25">
      <c r="A1209" s="65" t="s">
        <v>1214</v>
      </c>
      <c r="B1209" s="110" t="s">
        <v>1048</v>
      </c>
      <c r="C1209" s="12">
        <f>MATCH(D1209,[1]!Tabla1[Consignatario],0)</f>
        <v>461</v>
      </c>
      <c r="D1209" s="125" t="s">
        <v>1882</v>
      </c>
      <c r="E1209" s="3" t="s">
        <v>1237</v>
      </c>
      <c r="F1209" s="3"/>
      <c r="G1209" s="54" t="s">
        <v>1312</v>
      </c>
      <c r="H1209" s="54" t="s">
        <v>1098</v>
      </c>
      <c r="I1209" s="54">
        <v>1900</v>
      </c>
      <c r="J1209" s="62">
        <v>1900</v>
      </c>
      <c r="K1209" s="3">
        <v>140</v>
      </c>
      <c r="L1209" s="54"/>
      <c r="M1209" s="22"/>
    </row>
    <row r="1210" spans="1:13" x14ac:dyDescent="0.25">
      <c r="A1210" s="66"/>
      <c r="B1210" s="112"/>
      <c r="C1210" s="12">
        <f>MATCH(D1210,[1]!Tabla1[Consignatario],0)</f>
        <v>461</v>
      </c>
      <c r="D1210" s="125" t="s">
        <v>1882</v>
      </c>
      <c r="E1210" s="4"/>
      <c r="F1210" s="4"/>
      <c r="G1210" s="54" t="s">
        <v>19</v>
      </c>
      <c r="H1210" s="54" t="s">
        <v>1216</v>
      </c>
      <c r="I1210" s="54">
        <v>2000</v>
      </c>
      <c r="J1210" s="62">
        <v>2000</v>
      </c>
      <c r="K1210" s="4"/>
      <c r="L1210" s="54"/>
      <c r="M1210" s="22"/>
    </row>
    <row r="1211" spans="1:13" x14ac:dyDescent="0.25">
      <c r="A1211" s="60" t="s">
        <v>1214</v>
      </c>
      <c r="B1211" s="108"/>
      <c r="C1211" s="12">
        <f>MATCH(D1211,[1]!Tabla1[Consignatario],0)</f>
        <v>702</v>
      </c>
      <c r="D1211" t="s">
        <v>1889</v>
      </c>
      <c r="E1211" s="54" t="s">
        <v>1237</v>
      </c>
      <c r="F1211" s="54" t="s">
        <v>1217</v>
      </c>
      <c r="G1211" s="54" t="s">
        <v>1312</v>
      </c>
      <c r="H1211" s="54" t="s">
        <v>27</v>
      </c>
      <c r="I1211" s="54">
        <v>200</v>
      </c>
      <c r="J1211" s="62">
        <v>200</v>
      </c>
      <c r="K1211" s="54">
        <v>14</v>
      </c>
      <c r="L1211" s="54"/>
      <c r="M1211" s="22"/>
    </row>
    <row r="1212" spans="1:13" x14ac:dyDescent="0.25">
      <c r="A1212" s="65" t="s">
        <v>1219</v>
      </c>
      <c r="B1212" s="110"/>
      <c r="C1212" s="12">
        <f>MATCH(D1212,[1]!Tabla1[Consignatario],0)</f>
        <v>2327</v>
      </c>
      <c r="D1212" s="125" t="s">
        <v>1317</v>
      </c>
      <c r="E1212" s="3" t="s">
        <v>1237</v>
      </c>
      <c r="F1212" s="3" t="s">
        <v>445</v>
      </c>
      <c r="G1212" s="54" t="s">
        <v>1312</v>
      </c>
      <c r="H1212" s="54" t="s">
        <v>80</v>
      </c>
      <c r="I1212" s="54">
        <v>9100</v>
      </c>
      <c r="J1212" s="62">
        <v>9100</v>
      </c>
      <c r="K1212" s="3">
        <v>806</v>
      </c>
      <c r="L1212" s="3">
        <v>2</v>
      </c>
      <c r="M1212" s="22"/>
    </row>
    <row r="1213" spans="1:13" x14ac:dyDescent="0.25">
      <c r="A1213" s="67"/>
      <c r="B1213" s="111"/>
      <c r="C1213" s="12">
        <f>MATCH(D1213,[1]!Tabla1[Consignatario],0)</f>
        <v>2327</v>
      </c>
      <c r="D1213" s="125" t="s">
        <v>1317</v>
      </c>
      <c r="E1213" s="7"/>
      <c r="F1213" s="7"/>
      <c r="G1213" s="54" t="s">
        <v>19</v>
      </c>
      <c r="H1213" s="54" t="s">
        <v>196</v>
      </c>
      <c r="I1213" s="54">
        <v>1600</v>
      </c>
      <c r="J1213" s="62">
        <v>1600</v>
      </c>
      <c r="K1213" s="7"/>
      <c r="L1213" s="7"/>
      <c r="M1213" s="22"/>
    </row>
    <row r="1214" spans="1:13" x14ac:dyDescent="0.25">
      <c r="A1214" s="66"/>
      <c r="B1214" s="112"/>
      <c r="C1214" s="12">
        <f>MATCH(D1214,[1]!Tabla1[Consignatario],0)</f>
        <v>2327</v>
      </c>
      <c r="D1214" s="125" t="s">
        <v>1317</v>
      </c>
      <c r="E1214" s="4"/>
      <c r="F1214" s="4"/>
      <c r="G1214" s="56" t="s">
        <v>1310</v>
      </c>
      <c r="H1214" s="54" t="s">
        <v>1218</v>
      </c>
      <c r="I1214" s="54">
        <v>11455</v>
      </c>
      <c r="J1214" s="62">
        <v>11455</v>
      </c>
      <c r="K1214" s="4"/>
      <c r="L1214" s="4"/>
      <c r="M1214" s="22"/>
    </row>
    <row r="1215" spans="1:13" x14ac:dyDescent="0.25">
      <c r="A1215" s="60" t="s">
        <v>1220</v>
      </c>
      <c r="B1215" s="108"/>
      <c r="C1215" s="12">
        <f>MATCH(D1215,[1]!Tabla1[Consignatario],0)</f>
        <v>2092</v>
      </c>
      <c r="D1215" s="121" t="s">
        <v>1328</v>
      </c>
      <c r="E1215" s="54" t="s">
        <v>1237</v>
      </c>
      <c r="F1215" s="54"/>
      <c r="G1215" s="54" t="s">
        <v>1312</v>
      </c>
      <c r="H1215" s="54" t="s">
        <v>59</v>
      </c>
      <c r="I1215" s="54">
        <v>2000</v>
      </c>
      <c r="J1215" s="62">
        <v>2000</v>
      </c>
      <c r="K1215" s="54">
        <v>140</v>
      </c>
      <c r="L1215" s="54"/>
      <c r="M1215" s="22"/>
    </row>
    <row r="1216" spans="1:13" x14ac:dyDescent="0.25">
      <c r="A1216" s="60" t="s">
        <v>1223</v>
      </c>
      <c r="B1216" s="108"/>
      <c r="C1216" s="12">
        <f>MATCH(D1216,[1]!Tabla1[Consignatario],0)</f>
        <v>1035</v>
      </c>
      <c r="D1216" s="121" t="s">
        <v>1606</v>
      </c>
      <c r="E1216" s="54" t="s">
        <v>1237</v>
      </c>
      <c r="F1216" s="54"/>
      <c r="G1216" s="54" t="s">
        <v>19</v>
      </c>
      <c r="H1216" s="54" t="s">
        <v>1221</v>
      </c>
      <c r="I1216" s="54">
        <f>22*8</f>
        <v>176</v>
      </c>
      <c r="J1216" s="62">
        <v>176</v>
      </c>
      <c r="K1216" s="54"/>
      <c r="L1216" s="54"/>
      <c r="M1216" s="22" t="s">
        <v>1222</v>
      </c>
    </row>
    <row r="1217" spans="1:13" ht="30" x14ac:dyDescent="0.25">
      <c r="A1217" s="60" t="s">
        <v>1224</v>
      </c>
      <c r="B1217" s="114" t="s">
        <v>1276</v>
      </c>
      <c r="D1217" s="121" t="s">
        <v>1652</v>
      </c>
      <c r="E1217" s="54" t="s">
        <v>1269</v>
      </c>
      <c r="F1217" s="54"/>
      <c r="G1217" s="54" t="s">
        <v>1312</v>
      </c>
      <c r="H1217" s="54" t="s">
        <v>228</v>
      </c>
      <c r="I1217" s="63"/>
      <c r="J1217" s="62">
        <v>250</v>
      </c>
      <c r="K1217" s="54"/>
      <c r="L1217" s="54"/>
      <c r="M1217" s="22" t="s">
        <v>1225</v>
      </c>
    </row>
    <row r="1218" spans="1:13" x14ac:dyDescent="0.25">
      <c r="A1218" s="60" t="s">
        <v>1224</v>
      </c>
      <c r="B1218" s="108" t="s">
        <v>13</v>
      </c>
      <c r="C1218" s="12">
        <f>MATCH(D1218,[1]!Tabla1[Consignatario],0)</f>
        <v>1035</v>
      </c>
      <c r="D1218" s="121" t="s">
        <v>1606</v>
      </c>
      <c r="E1218" s="54" t="s">
        <v>1236</v>
      </c>
      <c r="F1218" s="54"/>
      <c r="G1218" s="56" t="s">
        <v>1310</v>
      </c>
      <c r="H1218" s="54" t="s">
        <v>1226</v>
      </c>
      <c r="I1218" s="54">
        <v>875</v>
      </c>
      <c r="J1218" s="62">
        <v>875</v>
      </c>
      <c r="K1218" s="54">
        <v>4</v>
      </c>
      <c r="L1218" s="54">
        <v>3</v>
      </c>
      <c r="M1218" s="22"/>
    </row>
    <row r="1219" spans="1:13" x14ac:dyDescent="0.25">
      <c r="A1219" s="60" t="s">
        <v>1224</v>
      </c>
      <c r="B1219" s="108"/>
      <c r="C1219" s="12">
        <f>MATCH(D1219,[1]!Tabla1[Consignatario],0)</f>
        <v>1791</v>
      </c>
      <c r="D1219" s="101" t="s">
        <v>1488</v>
      </c>
      <c r="E1219" s="54" t="s">
        <v>1238</v>
      </c>
      <c r="F1219" s="54"/>
      <c r="G1219" s="56" t="s">
        <v>1310</v>
      </c>
      <c r="H1219" s="54" t="s">
        <v>1227</v>
      </c>
      <c r="I1219" s="54">
        <v>3185</v>
      </c>
      <c r="J1219" s="62">
        <v>3185</v>
      </c>
      <c r="K1219" s="54">
        <v>15</v>
      </c>
      <c r="L1219" s="54">
        <v>6</v>
      </c>
      <c r="M1219" s="22"/>
    </row>
    <row r="1220" spans="1:13" x14ac:dyDescent="0.25">
      <c r="A1220" s="60" t="s">
        <v>1228</v>
      </c>
      <c r="B1220" s="108"/>
      <c r="C1220" s="12">
        <f>MATCH(D1220,[1]!Tabla1[Consignatario],0)</f>
        <v>1509</v>
      </c>
      <c r="D1220" s="121" t="s">
        <v>1883</v>
      </c>
      <c r="E1220" s="54" t="s">
        <v>1235</v>
      </c>
      <c r="F1220" s="54" t="s">
        <v>954</v>
      </c>
      <c r="G1220" s="54" t="s">
        <v>1312</v>
      </c>
      <c r="H1220" s="54" t="s">
        <v>59</v>
      </c>
      <c r="I1220" s="54">
        <v>2200</v>
      </c>
      <c r="J1220" s="62">
        <v>2200</v>
      </c>
      <c r="K1220" s="54">
        <v>154</v>
      </c>
      <c r="L1220" s="54"/>
      <c r="M1220" s="22"/>
    </row>
    <row r="1221" spans="1:13" x14ac:dyDescent="0.25">
      <c r="A1221" s="60" t="s">
        <v>1228</v>
      </c>
      <c r="B1221" s="108"/>
      <c r="C1221" s="12">
        <f>MATCH(D1221,[1]!Tabla1[Consignatario],0)</f>
        <v>1900</v>
      </c>
      <c r="D1221" s="121" t="s">
        <v>1353</v>
      </c>
      <c r="E1221" s="54" t="s">
        <v>1235</v>
      </c>
      <c r="F1221" s="54" t="s">
        <v>954</v>
      </c>
      <c r="G1221" s="54" t="s">
        <v>1312</v>
      </c>
      <c r="H1221" s="54" t="s">
        <v>44</v>
      </c>
      <c r="I1221" s="54">
        <v>6000</v>
      </c>
      <c r="J1221" s="62">
        <v>6000</v>
      </c>
      <c r="K1221" s="54">
        <v>420</v>
      </c>
      <c r="L1221" s="54"/>
      <c r="M1221" s="22"/>
    </row>
    <row r="1222" spans="1:13" x14ac:dyDescent="0.25">
      <c r="A1222" s="60" t="s">
        <v>1228</v>
      </c>
      <c r="B1222" s="108"/>
      <c r="C1222" s="12">
        <f>MATCH(D1222,[1]!Tabla1[Consignatario],0)</f>
        <v>2187</v>
      </c>
      <c r="D1222" s="121" t="s">
        <v>1884</v>
      </c>
      <c r="E1222" s="54" t="s">
        <v>1234</v>
      </c>
      <c r="F1222" s="54" t="s">
        <v>1055</v>
      </c>
      <c r="G1222" s="54" t="s">
        <v>1312</v>
      </c>
      <c r="H1222" s="54" t="s">
        <v>1229</v>
      </c>
      <c r="I1222" s="54">
        <v>747</v>
      </c>
      <c r="J1222" s="62">
        <v>747</v>
      </c>
      <c r="K1222" s="54">
        <v>52</v>
      </c>
      <c r="L1222" s="54">
        <v>2</v>
      </c>
      <c r="M1222" s="22"/>
    </row>
    <row r="1223" spans="1:13" x14ac:dyDescent="0.25">
      <c r="A1223" s="60" t="s">
        <v>1228</v>
      </c>
      <c r="B1223" s="108" t="s">
        <v>13</v>
      </c>
      <c r="C1223" s="12">
        <f>MATCH(D1223,[1]!Tabla1[Consignatario],0)</f>
        <v>1035</v>
      </c>
      <c r="D1223" s="121" t="s">
        <v>1606</v>
      </c>
      <c r="E1223" s="54" t="s">
        <v>1233</v>
      </c>
      <c r="F1223" s="54"/>
      <c r="G1223" s="54" t="s">
        <v>1312</v>
      </c>
      <c r="H1223" s="54" t="s">
        <v>1230</v>
      </c>
      <c r="I1223" s="97">
        <v>463</v>
      </c>
      <c r="J1223" s="97">
        <v>463</v>
      </c>
      <c r="K1223" s="54">
        <v>32</v>
      </c>
      <c r="L1223" s="54">
        <v>3</v>
      </c>
      <c r="M1223" s="22"/>
    </row>
    <row r="1224" spans="1:13" x14ac:dyDescent="0.25">
      <c r="A1224" s="60" t="s">
        <v>1231</v>
      </c>
      <c r="B1224" s="108"/>
      <c r="C1224" s="12">
        <f>MATCH(D1224,[1]!Tabla1[Consignatario],0)</f>
        <v>2257</v>
      </c>
      <c r="D1224" s="124" t="s">
        <v>1355</v>
      </c>
      <c r="E1224" s="54" t="s">
        <v>1232</v>
      </c>
      <c r="F1224" s="54"/>
      <c r="G1224" s="54" t="s">
        <v>1312</v>
      </c>
      <c r="H1224" s="54" t="s">
        <v>80</v>
      </c>
      <c r="I1224" s="54">
        <v>10000</v>
      </c>
      <c r="J1224" s="62">
        <v>10000</v>
      </c>
      <c r="K1224" s="54"/>
      <c r="L1224" s="54"/>
      <c r="M1224" s="22"/>
    </row>
    <row r="1225" spans="1:13" x14ac:dyDescent="0.25">
      <c r="A1225" s="65" t="s">
        <v>1231</v>
      </c>
      <c r="B1225" s="110"/>
      <c r="C1225" s="12">
        <f>MATCH(D1225,[1]!Tabla1[Consignatario],0)</f>
        <v>1804</v>
      </c>
      <c r="D1225" s="125" t="s">
        <v>1720</v>
      </c>
      <c r="E1225" s="3" t="s">
        <v>809</v>
      </c>
      <c r="F1225" s="3"/>
      <c r="G1225" s="54" t="s">
        <v>19</v>
      </c>
      <c r="H1225" s="54" t="s">
        <v>510</v>
      </c>
      <c r="I1225" s="54">
        <v>2640</v>
      </c>
      <c r="J1225" s="62">
        <v>2640</v>
      </c>
      <c r="K1225" s="54"/>
      <c r="L1225" s="54"/>
      <c r="M1225" s="22" t="s">
        <v>1241</v>
      </c>
    </row>
    <row r="1226" spans="1:13" x14ac:dyDescent="0.25">
      <c r="A1226" s="66"/>
      <c r="B1226" s="112"/>
      <c r="C1226" s="12">
        <f>MATCH(D1226,[1]!Tabla1[Consignatario],0)</f>
        <v>1804</v>
      </c>
      <c r="D1226" s="125" t="s">
        <v>1720</v>
      </c>
      <c r="E1226" s="4"/>
      <c r="F1226" s="4"/>
      <c r="G1226" s="54" t="s">
        <v>19</v>
      </c>
      <c r="H1226" s="54" t="s">
        <v>361</v>
      </c>
      <c r="I1226" s="54">
        <v>5</v>
      </c>
      <c r="J1226" s="62">
        <v>5</v>
      </c>
      <c r="K1226" s="54"/>
      <c r="L1226" s="54"/>
      <c r="M1226" s="22"/>
    </row>
    <row r="1227" spans="1:13" x14ac:dyDescent="0.25">
      <c r="A1227" s="60" t="s">
        <v>1231</v>
      </c>
      <c r="B1227" s="108"/>
      <c r="C1227" s="12">
        <f>MATCH(D1227,[1]!Tabla1[Consignatario],0)</f>
        <v>2327</v>
      </c>
      <c r="D1227" s="121" t="s">
        <v>1317</v>
      </c>
      <c r="E1227" s="54" t="s">
        <v>1242</v>
      </c>
      <c r="F1227" s="54" t="s">
        <v>1388</v>
      </c>
      <c r="G1227" s="54" t="s">
        <v>19</v>
      </c>
      <c r="H1227" s="54" t="s">
        <v>1244</v>
      </c>
      <c r="I1227" s="54"/>
      <c r="J1227" s="62"/>
      <c r="K1227" s="54"/>
      <c r="L1227" s="54"/>
      <c r="M1227" s="22" t="s">
        <v>1243</v>
      </c>
    </row>
    <row r="1228" spans="1:13" x14ac:dyDescent="0.25">
      <c r="A1228" s="60"/>
      <c r="B1228" s="108"/>
      <c r="C1228" s="12">
        <f>MATCH(D1228,[1]!Tabla1[Consignatario],0)</f>
        <v>490</v>
      </c>
      <c r="D1228" s="121" t="s">
        <v>1319</v>
      </c>
      <c r="E1228" s="54"/>
      <c r="F1228" s="54"/>
      <c r="G1228" s="54" t="s">
        <v>19</v>
      </c>
      <c r="H1228" s="54" t="s">
        <v>361</v>
      </c>
      <c r="I1228" s="54"/>
      <c r="J1228" s="62"/>
      <c r="K1228" s="54"/>
      <c r="L1228" s="54"/>
      <c r="M1228" s="22" t="s">
        <v>1245</v>
      </c>
    </row>
    <row r="1229" spans="1:13" x14ac:dyDescent="0.25">
      <c r="A1229" s="60" t="s">
        <v>1231</v>
      </c>
      <c r="B1229" s="108"/>
      <c r="C1229" s="12">
        <f>MATCH(D1229,[1]!Tabla1[Consignatario],0)</f>
        <v>252</v>
      </c>
      <c r="D1229" s="121" t="s">
        <v>1318</v>
      </c>
      <c r="E1229" s="54" t="s">
        <v>1246</v>
      </c>
      <c r="F1229" s="54"/>
      <c r="G1229" s="54" t="s">
        <v>1312</v>
      </c>
      <c r="H1229" s="54" t="s">
        <v>80</v>
      </c>
      <c r="I1229" s="54">
        <v>10000</v>
      </c>
      <c r="J1229" s="62">
        <v>10000</v>
      </c>
      <c r="K1229" s="54"/>
      <c r="L1229" s="54"/>
      <c r="M1229" s="22"/>
    </row>
    <row r="1230" spans="1:13" ht="15" customHeight="1" x14ac:dyDescent="0.25">
      <c r="A1230" s="93" t="s">
        <v>1247</v>
      </c>
      <c r="B1230" s="94"/>
      <c r="C1230" s="94"/>
      <c r="K1230" s="12"/>
      <c r="L1230" s="12"/>
      <c r="M1230" s="11"/>
    </row>
    <row r="1231" spans="1:13" x14ac:dyDescent="0.25">
      <c r="A1231" s="93"/>
      <c r="B1231" s="94"/>
      <c r="C1231" s="94"/>
      <c r="K1231" s="12"/>
      <c r="L1231" s="12"/>
      <c r="M1231" s="11"/>
    </row>
    <row r="1232" spans="1:13" x14ac:dyDescent="0.25">
      <c r="A1232" s="93"/>
      <c r="B1232" s="94"/>
      <c r="C1232" s="94"/>
      <c r="K1232" s="12"/>
      <c r="L1232" s="12"/>
      <c r="M1232" s="11"/>
    </row>
    <row r="1233" spans="1:13" x14ac:dyDescent="0.25">
      <c r="A1233" s="93"/>
      <c r="B1233" s="94"/>
      <c r="C1233" s="94"/>
      <c r="K1233" s="12"/>
      <c r="L1233" s="12"/>
      <c r="M1233" s="11"/>
    </row>
    <row r="1234" spans="1:13" x14ac:dyDescent="0.25">
      <c r="K1234" s="12"/>
      <c r="L1234" s="12"/>
      <c r="M1234" s="11"/>
    </row>
    <row r="1235" spans="1:13" x14ac:dyDescent="0.25">
      <c r="K1235" s="12"/>
      <c r="L1235" s="12"/>
      <c r="M1235" s="11"/>
    </row>
    <row r="1236" spans="1:13" x14ac:dyDescent="0.25">
      <c r="K1236" s="12"/>
      <c r="L1236" s="12"/>
      <c r="M1236" s="11"/>
    </row>
    <row r="1237" spans="1:13" x14ac:dyDescent="0.25">
      <c r="K1237" s="12"/>
      <c r="L1237" s="12"/>
      <c r="M1237" s="11"/>
    </row>
    <row r="1238" spans="1:13" x14ac:dyDescent="0.25">
      <c r="K1238" s="12"/>
      <c r="L1238" s="12"/>
      <c r="M1238" s="11"/>
    </row>
    <row r="1239" spans="1:13" x14ac:dyDescent="0.25">
      <c r="K1239" s="12"/>
      <c r="L1239" s="12"/>
      <c r="M1239" s="11"/>
    </row>
    <row r="1240" spans="1:13" x14ac:dyDescent="0.25">
      <c r="K1240" s="12"/>
      <c r="L1240" s="12"/>
      <c r="M1240" s="11"/>
    </row>
    <row r="1241" spans="1:13" x14ac:dyDescent="0.25">
      <c r="K1241" s="12"/>
      <c r="L1241" s="12"/>
      <c r="M1241" s="11"/>
    </row>
    <row r="1242" spans="1:13" x14ac:dyDescent="0.25">
      <c r="K1242" s="12"/>
      <c r="L1242" s="12"/>
      <c r="M1242" s="11"/>
    </row>
    <row r="1243" spans="1:13" x14ac:dyDescent="0.25">
      <c r="K1243" s="12"/>
      <c r="L1243" s="12"/>
      <c r="M1243" s="11"/>
    </row>
    <row r="1244" spans="1:13" x14ac:dyDescent="0.25">
      <c r="K1244" s="12"/>
      <c r="L1244" s="12"/>
      <c r="M1244" s="11"/>
    </row>
    <row r="1245" spans="1:13" x14ac:dyDescent="0.25">
      <c r="K1245" s="12"/>
      <c r="L1245" s="12"/>
      <c r="M1245" s="11"/>
    </row>
    <row r="1246" spans="1:13" x14ac:dyDescent="0.25">
      <c r="K1246" s="12"/>
      <c r="L1246" s="12"/>
      <c r="M1246" s="11"/>
    </row>
    <row r="1247" spans="1:13" x14ac:dyDescent="0.25">
      <c r="D1247" s="48"/>
      <c r="E1247" s="12"/>
      <c r="F1247" s="12"/>
      <c r="G1247" s="12"/>
      <c r="H1247" s="12"/>
      <c r="I1247" s="12"/>
      <c r="K1247" s="12"/>
      <c r="L1247" s="12"/>
      <c r="M1247" s="11"/>
    </row>
    <row r="1248" spans="1:13" x14ac:dyDescent="0.25">
      <c r="D1248" s="48"/>
      <c r="E1248" s="12"/>
      <c r="F1248" s="12"/>
      <c r="G1248" s="12"/>
      <c r="H1248" s="12"/>
      <c r="I1248" s="12"/>
      <c r="K1248" s="12"/>
      <c r="L1248" s="12"/>
      <c r="M1248" s="11"/>
    </row>
    <row r="1249" spans="4:13" x14ac:dyDescent="0.25">
      <c r="D1249" s="48"/>
      <c r="E1249" s="12"/>
      <c r="F1249" s="12"/>
      <c r="G1249" s="12"/>
      <c r="H1249" s="12"/>
      <c r="I1249" s="12"/>
      <c r="K1249" s="12"/>
      <c r="L1249" s="12"/>
      <c r="M1249" s="11"/>
    </row>
    <row r="1250" spans="4:13" x14ac:dyDescent="0.25">
      <c r="D1250" s="48"/>
      <c r="E1250" s="12"/>
      <c r="F1250" s="12"/>
      <c r="G1250" s="12"/>
      <c r="H1250" s="12"/>
      <c r="I1250" s="12"/>
      <c r="K1250" s="12"/>
      <c r="L1250" s="12"/>
      <c r="M1250" s="11"/>
    </row>
    <row r="1251" spans="4:13" x14ac:dyDescent="0.25">
      <c r="D1251" s="48"/>
      <c r="E1251" s="12"/>
      <c r="F1251" s="12"/>
      <c r="G1251" s="12"/>
      <c r="H1251" s="12"/>
      <c r="I1251" s="12"/>
      <c r="K1251" s="12"/>
      <c r="L1251" s="12"/>
      <c r="M1251" s="11"/>
    </row>
    <row r="1252" spans="4:13" x14ac:dyDescent="0.25">
      <c r="D1252" s="48"/>
      <c r="E1252" s="12"/>
      <c r="F1252" s="12"/>
      <c r="G1252" s="12"/>
      <c r="H1252" s="12"/>
      <c r="I1252" s="12"/>
      <c r="K1252" s="12"/>
      <c r="L1252" s="12"/>
      <c r="M1252" s="11"/>
    </row>
    <row r="1253" spans="4:13" x14ac:dyDescent="0.25">
      <c r="D1253" s="48"/>
      <c r="E1253" s="12"/>
      <c r="F1253" s="12"/>
      <c r="G1253" s="12"/>
      <c r="H1253" s="12"/>
      <c r="I1253" s="12"/>
      <c r="K1253" s="12"/>
      <c r="L1253" s="12"/>
      <c r="M1253" s="11"/>
    </row>
    <row r="1254" spans="4:13" x14ac:dyDescent="0.25">
      <c r="D1254" s="48"/>
      <c r="E1254" s="12"/>
      <c r="F1254" s="12"/>
      <c r="G1254" s="12"/>
      <c r="H1254" s="12"/>
      <c r="I1254" s="12"/>
      <c r="K1254" s="12"/>
      <c r="L1254" s="12"/>
      <c r="M1254" s="11"/>
    </row>
    <row r="1255" spans="4:13" x14ac:dyDescent="0.25">
      <c r="D1255" s="48"/>
      <c r="E1255" s="12"/>
      <c r="F1255" s="12"/>
      <c r="G1255" s="12"/>
      <c r="H1255" s="12"/>
      <c r="I1255" s="12"/>
      <c r="K1255" s="12"/>
      <c r="L1255" s="12"/>
      <c r="M1255" s="11"/>
    </row>
    <row r="1256" spans="4:13" x14ac:dyDescent="0.25">
      <c r="D1256" s="48"/>
      <c r="E1256" s="12"/>
      <c r="F1256" s="12"/>
      <c r="G1256" s="12"/>
      <c r="H1256" s="12"/>
      <c r="I1256" s="12"/>
      <c r="K1256" s="12"/>
      <c r="L1256" s="12"/>
      <c r="M1256" s="11"/>
    </row>
    <row r="1257" spans="4:13" x14ac:dyDescent="0.25">
      <c r="D1257" s="48"/>
      <c r="E1257" s="12"/>
      <c r="F1257" s="12"/>
      <c r="G1257" s="12"/>
      <c r="H1257" s="12"/>
      <c r="I1257" s="12"/>
      <c r="K1257" s="12"/>
      <c r="L1257" s="12"/>
      <c r="M1257" s="11"/>
    </row>
    <row r="1258" spans="4:13" x14ac:dyDescent="0.25">
      <c r="D1258" s="48"/>
      <c r="E1258" s="12"/>
      <c r="F1258" s="12"/>
      <c r="G1258" s="12"/>
      <c r="H1258" s="12"/>
      <c r="I1258" s="12"/>
      <c r="K1258" s="12"/>
      <c r="L1258" s="12"/>
      <c r="M1258" s="11"/>
    </row>
    <row r="1259" spans="4:13" x14ac:dyDescent="0.25">
      <c r="D1259" s="48"/>
      <c r="E1259" s="12"/>
      <c r="F1259" s="12"/>
      <c r="G1259" s="12"/>
      <c r="H1259" s="12"/>
      <c r="I1259" s="12"/>
      <c r="K1259" s="12"/>
      <c r="L1259" s="12"/>
      <c r="M1259" s="11"/>
    </row>
    <row r="1260" spans="4:13" x14ac:dyDescent="0.25">
      <c r="D1260" s="48"/>
      <c r="E1260" s="12"/>
      <c r="F1260" s="12"/>
      <c r="G1260" s="12"/>
      <c r="H1260" s="12"/>
      <c r="I1260" s="12"/>
      <c r="K1260" s="12"/>
      <c r="L1260" s="12"/>
      <c r="M1260" s="11"/>
    </row>
    <row r="1261" spans="4:13" x14ac:dyDescent="0.25">
      <c r="D1261" s="48"/>
      <c r="E1261" s="12"/>
      <c r="F1261" s="12"/>
      <c r="G1261" s="12"/>
      <c r="H1261" s="12"/>
      <c r="I1261" s="12"/>
      <c r="K1261" s="12"/>
      <c r="L1261" s="12"/>
      <c r="M1261" s="11"/>
    </row>
    <row r="1262" spans="4:13" x14ac:dyDescent="0.25">
      <c r="D1262" s="48"/>
      <c r="E1262" s="12"/>
      <c r="F1262" s="12"/>
      <c r="G1262" s="12"/>
      <c r="H1262" s="12"/>
      <c r="I1262" s="12"/>
      <c r="K1262" s="12"/>
      <c r="L1262" s="12"/>
      <c r="M1262" s="11"/>
    </row>
    <row r="1263" spans="4:13" x14ac:dyDescent="0.25">
      <c r="D1263" s="48"/>
      <c r="E1263" s="12"/>
      <c r="F1263" s="12"/>
      <c r="G1263" s="12"/>
      <c r="H1263" s="12"/>
      <c r="I1263" s="12"/>
      <c r="K1263" s="12"/>
      <c r="L1263" s="12"/>
      <c r="M1263" s="11"/>
    </row>
    <row r="1264" spans="4:13" x14ac:dyDescent="0.25">
      <c r="D1264" s="48"/>
      <c r="E1264" s="12"/>
      <c r="F1264" s="12"/>
      <c r="G1264" s="12"/>
      <c r="H1264" s="12"/>
      <c r="I1264" s="12"/>
      <c r="K1264" s="12"/>
      <c r="L1264" s="12"/>
      <c r="M1264" s="11"/>
    </row>
    <row r="1265" spans="4:13" x14ac:dyDescent="0.25">
      <c r="D1265" s="48"/>
      <c r="E1265" s="12"/>
      <c r="F1265" s="12"/>
      <c r="G1265" s="12"/>
      <c r="H1265" s="12"/>
      <c r="I1265" s="12"/>
      <c r="K1265" s="12"/>
      <c r="L1265" s="12"/>
      <c r="M1265" s="11"/>
    </row>
    <row r="1266" spans="4:13" x14ac:dyDescent="0.25">
      <c r="D1266" s="48"/>
      <c r="E1266" s="12"/>
      <c r="F1266" s="12"/>
      <c r="G1266" s="12"/>
      <c r="H1266" s="12"/>
      <c r="I1266" s="12"/>
      <c r="K1266" s="12"/>
      <c r="L1266" s="12"/>
      <c r="M1266" s="11"/>
    </row>
    <row r="1267" spans="4:13" x14ac:dyDescent="0.25">
      <c r="D1267" s="48"/>
      <c r="E1267" s="12"/>
      <c r="F1267" s="12"/>
      <c r="G1267" s="12"/>
      <c r="H1267" s="12"/>
      <c r="I1267" s="12"/>
      <c r="K1267" s="12"/>
      <c r="L1267" s="12"/>
      <c r="M1267" s="11"/>
    </row>
    <row r="1268" spans="4:13" x14ac:dyDescent="0.25">
      <c r="D1268" s="48"/>
      <c r="E1268" s="12"/>
      <c r="F1268" s="12"/>
      <c r="G1268" s="12"/>
      <c r="H1268" s="12"/>
      <c r="I1268" s="12"/>
      <c r="K1268" s="12"/>
      <c r="L1268" s="12"/>
      <c r="M1268" s="11"/>
    </row>
    <row r="1269" spans="4:13" x14ac:dyDescent="0.25">
      <c r="D1269" s="48"/>
      <c r="E1269" s="12"/>
      <c r="F1269" s="12"/>
      <c r="G1269" s="12"/>
      <c r="H1269" s="12"/>
      <c r="I1269" s="12"/>
      <c r="K1269" s="12"/>
      <c r="L1269" s="12"/>
      <c r="M1269" s="11"/>
    </row>
    <row r="1270" spans="4:13" x14ac:dyDescent="0.25">
      <c r="D1270" s="48"/>
      <c r="E1270" s="12"/>
      <c r="F1270" s="12"/>
      <c r="G1270" s="12"/>
      <c r="H1270" s="12"/>
      <c r="I1270" s="12"/>
      <c r="K1270" s="12"/>
      <c r="L1270" s="12"/>
      <c r="M1270" s="11"/>
    </row>
    <row r="1271" spans="4:13" x14ac:dyDescent="0.25">
      <c r="D1271" s="48"/>
      <c r="E1271" s="12"/>
      <c r="F1271" s="12"/>
      <c r="G1271" s="12"/>
      <c r="H1271" s="12"/>
      <c r="I1271" s="12"/>
      <c r="K1271" s="12"/>
      <c r="L1271" s="12"/>
      <c r="M1271" s="11"/>
    </row>
    <row r="1272" spans="4:13" x14ac:dyDescent="0.25">
      <c r="D1272" s="48"/>
      <c r="E1272" s="12"/>
      <c r="F1272" s="12"/>
      <c r="G1272" s="12"/>
      <c r="H1272" s="12"/>
      <c r="I1272" s="12"/>
      <c r="K1272" s="12"/>
      <c r="L1272" s="12"/>
      <c r="M1272" s="11"/>
    </row>
    <row r="1273" spans="4:13" x14ac:dyDescent="0.25">
      <c r="D1273" s="48"/>
      <c r="E1273" s="12"/>
      <c r="F1273" s="12"/>
      <c r="G1273" s="12"/>
      <c r="H1273" s="12"/>
      <c r="I1273" s="12"/>
      <c r="K1273" s="12"/>
      <c r="L1273" s="12"/>
      <c r="M1273" s="11"/>
    </row>
    <row r="1274" spans="4:13" x14ac:dyDescent="0.25">
      <c r="D1274" s="48"/>
      <c r="E1274" s="12"/>
      <c r="F1274" s="12"/>
      <c r="G1274" s="12"/>
      <c r="H1274" s="12"/>
      <c r="I1274" s="12"/>
      <c r="K1274" s="12"/>
      <c r="L1274" s="12"/>
      <c r="M1274" s="11"/>
    </row>
    <row r="1275" spans="4:13" x14ac:dyDescent="0.25">
      <c r="D1275" s="48"/>
      <c r="E1275" s="12"/>
      <c r="F1275" s="12"/>
      <c r="G1275" s="12"/>
      <c r="H1275" s="12"/>
      <c r="I1275" s="12"/>
      <c r="K1275" s="12"/>
      <c r="L1275" s="12"/>
      <c r="M1275" s="11"/>
    </row>
    <row r="1276" spans="4:13" x14ac:dyDescent="0.25">
      <c r="D1276" s="48"/>
      <c r="E1276" s="12"/>
      <c r="F1276" s="12"/>
      <c r="G1276" s="12"/>
      <c r="H1276" s="12"/>
      <c r="I1276" s="12"/>
      <c r="K1276" s="12"/>
      <c r="L1276" s="12"/>
      <c r="M1276" s="11"/>
    </row>
    <row r="1277" spans="4:13" x14ac:dyDescent="0.25">
      <c r="D1277" s="48"/>
      <c r="E1277" s="12"/>
      <c r="F1277" s="12"/>
      <c r="G1277" s="12"/>
      <c r="H1277" s="12"/>
      <c r="I1277" s="12"/>
      <c r="K1277" s="12"/>
      <c r="L1277" s="12"/>
      <c r="M1277" s="11"/>
    </row>
    <row r="1278" spans="4:13" x14ac:dyDescent="0.25">
      <c r="D1278" s="48"/>
      <c r="E1278" s="12"/>
      <c r="F1278" s="12"/>
      <c r="G1278" s="12"/>
      <c r="H1278" s="12"/>
      <c r="I1278" s="12"/>
      <c r="K1278" s="12"/>
      <c r="L1278" s="12"/>
      <c r="M1278" s="11"/>
    </row>
    <row r="1279" spans="4:13" x14ac:dyDescent="0.25">
      <c r="D1279" s="48"/>
      <c r="E1279" s="12"/>
      <c r="F1279" s="12"/>
      <c r="G1279" s="12"/>
      <c r="H1279" s="12"/>
      <c r="I1279" s="12"/>
      <c r="K1279" s="12"/>
      <c r="L1279" s="12"/>
      <c r="M1279" s="11"/>
    </row>
    <row r="1280" spans="4:13" x14ac:dyDescent="0.25">
      <c r="D1280" s="48"/>
      <c r="E1280" s="12"/>
      <c r="F1280" s="12"/>
      <c r="G1280" s="12"/>
      <c r="H1280" s="12"/>
      <c r="I1280" s="12"/>
      <c r="K1280" s="12"/>
      <c r="L1280" s="12"/>
      <c r="M1280" s="11"/>
    </row>
    <row r="1281" spans="4:13" x14ac:dyDescent="0.25">
      <c r="D1281" s="48"/>
      <c r="E1281" s="12"/>
      <c r="F1281" s="12"/>
      <c r="G1281" s="12"/>
      <c r="H1281" s="12"/>
      <c r="I1281" s="12"/>
      <c r="K1281" s="12"/>
      <c r="L1281" s="12"/>
      <c r="M1281" s="11"/>
    </row>
    <row r="1282" spans="4:13" x14ac:dyDescent="0.25">
      <c r="D1282" s="48"/>
      <c r="E1282" s="12"/>
      <c r="F1282" s="12"/>
      <c r="G1282" s="12"/>
      <c r="H1282" s="12"/>
      <c r="I1282" s="12"/>
      <c r="K1282" s="12"/>
      <c r="L1282" s="12"/>
      <c r="M1282" s="11"/>
    </row>
    <row r="1283" spans="4:13" x14ac:dyDescent="0.25">
      <c r="D1283" s="48"/>
      <c r="E1283" s="12"/>
      <c r="F1283" s="12"/>
      <c r="G1283" s="12"/>
      <c r="H1283" s="12"/>
      <c r="I1283" s="12"/>
      <c r="K1283" s="12"/>
      <c r="L1283" s="12"/>
      <c r="M1283" s="11"/>
    </row>
    <row r="1284" spans="4:13" x14ac:dyDescent="0.25">
      <c r="D1284" s="48"/>
      <c r="E1284" s="12"/>
      <c r="F1284" s="12"/>
      <c r="G1284" s="12"/>
      <c r="H1284" s="12"/>
      <c r="I1284" s="12"/>
      <c r="K1284" s="12"/>
      <c r="L1284" s="12"/>
      <c r="M1284" s="11"/>
    </row>
    <row r="1285" spans="4:13" x14ac:dyDescent="0.25">
      <c r="D1285" s="48"/>
      <c r="E1285" s="12"/>
      <c r="F1285" s="12"/>
      <c r="G1285" s="12"/>
      <c r="H1285" s="12"/>
      <c r="I1285" s="12"/>
      <c r="K1285" s="12"/>
      <c r="L1285" s="12"/>
      <c r="M1285" s="11"/>
    </row>
    <row r="1286" spans="4:13" x14ac:dyDescent="0.25">
      <c r="D1286" s="48"/>
      <c r="E1286" s="12"/>
      <c r="F1286" s="12"/>
      <c r="G1286" s="12"/>
      <c r="H1286" s="12"/>
      <c r="I1286" s="12"/>
      <c r="K1286" s="12"/>
      <c r="L1286" s="12"/>
      <c r="M1286" s="11"/>
    </row>
    <row r="1287" spans="4:13" x14ac:dyDescent="0.25">
      <c r="D1287" s="48"/>
      <c r="E1287" s="12"/>
      <c r="F1287" s="12"/>
      <c r="G1287" s="12"/>
      <c r="H1287" s="12"/>
      <c r="I1287" s="12"/>
      <c r="K1287" s="12"/>
      <c r="L1287" s="12"/>
      <c r="M1287" s="11"/>
    </row>
    <row r="1288" spans="4:13" x14ac:dyDescent="0.25">
      <c r="D1288" s="48"/>
      <c r="E1288" s="12"/>
      <c r="F1288" s="12"/>
      <c r="G1288" s="12"/>
      <c r="H1288" s="12"/>
      <c r="I1288" s="12"/>
      <c r="K1288" s="12"/>
      <c r="L1288" s="12"/>
      <c r="M1288" s="11"/>
    </row>
    <row r="1289" spans="4:13" x14ac:dyDescent="0.25">
      <c r="D1289" s="48"/>
      <c r="E1289" s="12"/>
      <c r="F1289" s="12"/>
      <c r="G1289" s="12"/>
      <c r="H1289" s="12"/>
      <c r="I1289" s="12"/>
      <c r="K1289" s="12"/>
      <c r="L1289" s="12"/>
      <c r="M1289" s="11"/>
    </row>
    <row r="1290" spans="4:13" x14ac:dyDescent="0.25">
      <c r="D1290" s="48"/>
      <c r="E1290" s="12"/>
      <c r="F1290" s="12"/>
      <c r="G1290" s="12"/>
      <c r="H1290" s="12"/>
      <c r="I1290" s="12"/>
      <c r="K1290" s="12"/>
      <c r="L1290" s="12"/>
      <c r="M1290" s="11"/>
    </row>
    <row r="1291" spans="4:13" x14ac:dyDescent="0.25">
      <c r="D1291" s="48"/>
      <c r="E1291" s="12"/>
      <c r="F1291" s="12"/>
      <c r="G1291" s="12"/>
      <c r="H1291" s="12"/>
      <c r="I1291" s="12"/>
      <c r="K1291" s="12"/>
      <c r="L1291" s="12"/>
      <c r="M1291" s="11"/>
    </row>
    <row r="1292" spans="4:13" x14ac:dyDescent="0.25">
      <c r="D1292" s="48"/>
      <c r="E1292" s="12"/>
      <c r="F1292" s="12"/>
      <c r="G1292" s="12"/>
      <c r="H1292" s="12"/>
      <c r="I1292" s="12"/>
      <c r="K1292" s="12"/>
      <c r="L1292" s="12"/>
      <c r="M1292" s="11"/>
    </row>
    <row r="1293" spans="4:13" x14ac:dyDescent="0.25">
      <c r="D1293" s="48"/>
      <c r="E1293" s="12"/>
      <c r="F1293" s="12"/>
      <c r="G1293" s="12"/>
      <c r="H1293" s="12"/>
      <c r="I1293" s="12"/>
      <c r="K1293" s="12"/>
      <c r="L1293" s="12"/>
      <c r="M1293" s="11"/>
    </row>
    <row r="1294" spans="4:13" x14ac:dyDescent="0.25">
      <c r="D1294" s="48"/>
      <c r="E1294" s="12"/>
      <c r="F1294" s="12"/>
      <c r="G1294" s="12"/>
      <c r="H1294" s="12"/>
      <c r="I1294" s="12"/>
      <c r="K1294" s="12"/>
      <c r="L1294" s="12"/>
      <c r="M1294" s="11"/>
    </row>
    <row r="1295" spans="4:13" x14ac:dyDescent="0.25">
      <c r="D1295" s="48"/>
      <c r="E1295" s="12"/>
      <c r="F1295" s="12"/>
      <c r="G1295" s="12"/>
      <c r="H1295" s="12"/>
      <c r="I1295" s="12"/>
      <c r="K1295" s="12"/>
      <c r="L1295" s="12"/>
      <c r="M1295" s="11"/>
    </row>
    <row r="1296" spans="4:13" x14ac:dyDescent="0.25">
      <c r="D1296" s="48"/>
      <c r="E1296" s="12"/>
      <c r="F1296" s="12"/>
      <c r="G1296" s="12"/>
      <c r="H1296" s="12"/>
      <c r="I1296" s="12"/>
      <c r="K1296" s="12"/>
      <c r="L1296" s="12"/>
      <c r="M1296" s="11"/>
    </row>
    <row r="1297" spans="4:13" x14ac:dyDescent="0.25">
      <c r="D1297" s="48"/>
      <c r="E1297" s="12"/>
      <c r="F1297" s="12"/>
      <c r="G1297" s="12"/>
      <c r="H1297" s="12"/>
      <c r="I1297" s="12"/>
      <c r="K1297" s="12"/>
      <c r="L1297" s="12"/>
      <c r="M1297" s="11"/>
    </row>
    <row r="1298" spans="4:13" x14ac:dyDescent="0.25">
      <c r="D1298" s="48"/>
      <c r="E1298" s="12"/>
      <c r="F1298" s="12"/>
      <c r="G1298" s="12"/>
      <c r="H1298" s="12"/>
      <c r="I1298" s="12"/>
      <c r="K1298" s="12"/>
      <c r="L1298" s="12"/>
      <c r="M1298" s="11"/>
    </row>
    <row r="1299" spans="4:13" x14ac:dyDescent="0.25">
      <c r="D1299" s="48"/>
      <c r="E1299" s="12"/>
      <c r="F1299" s="12"/>
      <c r="G1299" s="12"/>
      <c r="H1299" s="12"/>
      <c r="I1299" s="12"/>
      <c r="K1299" s="12"/>
      <c r="L1299" s="12"/>
      <c r="M1299" s="11"/>
    </row>
    <row r="1300" spans="4:13" x14ac:dyDescent="0.25">
      <c r="D1300" s="48"/>
      <c r="E1300" s="12"/>
      <c r="F1300" s="12"/>
      <c r="G1300" s="12"/>
      <c r="H1300" s="12"/>
      <c r="I1300" s="12"/>
      <c r="K1300" s="12"/>
      <c r="L1300" s="12"/>
      <c r="M1300" s="11"/>
    </row>
    <row r="1301" spans="4:13" x14ac:dyDescent="0.25">
      <c r="D1301" s="48"/>
      <c r="E1301" s="12"/>
      <c r="F1301" s="12"/>
      <c r="G1301" s="12"/>
      <c r="H1301" s="12"/>
      <c r="I1301" s="12"/>
      <c r="K1301" s="12"/>
      <c r="L1301" s="12"/>
      <c r="M1301" s="11"/>
    </row>
    <row r="1302" spans="4:13" x14ac:dyDescent="0.25">
      <c r="D1302" s="48"/>
      <c r="E1302" s="12"/>
      <c r="F1302" s="12"/>
      <c r="G1302" s="12"/>
      <c r="H1302" s="12"/>
      <c r="I1302" s="12"/>
      <c r="K1302" s="12"/>
      <c r="L1302" s="12"/>
      <c r="M1302" s="11"/>
    </row>
    <row r="1303" spans="4:13" x14ac:dyDescent="0.25">
      <c r="D1303" s="48"/>
      <c r="E1303" s="12"/>
      <c r="F1303" s="12"/>
      <c r="G1303" s="12"/>
      <c r="H1303" s="12"/>
      <c r="I1303" s="12"/>
      <c r="K1303" s="12"/>
      <c r="L1303" s="12"/>
      <c r="M1303" s="11"/>
    </row>
    <row r="1304" spans="4:13" x14ac:dyDescent="0.25">
      <c r="D1304" s="48"/>
      <c r="E1304" s="12"/>
      <c r="F1304" s="12"/>
      <c r="G1304" s="12"/>
      <c r="H1304" s="12"/>
      <c r="I1304" s="12"/>
      <c r="K1304" s="12"/>
      <c r="L1304" s="12"/>
      <c r="M1304" s="11"/>
    </row>
    <row r="1305" spans="4:13" x14ac:dyDescent="0.25">
      <c r="D1305" s="48"/>
      <c r="E1305" s="12"/>
      <c r="F1305" s="12"/>
      <c r="G1305" s="12"/>
      <c r="H1305" s="12"/>
      <c r="I1305" s="12"/>
      <c r="K1305" s="12"/>
      <c r="L1305" s="12"/>
      <c r="M1305" s="11"/>
    </row>
    <row r="1306" spans="4:13" x14ac:dyDescent="0.25">
      <c r="D1306" s="48"/>
      <c r="E1306" s="12"/>
      <c r="F1306" s="12"/>
      <c r="G1306" s="12"/>
      <c r="H1306" s="12"/>
      <c r="I1306" s="12"/>
      <c r="K1306" s="12"/>
      <c r="L1306" s="12"/>
      <c r="M1306" s="11"/>
    </row>
    <row r="1307" spans="4:13" x14ac:dyDescent="0.25">
      <c r="D1307" s="48"/>
      <c r="E1307" s="12"/>
      <c r="F1307" s="12"/>
      <c r="G1307" s="12"/>
      <c r="H1307" s="12"/>
      <c r="I1307" s="12"/>
      <c r="K1307" s="12"/>
      <c r="L1307" s="12"/>
      <c r="M1307" s="11"/>
    </row>
    <row r="1308" spans="4:13" x14ac:dyDescent="0.25">
      <c r="D1308" s="48"/>
      <c r="E1308" s="12"/>
      <c r="F1308" s="12"/>
      <c r="G1308" s="12"/>
      <c r="H1308" s="12"/>
      <c r="I1308" s="12"/>
      <c r="K1308" s="12"/>
      <c r="L1308" s="12"/>
      <c r="M1308" s="11"/>
    </row>
    <row r="1309" spans="4:13" x14ac:dyDescent="0.25">
      <c r="D1309" s="48"/>
      <c r="E1309" s="12"/>
      <c r="F1309" s="12"/>
      <c r="G1309" s="12"/>
      <c r="H1309" s="12"/>
      <c r="I1309" s="12"/>
      <c r="K1309" s="12"/>
      <c r="L1309" s="12"/>
      <c r="M1309" s="11"/>
    </row>
    <row r="1310" spans="4:13" x14ac:dyDescent="0.25">
      <c r="D1310" s="48"/>
      <c r="E1310" s="12"/>
      <c r="F1310" s="12"/>
      <c r="G1310" s="12"/>
      <c r="H1310" s="12"/>
      <c r="I1310" s="12"/>
      <c r="K1310" s="12"/>
      <c r="L1310" s="12"/>
      <c r="M1310" s="11"/>
    </row>
    <row r="1311" spans="4:13" x14ac:dyDescent="0.25">
      <c r="D1311" s="48"/>
      <c r="E1311" s="12"/>
      <c r="F1311" s="12"/>
      <c r="G1311" s="12"/>
      <c r="H1311" s="12"/>
      <c r="I1311" s="12"/>
      <c r="K1311" s="12"/>
      <c r="L1311" s="12"/>
      <c r="M1311" s="11"/>
    </row>
    <row r="1312" spans="4:13" x14ac:dyDescent="0.25">
      <c r="D1312" s="48"/>
      <c r="E1312" s="12"/>
      <c r="F1312" s="12"/>
      <c r="G1312" s="12"/>
      <c r="H1312" s="12"/>
      <c r="I1312" s="12"/>
      <c r="K1312" s="12"/>
      <c r="L1312" s="12"/>
      <c r="M1312" s="11"/>
    </row>
    <row r="1313" spans="4:13" x14ac:dyDescent="0.25">
      <c r="D1313" s="48"/>
      <c r="E1313" s="12"/>
      <c r="F1313" s="12"/>
      <c r="G1313" s="12"/>
      <c r="H1313" s="12"/>
      <c r="I1313" s="12"/>
      <c r="K1313" s="12"/>
      <c r="L1313" s="12"/>
      <c r="M1313" s="11"/>
    </row>
    <row r="1314" spans="4:13" x14ac:dyDescent="0.25">
      <c r="D1314" s="48"/>
      <c r="E1314" s="12"/>
      <c r="F1314" s="12"/>
      <c r="G1314" s="12"/>
      <c r="H1314" s="12"/>
      <c r="I1314" s="12"/>
      <c r="K1314" s="12"/>
      <c r="L1314" s="12"/>
      <c r="M1314" s="11"/>
    </row>
    <row r="1315" spans="4:13" x14ac:dyDescent="0.25">
      <c r="D1315" s="48"/>
      <c r="E1315" s="12"/>
      <c r="F1315" s="12"/>
      <c r="G1315" s="12"/>
      <c r="H1315" s="12"/>
      <c r="I1315" s="12"/>
      <c r="K1315" s="12"/>
      <c r="L1315" s="12"/>
      <c r="M1315" s="11"/>
    </row>
    <row r="1316" spans="4:13" x14ac:dyDescent="0.25">
      <c r="D1316" s="48"/>
      <c r="E1316" s="12"/>
      <c r="F1316" s="12"/>
      <c r="G1316" s="12"/>
      <c r="H1316" s="12"/>
      <c r="I1316" s="12"/>
      <c r="K1316" s="12"/>
      <c r="L1316" s="12"/>
      <c r="M1316" s="11"/>
    </row>
    <row r="1317" spans="4:13" x14ac:dyDescent="0.25">
      <c r="D1317" s="48"/>
      <c r="E1317" s="12"/>
      <c r="F1317" s="12"/>
      <c r="G1317" s="12"/>
      <c r="H1317" s="12"/>
      <c r="I1317" s="12"/>
      <c r="K1317" s="12"/>
      <c r="L1317" s="12"/>
      <c r="M1317" s="11"/>
    </row>
    <row r="1318" spans="4:13" x14ac:dyDescent="0.25">
      <c r="D1318" s="48"/>
      <c r="E1318" s="12"/>
      <c r="F1318" s="12"/>
      <c r="G1318" s="12"/>
      <c r="H1318" s="12"/>
      <c r="I1318" s="12"/>
      <c r="K1318" s="12"/>
      <c r="L1318" s="12"/>
      <c r="M1318" s="11"/>
    </row>
    <row r="1319" spans="4:13" x14ac:dyDescent="0.25">
      <c r="D1319" s="48"/>
      <c r="E1319" s="12"/>
      <c r="F1319" s="12"/>
      <c r="G1319" s="12"/>
      <c r="H1319" s="12"/>
      <c r="I1319" s="12"/>
      <c r="K1319" s="12"/>
      <c r="L1319" s="12"/>
      <c r="M1319" s="11"/>
    </row>
    <row r="1320" spans="4:13" x14ac:dyDescent="0.25">
      <c r="D1320" s="48"/>
      <c r="E1320" s="12"/>
      <c r="F1320" s="12"/>
      <c r="G1320" s="12"/>
      <c r="H1320" s="12"/>
      <c r="I1320" s="12"/>
      <c r="K1320" s="12"/>
      <c r="L1320" s="12"/>
      <c r="M1320" s="11"/>
    </row>
    <row r="1321" spans="4:13" x14ac:dyDescent="0.25">
      <c r="D1321" s="48"/>
      <c r="E1321" s="12"/>
      <c r="F1321" s="12"/>
      <c r="G1321" s="12"/>
      <c r="H1321" s="12"/>
      <c r="I1321" s="12"/>
      <c r="K1321" s="12"/>
      <c r="L1321" s="12"/>
      <c r="M1321" s="11"/>
    </row>
    <row r="1322" spans="4:13" x14ac:dyDescent="0.25">
      <c r="D1322" s="48"/>
      <c r="E1322" s="12"/>
      <c r="F1322" s="12"/>
      <c r="G1322" s="12"/>
      <c r="H1322" s="12"/>
      <c r="I1322" s="12"/>
      <c r="K1322" s="12"/>
      <c r="L1322" s="12"/>
      <c r="M1322" s="11"/>
    </row>
    <row r="1323" spans="4:13" x14ac:dyDescent="0.25">
      <c r="D1323" s="48"/>
      <c r="E1323" s="12"/>
      <c r="F1323" s="12"/>
      <c r="G1323" s="12"/>
      <c r="H1323" s="12"/>
      <c r="I1323" s="12"/>
      <c r="K1323" s="12"/>
      <c r="L1323" s="12"/>
      <c r="M1323" s="11"/>
    </row>
    <row r="1324" spans="4:13" x14ac:dyDescent="0.25">
      <c r="D1324" s="48"/>
      <c r="E1324" s="12"/>
      <c r="F1324" s="12"/>
      <c r="G1324" s="12"/>
      <c r="H1324" s="12"/>
      <c r="I1324" s="12"/>
      <c r="K1324" s="12"/>
      <c r="L1324" s="12"/>
      <c r="M1324" s="11"/>
    </row>
    <row r="1325" spans="4:13" x14ac:dyDescent="0.25">
      <c r="D1325" s="48"/>
      <c r="E1325" s="12"/>
      <c r="F1325" s="12"/>
      <c r="G1325" s="12"/>
      <c r="H1325" s="12"/>
      <c r="I1325" s="12"/>
      <c r="K1325" s="12"/>
      <c r="L1325" s="12"/>
      <c r="M1325" s="11"/>
    </row>
    <row r="1326" spans="4:13" x14ac:dyDescent="0.25">
      <c r="D1326" s="48"/>
      <c r="E1326" s="12"/>
      <c r="F1326" s="12"/>
      <c r="G1326" s="12"/>
      <c r="H1326" s="12"/>
      <c r="I1326" s="12"/>
      <c r="K1326" s="12"/>
      <c r="L1326" s="12"/>
      <c r="M1326" s="11"/>
    </row>
    <row r="1327" spans="4:13" x14ac:dyDescent="0.25">
      <c r="D1327" s="48"/>
      <c r="E1327" s="12"/>
      <c r="F1327" s="12"/>
      <c r="G1327" s="12"/>
      <c r="H1327" s="12"/>
      <c r="I1327" s="12"/>
      <c r="K1327" s="12"/>
      <c r="L1327" s="12"/>
      <c r="M1327" s="11"/>
    </row>
    <row r="1328" spans="4:13" x14ac:dyDescent="0.25">
      <c r="D1328" s="48"/>
      <c r="E1328" s="12"/>
      <c r="F1328" s="12"/>
      <c r="G1328" s="12"/>
      <c r="H1328" s="12"/>
      <c r="I1328" s="12"/>
      <c r="K1328" s="12"/>
      <c r="L1328" s="12"/>
      <c r="M1328" s="11"/>
    </row>
    <row r="1329" spans="4:13" x14ac:dyDescent="0.25">
      <c r="D1329" s="48"/>
      <c r="E1329" s="12"/>
      <c r="F1329" s="12"/>
      <c r="G1329" s="12"/>
      <c r="H1329" s="12"/>
      <c r="I1329" s="12"/>
      <c r="K1329" s="12"/>
      <c r="L1329" s="12"/>
      <c r="M1329" s="11"/>
    </row>
    <row r="1330" spans="4:13" x14ac:dyDescent="0.25">
      <c r="D1330" s="48"/>
      <c r="E1330" s="12"/>
      <c r="F1330" s="12"/>
      <c r="G1330" s="12"/>
      <c r="H1330" s="12"/>
      <c r="I1330" s="12"/>
      <c r="K1330" s="12"/>
      <c r="L1330" s="12"/>
      <c r="M1330" s="11"/>
    </row>
    <row r="1331" spans="4:13" x14ac:dyDescent="0.25">
      <c r="D1331" s="48"/>
      <c r="E1331" s="12"/>
      <c r="F1331" s="12"/>
      <c r="G1331" s="12"/>
      <c r="H1331" s="12"/>
      <c r="I1331" s="12"/>
      <c r="K1331" s="12"/>
      <c r="L1331" s="12"/>
      <c r="M1331" s="11"/>
    </row>
    <row r="1332" spans="4:13" x14ac:dyDescent="0.25">
      <c r="D1332" s="48"/>
      <c r="E1332" s="12"/>
      <c r="F1332" s="12"/>
      <c r="G1332" s="12"/>
      <c r="H1332" s="12"/>
      <c r="I1332" s="12"/>
      <c r="K1332" s="12"/>
      <c r="L1332" s="12"/>
      <c r="M1332" s="11"/>
    </row>
    <row r="1333" spans="4:13" x14ac:dyDescent="0.25">
      <c r="D1333" s="48"/>
      <c r="E1333" s="12"/>
      <c r="F1333" s="12"/>
      <c r="G1333" s="12"/>
      <c r="H1333" s="12"/>
      <c r="I1333" s="12"/>
      <c r="K1333" s="12"/>
      <c r="L1333" s="12"/>
      <c r="M1333" s="11"/>
    </row>
    <row r="1334" spans="4:13" x14ac:dyDescent="0.25">
      <c r="D1334" s="48"/>
      <c r="E1334" s="12"/>
      <c r="F1334" s="12"/>
      <c r="G1334" s="12"/>
      <c r="H1334" s="12"/>
      <c r="I1334" s="12"/>
      <c r="K1334" s="12"/>
      <c r="L1334" s="12"/>
      <c r="M1334" s="11"/>
    </row>
    <row r="1335" spans="4:13" x14ac:dyDescent="0.25">
      <c r="D1335" s="48"/>
      <c r="E1335" s="12"/>
      <c r="F1335" s="12"/>
      <c r="G1335" s="12"/>
      <c r="H1335" s="12"/>
      <c r="I1335" s="12"/>
      <c r="K1335" s="12"/>
      <c r="L1335" s="12"/>
      <c r="M1335" s="11"/>
    </row>
    <row r="1336" spans="4:13" x14ac:dyDescent="0.25">
      <c r="D1336" s="48"/>
      <c r="E1336" s="12"/>
      <c r="F1336" s="12"/>
      <c r="G1336" s="12"/>
      <c r="H1336" s="12"/>
      <c r="I1336" s="12"/>
      <c r="K1336" s="12"/>
      <c r="L1336" s="12"/>
      <c r="M1336" s="11"/>
    </row>
    <row r="1337" spans="4:13" x14ac:dyDescent="0.25">
      <c r="D1337" s="48"/>
      <c r="E1337" s="12"/>
      <c r="F1337" s="12"/>
      <c r="G1337" s="12"/>
      <c r="H1337" s="12"/>
      <c r="I1337" s="12"/>
      <c r="K1337" s="12"/>
      <c r="L1337" s="12"/>
      <c r="M1337" s="11"/>
    </row>
    <row r="1338" spans="4:13" x14ac:dyDescent="0.25">
      <c r="D1338" s="48"/>
      <c r="E1338" s="12"/>
      <c r="F1338" s="12"/>
      <c r="G1338" s="12"/>
      <c r="H1338" s="12"/>
      <c r="I1338" s="12"/>
      <c r="K1338" s="12"/>
      <c r="L1338" s="12"/>
      <c r="M1338" s="11"/>
    </row>
    <row r="1339" spans="4:13" x14ac:dyDescent="0.25">
      <c r="D1339" s="48"/>
      <c r="E1339" s="12"/>
      <c r="F1339" s="12"/>
      <c r="G1339" s="12"/>
      <c r="H1339" s="12"/>
      <c r="I1339" s="12"/>
      <c r="K1339" s="12"/>
      <c r="L1339" s="12"/>
      <c r="M1339" s="11"/>
    </row>
    <row r="1340" spans="4:13" x14ac:dyDescent="0.25">
      <c r="D1340" s="48"/>
      <c r="E1340" s="12"/>
      <c r="F1340" s="12"/>
      <c r="G1340" s="12"/>
      <c r="H1340" s="12"/>
      <c r="I1340" s="12"/>
      <c r="K1340" s="12"/>
      <c r="L1340" s="12"/>
      <c r="M1340" s="11"/>
    </row>
    <row r="1341" spans="4:13" x14ac:dyDescent="0.25">
      <c r="D1341" s="48"/>
      <c r="E1341" s="12"/>
      <c r="F1341" s="12"/>
      <c r="G1341" s="12"/>
      <c r="H1341" s="12"/>
      <c r="I1341" s="12"/>
      <c r="K1341" s="12"/>
      <c r="L1341" s="12"/>
      <c r="M1341" s="11"/>
    </row>
    <row r="1342" spans="4:13" x14ac:dyDescent="0.25">
      <c r="D1342" s="48"/>
      <c r="E1342" s="12"/>
      <c r="F1342" s="12"/>
      <c r="G1342" s="12"/>
      <c r="H1342" s="12"/>
      <c r="I1342" s="12"/>
      <c r="K1342" s="12"/>
      <c r="L1342" s="12"/>
      <c r="M1342" s="11"/>
    </row>
    <row r="1343" spans="4:13" x14ac:dyDescent="0.25">
      <c r="D1343" s="48"/>
      <c r="E1343" s="12"/>
      <c r="F1343" s="12"/>
      <c r="G1343" s="12"/>
      <c r="H1343" s="12"/>
      <c r="I1343" s="12"/>
      <c r="K1343" s="12"/>
      <c r="L1343" s="12"/>
      <c r="M1343" s="11"/>
    </row>
    <row r="1344" spans="4:13" x14ac:dyDescent="0.25">
      <c r="D1344" s="48"/>
      <c r="E1344" s="12"/>
      <c r="F1344" s="12"/>
      <c r="G1344" s="12"/>
      <c r="H1344" s="12"/>
      <c r="I1344" s="12"/>
      <c r="K1344" s="12"/>
      <c r="L1344" s="12"/>
      <c r="M1344" s="11"/>
    </row>
    <row r="1345" spans="4:13" x14ac:dyDescent="0.25">
      <c r="D1345" s="48"/>
      <c r="E1345" s="12"/>
      <c r="F1345" s="12"/>
      <c r="G1345" s="12"/>
      <c r="H1345" s="12"/>
      <c r="I1345" s="12"/>
      <c r="K1345" s="12"/>
      <c r="L1345" s="12"/>
      <c r="M1345" s="11"/>
    </row>
    <row r="1346" spans="4:13" x14ac:dyDescent="0.25">
      <c r="D1346" s="48"/>
      <c r="E1346" s="12"/>
      <c r="F1346" s="12"/>
      <c r="G1346" s="12"/>
      <c r="H1346" s="12"/>
      <c r="I1346" s="12"/>
      <c r="K1346" s="12"/>
      <c r="L1346" s="12"/>
      <c r="M1346" s="11"/>
    </row>
    <row r="1347" spans="4:13" x14ac:dyDescent="0.25">
      <c r="D1347" s="48"/>
      <c r="E1347" s="12"/>
      <c r="F1347" s="12"/>
      <c r="G1347" s="12"/>
      <c r="H1347" s="12"/>
      <c r="I1347" s="12"/>
      <c r="K1347" s="12"/>
      <c r="L1347" s="12"/>
      <c r="M1347" s="11"/>
    </row>
    <row r="1348" spans="4:13" x14ac:dyDescent="0.25">
      <c r="D1348" s="48"/>
      <c r="E1348" s="12"/>
      <c r="F1348" s="12"/>
      <c r="G1348" s="12"/>
      <c r="H1348" s="12"/>
      <c r="I1348" s="12"/>
      <c r="K1348" s="12"/>
      <c r="L1348" s="12"/>
      <c r="M1348" s="11"/>
    </row>
    <row r="1349" spans="4:13" x14ac:dyDescent="0.25">
      <c r="D1349" s="48"/>
      <c r="E1349" s="12"/>
      <c r="F1349" s="12"/>
      <c r="G1349" s="12"/>
      <c r="H1349" s="12"/>
      <c r="I1349" s="12"/>
      <c r="K1349" s="12"/>
      <c r="L1349" s="12"/>
      <c r="M1349" s="11"/>
    </row>
    <row r="1350" spans="4:13" x14ac:dyDescent="0.25">
      <c r="D1350" s="48"/>
      <c r="E1350" s="12"/>
      <c r="F1350" s="12"/>
      <c r="G1350" s="12"/>
      <c r="H1350" s="12"/>
      <c r="I1350" s="12"/>
      <c r="K1350" s="12"/>
      <c r="L1350" s="12"/>
      <c r="M1350" s="11"/>
    </row>
    <row r="1351" spans="4:13" x14ac:dyDescent="0.25">
      <c r="D1351" s="48"/>
      <c r="E1351" s="12"/>
      <c r="F1351" s="12"/>
      <c r="G1351" s="12"/>
      <c r="H1351" s="12"/>
      <c r="I1351" s="12"/>
      <c r="K1351" s="12"/>
      <c r="L1351" s="12"/>
      <c r="M1351" s="11"/>
    </row>
    <row r="1352" spans="4:13" x14ac:dyDescent="0.25">
      <c r="D1352" s="48"/>
      <c r="E1352" s="12"/>
      <c r="F1352" s="12"/>
      <c r="G1352" s="12"/>
      <c r="H1352" s="12"/>
      <c r="I1352" s="12"/>
      <c r="K1352" s="12"/>
      <c r="L1352" s="12"/>
      <c r="M1352" s="11"/>
    </row>
    <row r="1353" spans="4:13" x14ac:dyDescent="0.25">
      <c r="D1353" s="48"/>
      <c r="E1353" s="12"/>
      <c r="F1353" s="12"/>
      <c r="G1353" s="12"/>
      <c r="H1353" s="12"/>
      <c r="I1353" s="12"/>
      <c r="K1353" s="12"/>
      <c r="L1353" s="12"/>
      <c r="M1353" s="11"/>
    </row>
    <row r="1354" spans="4:13" x14ac:dyDescent="0.25">
      <c r="D1354" s="48"/>
      <c r="E1354" s="12"/>
      <c r="F1354" s="12"/>
      <c r="G1354" s="12"/>
      <c r="H1354" s="12"/>
      <c r="I1354" s="12"/>
      <c r="K1354" s="12"/>
      <c r="L1354" s="12"/>
      <c r="M1354" s="11"/>
    </row>
    <row r="1355" spans="4:13" x14ac:dyDescent="0.25">
      <c r="D1355" s="48"/>
      <c r="E1355" s="12"/>
      <c r="F1355" s="12"/>
      <c r="G1355" s="12"/>
      <c r="H1355" s="12"/>
      <c r="I1355" s="12"/>
      <c r="K1355" s="12"/>
      <c r="L1355" s="12"/>
      <c r="M1355" s="11"/>
    </row>
    <row r="1356" spans="4:13" x14ac:dyDescent="0.25">
      <c r="D1356" s="48"/>
      <c r="E1356" s="12"/>
      <c r="F1356" s="12"/>
      <c r="G1356" s="12"/>
      <c r="H1356" s="12"/>
      <c r="I1356" s="12"/>
      <c r="K1356" s="12"/>
      <c r="L1356" s="12"/>
      <c r="M1356" s="11"/>
    </row>
    <row r="1357" spans="4:13" x14ac:dyDescent="0.25">
      <c r="D1357" s="48"/>
      <c r="E1357" s="12"/>
      <c r="F1357" s="12"/>
      <c r="G1357" s="12"/>
      <c r="H1357" s="12"/>
      <c r="I1357" s="12"/>
      <c r="K1357" s="12"/>
      <c r="L1357" s="12"/>
      <c r="M1357" s="11"/>
    </row>
    <row r="1358" spans="4:13" x14ac:dyDescent="0.25">
      <c r="D1358" s="48"/>
      <c r="E1358" s="12"/>
      <c r="F1358" s="12"/>
      <c r="G1358" s="12"/>
      <c r="H1358" s="12"/>
      <c r="I1358" s="12"/>
      <c r="K1358" s="12"/>
      <c r="L1358" s="12"/>
      <c r="M1358" s="11"/>
    </row>
    <row r="1359" spans="4:13" x14ac:dyDescent="0.25">
      <c r="D1359" s="48"/>
      <c r="E1359" s="12"/>
      <c r="F1359" s="12"/>
      <c r="G1359" s="12"/>
      <c r="H1359" s="12"/>
      <c r="I1359" s="12"/>
      <c r="K1359" s="12"/>
      <c r="L1359" s="12"/>
      <c r="M1359" s="11"/>
    </row>
    <row r="1360" spans="4:13" x14ac:dyDescent="0.25">
      <c r="D1360" s="48"/>
      <c r="E1360" s="12"/>
      <c r="F1360" s="12"/>
      <c r="G1360" s="12"/>
      <c r="H1360" s="12"/>
      <c r="I1360" s="12"/>
      <c r="K1360" s="12"/>
      <c r="L1360" s="12"/>
      <c r="M1360" s="11"/>
    </row>
    <row r="1361" spans="4:13" x14ac:dyDescent="0.25">
      <c r="D1361" s="48"/>
      <c r="E1361" s="12"/>
      <c r="F1361" s="12"/>
      <c r="G1361" s="12"/>
      <c r="H1361" s="12"/>
      <c r="I1361" s="12"/>
      <c r="K1361" s="12"/>
      <c r="L1361" s="12"/>
      <c r="M1361" s="11"/>
    </row>
    <row r="1362" spans="4:13" x14ac:dyDescent="0.25">
      <c r="D1362" s="48"/>
      <c r="E1362" s="12"/>
      <c r="F1362" s="12"/>
      <c r="G1362" s="12"/>
      <c r="H1362" s="12"/>
      <c r="I1362" s="12"/>
      <c r="K1362" s="12"/>
      <c r="L1362" s="12"/>
      <c r="M1362" s="11"/>
    </row>
    <row r="1363" spans="4:13" x14ac:dyDescent="0.25">
      <c r="D1363" s="48"/>
      <c r="E1363" s="12"/>
      <c r="F1363" s="12"/>
      <c r="G1363" s="12"/>
      <c r="H1363" s="12"/>
      <c r="I1363" s="12"/>
      <c r="K1363" s="12"/>
      <c r="L1363" s="12"/>
      <c r="M1363" s="11"/>
    </row>
    <row r="1364" spans="4:13" x14ac:dyDescent="0.25">
      <c r="D1364" s="48"/>
      <c r="E1364" s="12"/>
      <c r="F1364" s="12"/>
      <c r="G1364" s="12"/>
      <c r="H1364" s="12"/>
      <c r="I1364" s="12"/>
      <c r="K1364" s="12"/>
      <c r="L1364" s="12"/>
      <c r="M1364" s="11"/>
    </row>
    <row r="1365" spans="4:13" x14ac:dyDescent="0.25">
      <c r="D1365" s="48"/>
      <c r="E1365" s="12"/>
      <c r="F1365" s="12"/>
      <c r="G1365" s="12"/>
      <c r="H1365" s="12"/>
      <c r="I1365" s="12"/>
      <c r="K1365" s="12"/>
      <c r="L1365" s="12"/>
      <c r="M1365" s="11"/>
    </row>
    <row r="1366" spans="4:13" x14ac:dyDescent="0.25">
      <c r="D1366" s="48"/>
      <c r="E1366" s="12"/>
      <c r="F1366" s="12"/>
      <c r="G1366" s="12"/>
      <c r="H1366" s="12"/>
      <c r="I1366" s="12"/>
      <c r="K1366" s="12"/>
      <c r="L1366" s="12"/>
      <c r="M1366" s="11"/>
    </row>
    <row r="1367" spans="4:13" x14ac:dyDescent="0.25">
      <c r="D1367" s="48"/>
      <c r="E1367" s="12"/>
      <c r="F1367" s="12"/>
      <c r="G1367" s="12"/>
      <c r="H1367" s="12"/>
      <c r="I1367" s="12"/>
      <c r="K1367" s="12"/>
      <c r="L1367" s="12"/>
      <c r="M1367" s="11"/>
    </row>
    <row r="1368" spans="4:13" x14ac:dyDescent="0.25">
      <c r="D1368" s="48"/>
      <c r="E1368" s="12"/>
      <c r="F1368" s="12"/>
      <c r="G1368" s="12"/>
      <c r="H1368" s="12"/>
      <c r="I1368" s="12"/>
      <c r="K1368" s="12"/>
      <c r="L1368" s="12"/>
      <c r="M1368" s="11"/>
    </row>
    <row r="1369" spans="4:13" x14ac:dyDescent="0.25">
      <c r="D1369" s="48"/>
      <c r="E1369" s="12"/>
      <c r="F1369" s="12"/>
      <c r="G1369" s="12"/>
      <c r="H1369" s="12"/>
      <c r="I1369" s="12"/>
      <c r="K1369" s="12"/>
      <c r="L1369" s="12"/>
      <c r="M1369" s="11"/>
    </row>
    <row r="1370" spans="4:13" x14ac:dyDescent="0.25">
      <c r="D1370" s="48"/>
      <c r="E1370" s="12"/>
      <c r="F1370" s="12"/>
      <c r="G1370" s="12"/>
      <c r="H1370" s="12"/>
      <c r="I1370" s="12"/>
      <c r="K1370" s="12"/>
      <c r="L1370" s="12"/>
      <c r="M1370" s="11"/>
    </row>
    <row r="1371" spans="4:13" x14ac:dyDescent="0.25">
      <c r="D1371" s="48"/>
      <c r="E1371" s="12"/>
      <c r="F1371" s="12"/>
      <c r="G1371" s="12"/>
      <c r="H1371" s="12"/>
      <c r="I1371" s="12"/>
      <c r="K1371" s="12"/>
      <c r="L1371" s="12"/>
      <c r="M1371" s="11"/>
    </row>
    <row r="1372" spans="4:13" x14ac:dyDescent="0.25">
      <c r="D1372" s="48"/>
      <c r="E1372" s="12"/>
      <c r="F1372" s="12"/>
      <c r="G1372" s="12"/>
      <c r="H1372" s="12"/>
      <c r="I1372" s="12"/>
      <c r="K1372" s="12"/>
      <c r="L1372" s="12"/>
      <c r="M1372" s="11"/>
    </row>
    <row r="1373" spans="4:13" x14ac:dyDescent="0.25">
      <c r="D1373" s="48"/>
      <c r="E1373" s="12"/>
      <c r="F1373" s="12"/>
      <c r="G1373" s="12"/>
      <c r="H1373" s="12"/>
      <c r="I1373" s="12"/>
      <c r="K1373" s="12"/>
      <c r="L1373" s="12"/>
      <c r="M1373" s="11"/>
    </row>
    <row r="1374" spans="4:13" x14ac:dyDescent="0.25">
      <c r="D1374" s="48"/>
      <c r="E1374" s="12"/>
      <c r="F1374" s="12"/>
      <c r="G1374" s="12"/>
      <c r="H1374" s="12"/>
      <c r="I1374" s="12"/>
      <c r="K1374" s="12"/>
      <c r="L1374" s="12"/>
      <c r="M1374" s="11"/>
    </row>
    <row r="1375" spans="4:13" x14ac:dyDescent="0.25">
      <c r="D1375" s="48"/>
      <c r="E1375" s="12"/>
      <c r="F1375" s="12"/>
      <c r="G1375" s="12"/>
      <c r="H1375" s="12"/>
      <c r="I1375" s="12"/>
      <c r="K1375" s="12"/>
      <c r="L1375" s="12"/>
      <c r="M1375" s="11"/>
    </row>
    <row r="1376" spans="4:13" x14ac:dyDescent="0.25">
      <c r="D1376" s="48"/>
      <c r="E1376" s="12"/>
      <c r="F1376" s="12"/>
      <c r="G1376" s="12"/>
      <c r="H1376" s="12"/>
      <c r="I1376" s="12"/>
      <c r="K1376" s="12"/>
      <c r="L1376" s="12"/>
      <c r="M1376" s="11"/>
    </row>
    <row r="1377" spans="4:13" x14ac:dyDescent="0.25">
      <c r="D1377" s="48"/>
      <c r="E1377" s="12"/>
      <c r="F1377" s="12"/>
      <c r="G1377" s="12"/>
      <c r="H1377" s="12"/>
      <c r="I1377" s="12"/>
      <c r="K1377" s="12"/>
      <c r="L1377" s="12"/>
      <c r="M1377" s="11"/>
    </row>
    <row r="1378" spans="4:13" x14ac:dyDescent="0.25">
      <c r="D1378" s="48"/>
      <c r="E1378" s="12"/>
      <c r="F1378" s="12"/>
      <c r="G1378" s="12"/>
      <c r="H1378" s="12"/>
      <c r="I1378" s="12"/>
      <c r="K1378" s="12"/>
      <c r="L1378" s="12"/>
      <c r="M1378" s="11"/>
    </row>
    <row r="1379" spans="4:13" x14ac:dyDescent="0.25">
      <c r="D1379" s="48"/>
      <c r="E1379" s="12"/>
      <c r="F1379" s="12"/>
      <c r="G1379" s="12"/>
      <c r="H1379" s="12"/>
      <c r="I1379" s="12"/>
      <c r="K1379" s="12"/>
      <c r="L1379" s="12"/>
      <c r="M1379" s="11"/>
    </row>
    <row r="1380" spans="4:13" x14ac:dyDescent="0.25">
      <c r="D1380" s="48"/>
      <c r="E1380" s="12"/>
      <c r="F1380" s="12"/>
      <c r="G1380" s="12"/>
      <c r="H1380" s="12"/>
      <c r="I1380" s="12"/>
      <c r="K1380" s="12"/>
      <c r="L1380" s="12"/>
      <c r="M1380" s="11"/>
    </row>
    <row r="1381" spans="4:13" x14ac:dyDescent="0.25">
      <c r="D1381" s="48"/>
      <c r="E1381" s="12"/>
      <c r="F1381" s="12"/>
      <c r="G1381" s="12"/>
      <c r="H1381" s="12"/>
      <c r="I1381" s="12"/>
      <c r="K1381" s="12"/>
      <c r="L1381" s="12"/>
      <c r="M1381" s="11"/>
    </row>
    <row r="1382" spans="4:13" x14ac:dyDescent="0.25">
      <c r="D1382" s="48"/>
      <c r="E1382" s="12"/>
      <c r="F1382" s="12"/>
      <c r="G1382" s="12"/>
      <c r="H1382" s="12"/>
      <c r="I1382" s="12"/>
      <c r="K1382" s="12"/>
      <c r="L1382" s="12"/>
      <c r="M1382" s="11"/>
    </row>
    <row r="1383" spans="4:13" x14ac:dyDescent="0.25">
      <c r="D1383" s="48"/>
      <c r="E1383" s="12"/>
      <c r="F1383" s="12"/>
      <c r="G1383" s="12"/>
      <c r="H1383" s="12"/>
      <c r="I1383" s="12"/>
      <c r="K1383" s="12"/>
      <c r="L1383" s="12"/>
      <c r="M1383" s="11"/>
    </row>
    <row r="1384" spans="4:13" x14ac:dyDescent="0.25">
      <c r="D1384" s="48"/>
      <c r="E1384" s="12"/>
      <c r="F1384" s="12"/>
      <c r="G1384" s="12"/>
      <c r="H1384" s="12"/>
      <c r="I1384" s="12"/>
      <c r="K1384" s="12"/>
      <c r="L1384" s="12"/>
      <c r="M1384" s="11"/>
    </row>
    <row r="1385" spans="4:13" x14ac:dyDescent="0.25">
      <c r="D1385" s="48"/>
      <c r="E1385" s="12"/>
      <c r="F1385" s="12"/>
      <c r="G1385" s="12"/>
      <c r="H1385" s="12"/>
      <c r="I1385" s="12"/>
      <c r="K1385" s="12"/>
      <c r="L1385" s="12"/>
      <c r="M1385" s="11"/>
    </row>
    <row r="1386" spans="4:13" x14ac:dyDescent="0.25">
      <c r="D1386" s="48"/>
      <c r="E1386" s="12"/>
      <c r="F1386" s="12"/>
      <c r="G1386" s="12"/>
      <c r="H1386" s="12"/>
      <c r="I1386" s="12"/>
      <c r="K1386" s="12"/>
      <c r="L1386" s="12"/>
      <c r="M1386" s="11"/>
    </row>
    <row r="1387" spans="4:13" x14ac:dyDescent="0.25">
      <c r="D1387" s="48"/>
      <c r="E1387" s="12"/>
      <c r="F1387" s="12"/>
      <c r="G1387" s="12"/>
      <c r="H1387" s="12"/>
      <c r="I1387" s="12"/>
      <c r="K1387" s="12"/>
      <c r="L1387" s="12"/>
      <c r="M1387" s="11"/>
    </row>
    <row r="1388" spans="4:13" x14ac:dyDescent="0.25">
      <c r="D1388" s="48"/>
      <c r="E1388" s="12"/>
      <c r="F1388" s="12"/>
      <c r="G1388" s="12"/>
      <c r="H1388" s="12"/>
      <c r="I1388" s="12"/>
      <c r="K1388" s="12"/>
      <c r="L1388" s="12"/>
      <c r="M1388" s="11"/>
    </row>
    <row r="1389" spans="4:13" x14ac:dyDescent="0.25">
      <c r="D1389" s="48"/>
      <c r="E1389" s="12"/>
      <c r="F1389" s="12"/>
      <c r="G1389" s="12"/>
      <c r="H1389" s="12"/>
      <c r="I1389" s="12"/>
      <c r="K1389" s="12"/>
      <c r="L1389" s="12"/>
      <c r="M1389" s="11"/>
    </row>
    <row r="1390" spans="4:13" x14ac:dyDescent="0.25">
      <c r="D1390" s="48"/>
      <c r="E1390" s="12"/>
      <c r="F1390" s="12"/>
      <c r="G1390" s="12"/>
      <c r="H1390" s="12"/>
      <c r="I1390" s="12"/>
      <c r="K1390" s="12"/>
      <c r="L1390" s="12"/>
      <c r="M1390" s="11"/>
    </row>
    <row r="1391" spans="4:13" x14ac:dyDescent="0.25">
      <c r="D1391" s="48"/>
      <c r="E1391" s="12"/>
      <c r="F1391" s="12"/>
      <c r="G1391" s="12"/>
      <c r="H1391" s="12"/>
      <c r="I1391" s="12"/>
      <c r="K1391" s="12"/>
      <c r="L1391" s="12"/>
      <c r="M1391" s="11"/>
    </row>
    <row r="1392" spans="4:13" x14ac:dyDescent="0.25">
      <c r="D1392" s="48"/>
      <c r="E1392" s="12"/>
      <c r="F1392" s="12"/>
      <c r="G1392" s="12"/>
      <c r="H1392" s="12"/>
      <c r="I1392" s="12"/>
      <c r="K1392" s="12"/>
      <c r="L1392" s="12"/>
      <c r="M1392" s="11"/>
    </row>
    <row r="1393" spans="4:13" x14ac:dyDescent="0.25">
      <c r="D1393" s="48"/>
      <c r="E1393" s="12"/>
      <c r="F1393" s="12"/>
      <c r="G1393" s="12"/>
      <c r="H1393" s="12"/>
      <c r="I1393" s="12"/>
      <c r="K1393" s="12"/>
      <c r="L1393" s="12"/>
      <c r="M1393" s="11"/>
    </row>
    <row r="1394" spans="4:13" x14ac:dyDescent="0.25">
      <c r="D1394" s="48"/>
      <c r="E1394" s="12"/>
      <c r="F1394" s="12"/>
      <c r="G1394" s="12"/>
      <c r="H1394" s="12"/>
      <c r="I1394" s="12"/>
      <c r="K1394" s="12"/>
      <c r="L1394" s="12"/>
      <c r="M1394" s="11"/>
    </row>
    <row r="1395" spans="4:13" x14ac:dyDescent="0.25">
      <c r="D1395" s="48"/>
      <c r="E1395" s="12"/>
      <c r="F1395" s="12"/>
      <c r="G1395" s="12"/>
      <c r="H1395" s="12"/>
      <c r="I1395" s="12"/>
      <c r="K1395" s="12"/>
      <c r="L1395" s="12"/>
      <c r="M1395" s="11"/>
    </row>
    <row r="1396" spans="4:13" x14ac:dyDescent="0.25">
      <c r="D1396" s="48"/>
      <c r="E1396" s="12"/>
      <c r="F1396" s="12"/>
      <c r="G1396" s="12"/>
      <c r="H1396" s="12"/>
      <c r="I1396" s="12"/>
      <c r="K1396" s="12"/>
      <c r="L1396" s="12"/>
      <c r="M1396" s="11"/>
    </row>
    <row r="1397" spans="4:13" x14ac:dyDescent="0.25">
      <c r="D1397" s="48"/>
      <c r="E1397" s="12"/>
      <c r="F1397" s="12"/>
      <c r="G1397" s="12"/>
      <c r="H1397" s="12"/>
      <c r="I1397" s="12"/>
      <c r="K1397" s="12"/>
      <c r="L1397" s="12"/>
      <c r="M1397" s="11"/>
    </row>
    <row r="1398" spans="4:13" x14ac:dyDescent="0.25">
      <c r="D1398" s="48"/>
      <c r="E1398" s="12"/>
      <c r="F1398" s="12"/>
      <c r="G1398" s="12"/>
      <c r="H1398" s="12"/>
      <c r="I1398" s="12"/>
      <c r="K1398" s="12"/>
      <c r="L1398" s="12"/>
      <c r="M1398" s="11"/>
    </row>
    <row r="1399" spans="4:13" x14ac:dyDescent="0.25">
      <c r="D1399" s="48"/>
      <c r="E1399" s="12"/>
      <c r="F1399" s="12"/>
      <c r="G1399" s="12"/>
      <c r="H1399" s="12"/>
      <c r="I1399" s="12"/>
      <c r="K1399" s="12"/>
      <c r="L1399" s="12"/>
      <c r="M1399" s="11"/>
    </row>
    <row r="1400" spans="4:13" x14ac:dyDescent="0.25">
      <c r="D1400" s="48"/>
      <c r="E1400" s="12"/>
      <c r="F1400" s="12"/>
      <c r="G1400" s="12"/>
      <c r="H1400" s="12"/>
      <c r="I1400" s="12"/>
      <c r="K1400" s="12"/>
      <c r="L1400" s="12"/>
      <c r="M1400" s="11"/>
    </row>
    <row r="1401" spans="4:13" x14ac:dyDescent="0.25">
      <c r="D1401" s="48"/>
      <c r="E1401" s="12"/>
      <c r="F1401" s="12"/>
      <c r="G1401" s="12"/>
      <c r="H1401" s="12"/>
      <c r="I1401" s="12"/>
      <c r="K1401" s="12"/>
      <c r="L1401" s="12"/>
      <c r="M1401" s="11"/>
    </row>
    <row r="1402" spans="4:13" x14ac:dyDescent="0.25">
      <c r="D1402" s="48"/>
      <c r="E1402" s="12"/>
      <c r="F1402" s="12"/>
      <c r="G1402" s="12"/>
      <c r="H1402" s="12"/>
      <c r="I1402" s="12"/>
      <c r="K1402" s="12"/>
      <c r="L1402" s="12"/>
      <c r="M1402" s="11"/>
    </row>
    <row r="1403" spans="4:13" x14ac:dyDescent="0.25">
      <c r="D1403" s="48"/>
      <c r="E1403" s="12"/>
      <c r="F1403" s="12"/>
      <c r="G1403" s="12"/>
      <c r="H1403" s="12"/>
      <c r="I1403" s="12"/>
      <c r="K1403" s="12"/>
      <c r="L1403" s="12"/>
      <c r="M1403" s="11"/>
    </row>
    <row r="1404" spans="4:13" x14ac:dyDescent="0.25">
      <c r="D1404" s="48"/>
      <c r="E1404" s="12"/>
      <c r="F1404" s="12"/>
      <c r="G1404" s="12"/>
      <c r="H1404" s="12"/>
      <c r="I1404" s="12"/>
      <c r="K1404" s="12"/>
      <c r="L1404" s="12"/>
      <c r="M1404" s="11"/>
    </row>
    <row r="1405" spans="4:13" x14ac:dyDescent="0.25">
      <c r="D1405" s="48"/>
      <c r="E1405" s="12"/>
      <c r="F1405" s="12"/>
      <c r="G1405" s="12"/>
      <c r="H1405" s="12"/>
      <c r="I1405" s="12"/>
      <c r="K1405" s="12"/>
      <c r="L1405" s="12"/>
      <c r="M1405" s="11"/>
    </row>
    <row r="1406" spans="4:13" x14ac:dyDescent="0.25">
      <c r="D1406" s="48"/>
      <c r="E1406" s="12"/>
      <c r="F1406" s="12"/>
      <c r="G1406" s="12"/>
      <c r="H1406" s="12"/>
      <c r="I1406" s="12"/>
      <c r="K1406" s="12"/>
      <c r="L1406" s="12"/>
      <c r="M1406" s="11"/>
    </row>
    <row r="1407" spans="4:13" x14ac:dyDescent="0.25">
      <c r="D1407" s="48"/>
      <c r="E1407" s="12"/>
      <c r="F1407" s="12"/>
      <c r="G1407" s="12"/>
      <c r="H1407" s="12"/>
      <c r="I1407" s="12"/>
      <c r="K1407" s="12"/>
      <c r="L1407" s="12"/>
      <c r="M1407" s="11"/>
    </row>
    <row r="1408" spans="4:13" x14ac:dyDescent="0.25">
      <c r="D1408" s="48"/>
      <c r="E1408" s="12"/>
      <c r="F1408" s="12"/>
      <c r="G1408" s="12"/>
      <c r="H1408" s="12"/>
      <c r="I1408" s="12"/>
      <c r="K1408" s="12"/>
      <c r="L1408" s="12"/>
      <c r="M1408" s="11"/>
    </row>
    <row r="1409" spans="4:13" x14ac:dyDescent="0.25">
      <c r="D1409" s="48"/>
      <c r="E1409" s="12"/>
      <c r="F1409" s="12"/>
      <c r="G1409" s="12"/>
      <c r="H1409" s="12"/>
      <c r="I1409" s="12"/>
      <c r="K1409" s="12"/>
      <c r="L1409" s="12"/>
      <c r="M1409" s="11"/>
    </row>
    <row r="1410" spans="4:13" x14ac:dyDescent="0.25">
      <c r="D1410" s="48"/>
      <c r="E1410" s="12"/>
      <c r="F1410" s="12"/>
      <c r="G1410" s="12"/>
      <c r="H1410" s="12"/>
      <c r="I1410" s="12"/>
      <c r="K1410" s="12"/>
      <c r="L1410" s="12"/>
      <c r="M1410" s="11"/>
    </row>
    <row r="1411" spans="4:13" x14ac:dyDescent="0.25">
      <c r="D1411" s="48"/>
      <c r="E1411" s="12"/>
      <c r="F1411" s="12"/>
      <c r="G1411" s="12"/>
      <c r="H1411" s="12"/>
      <c r="I1411" s="12"/>
      <c r="K1411" s="12"/>
      <c r="L1411" s="12"/>
      <c r="M1411" s="11"/>
    </row>
    <row r="1412" spans="4:13" x14ac:dyDescent="0.25">
      <c r="D1412" s="48"/>
      <c r="E1412" s="12"/>
      <c r="F1412" s="12"/>
      <c r="G1412" s="12"/>
      <c r="H1412" s="12"/>
      <c r="I1412" s="12"/>
      <c r="K1412" s="12"/>
      <c r="L1412" s="12"/>
      <c r="M1412" s="11"/>
    </row>
    <row r="1413" spans="4:13" x14ac:dyDescent="0.25">
      <c r="D1413" s="48"/>
      <c r="E1413" s="12"/>
      <c r="F1413" s="12"/>
      <c r="G1413" s="12"/>
      <c r="H1413" s="12"/>
      <c r="I1413" s="12"/>
      <c r="K1413" s="12"/>
      <c r="L1413" s="12"/>
      <c r="M1413" s="11"/>
    </row>
    <row r="1414" spans="4:13" x14ac:dyDescent="0.25">
      <c r="D1414" s="48"/>
      <c r="E1414" s="12"/>
      <c r="F1414" s="12"/>
      <c r="G1414" s="12"/>
      <c r="H1414" s="12"/>
      <c r="I1414" s="12"/>
      <c r="K1414" s="12"/>
      <c r="L1414" s="12"/>
      <c r="M1414" s="11"/>
    </row>
    <row r="1415" spans="4:13" x14ac:dyDescent="0.25">
      <c r="D1415" s="48"/>
      <c r="E1415" s="12"/>
      <c r="F1415" s="12"/>
      <c r="G1415" s="12"/>
      <c r="H1415" s="12"/>
      <c r="I1415" s="12"/>
      <c r="K1415" s="12"/>
      <c r="L1415" s="12"/>
      <c r="M1415" s="11"/>
    </row>
    <row r="1416" spans="4:13" x14ac:dyDescent="0.25">
      <c r="D1416" s="48"/>
      <c r="E1416" s="12"/>
      <c r="F1416" s="12"/>
      <c r="G1416" s="12"/>
      <c r="H1416" s="12"/>
      <c r="I1416" s="12"/>
      <c r="K1416" s="12"/>
      <c r="L1416" s="12"/>
      <c r="M1416" s="11"/>
    </row>
    <row r="1417" spans="4:13" x14ac:dyDescent="0.25">
      <c r="D1417" s="48"/>
      <c r="E1417" s="12"/>
      <c r="F1417" s="12"/>
      <c r="G1417" s="12"/>
      <c r="H1417" s="12"/>
      <c r="I1417" s="12"/>
      <c r="K1417" s="12"/>
      <c r="L1417" s="12"/>
      <c r="M1417" s="11"/>
    </row>
    <row r="1418" spans="4:13" x14ac:dyDescent="0.25">
      <c r="D1418" s="48"/>
      <c r="E1418" s="12"/>
      <c r="F1418" s="12"/>
      <c r="G1418" s="12"/>
      <c r="H1418" s="12"/>
      <c r="I1418" s="12"/>
      <c r="K1418" s="12"/>
      <c r="L1418" s="12"/>
      <c r="M1418" s="11"/>
    </row>
    <row r="1419" spans="4:13" x14ac:dyDescent="0.25">
      <c r="D1419" s="48"/>
      <c r="E1419" s="12"/>
      <c r="F1419" s="12"/>
      <c r="G1419" s="12"/>
      <c r="H1419" s="12"/>
      <c r="I1419" s="12"/>
      <c r="K1419" s="12"/>
      <c r="L1419" s="12"/>
      <c r="M1419" s="11"/>
    </row>
    <row r="1420" spans="4:13" x14ac:dyDescent="0.25">
      <c r="D1420" s="48"/>
      <c r="E1420" s="12"/>
      <c r="F1420" s="12"/>
      <c r="G1420" s="12"/>
      <c r="H1420" s="12"/>
      <c r="I1420" s="12"/>
      <c r="K1420" s="12"/>
      <c r="L1420" s="12"/>
      <c r="M1420" s="11"/>
    </row>
    <row r="1421" spans="4:13" x14ac:dyDescent="0.25">
      <c r="D1421" s="48"/>
      <c r="E1421" s="12"/>
      <c r="F1421" s="12"/>
      <c r="G1421" s="12"/>
      <c r="H1421" s="12"/>
      <c r="I1421" s="12"/>
      <c r="K1421" s="12"/>
      <c r="L1421" s="12"/>
      <c r="M1421" s="11"/>
    </row>
    <row r="1422" spans="4:13" x14ac:dyDescent="0.25">
      <c r="D1422" s="48"/>
      <c r="E1422" s="12"/>
      <c r="F1422" s="12"/>
      <c r="G1422" s="12"/>
      <c r="H1422" s="12"/>
      <c r="I1422" s="12"/>
      <c r="K1422" s="12"/>
      <c r="L1422" s="12"/>
      <c r="M1422" s="11"/>
    </row>
    <row r="1423" spans="4:13" x14ac:dyDescent="0.25">
      <c r="D1423" s="48"/>
      <c r="E1423" s="12"/>
      <c r="F1423" s="12"/>
      <c r="G1423" s="12"/>
      <c r="H1423" s="12"/>
      <c r="I1423" s="12"/>
      <c r="K1423" s="12"/>
      <c r="L1423" s="12"/>
      <c r="M1423" s="11"/>
    </row>
    <row r="1424" spans="4:13" x14ac:dyDescent="0.25">
      <c r="D1424" s="48"/>
      <c r="E1424" s="12"/>
      <c r="F1424" s="12"/>
      <c r="G1424" s="12"/>
      <c r="H1424" s="12"/>
      <c r="I1424" s="12"/>
      <c r="K1424" s="12"/>
      <c r="L1424" s="12"/>
      <c r="M1424" s="11"/>
    </row>
    <row r="1425" spans="4:13" x14ac:dyDescent="0.25">
      <c r="D1425" s="48"/>
      <c r="E1425" s="12"/>
      <c r="F1425" s="12"/>
      <c r="G1425" s="12"/>
      <c r="H1425" s="12"/>
      <c r="I1425" s="12"/>
      <c r="K1425" s="12"/>
      <c r="L1425" s="12"/>
      <c r="M1425" s="11"/>
    </row>
    <row r="1426" spans="4:13" x14ac:dyDescent="0.25">
      <c r="D1426" s="48"/>
      <c r="E1426" s="12"/>
      <c r="F1426" s="12"/>
      <c r="G1426" s="12"/>
      <c r="H1426" s="12"/>
      <c r="I1426" s="12"/>
      <c r="K1426" s="12"/>
      <c r="L1426" s="12"/>
      <c r="M1426" s="11"/>
    </row>
    <row r="1427" spans="4:13" x14ac:dyDescent="0.25">
      <c r="D1427" s="48"/>
      <c r="E1427" s="12"/>
      <c r="F1427" s="12"/>
      <c r="G1427" s="12"/>
      <c r="H1427" s="12"/>
      <c r="I1427" s="12"/>
      <c r="K1427" s="12"/>
      <c r="L1427" s="12"/>
      <c r="M1427" s="11"/>
    </row>
    <row r="1428" spans="4:13" x14ac:dyDescent="0.25">
      <c r="D1428" s="48"/>
      <c r="E1428" s="12"/>
      <c r="F1428" s="12"/>
      <c r="G1428" s="12"/>
      <c r="H1428" s="12"/>
      <c r="I1428" s="12"/>
      <c r="K1428" s="12"/>
      <c r="L1428" s="12"/>
      <c r="M1428" s="11"/>
    </row>
    <row r="1429" spans="4:13" x14ac:dyDescent="0.25">
      <c r="D1429" s="48"/>
      <c r="E1429" s="12"/>
      <c r="F1429" s="12"/>
      <c r="G1429" s="12"/>
      <c r="H1429" s="12"/>
      <c r="I1429" s="12"/>
      <c r="K1429" s="12"/>
      <c r="L1429" s="12"/>
      <c r="M1429" s="11"/>
    </row>
    <row r="1430" spans="4:13" x14ac:dyDescent="0.25">
      <c r="D1430" s="48"/>
      <c r="E1430" s="12"/>
      <c r="F1430" s="12"/>
      <c r="G1430" s="12"/>
      <c r="H1430" s="12"/>
      <c r="I1430" s="12"/>
      <c r="K1430" s="12"/>
      <c r="L1430" s="12"/>
      <c r="M1430" s="11"/>
    </row>
    <row r="1431" spans="4:13" x14ac:dyDescent="0.25">
      <c r="D1431" s="48"/>
      <c r="E1431" s="12"/>
      <c r="F1431" s="12"/>
      <c r="G1431" s="12"/>
      <c r="H1431" s="12"/>
      <c r="I1431" s="12"/>
      <c r="K1431" s="12"/>
      <c r="L1431" s="12"/>
      <c r="M1431" s="11"/>
    </row>
    <row r="1432" spans="4:13" x14ac:dyDescent="0.25">
      <c r="D1432" s="48"/>
      <c r="E1432" s="12"/>
      <c r="F1432" s="12"/>
      <c r="G1432" s="12"/>
      <c r="H1432" s="12"/>
      <c r="I1432" s="12"/>
      <c r="K1432" s="12"/>
      <c r="L1432" s="12"/>
      <c r="M1432" s="11"/>
    </row>
    <row r="1433" spans="4:13" x14ac:dyDescent="0.25">
      <c r="D1433" s="48"/>
      <c r="E1433" s="12"/>
      <c r="F1433" s="12"/>
      <c r="G1433" s="12"/>
      <c r="H1433" s="12"/>
      <c r="I1433" s="12"/>
      <c r="K1433" s="12"/>
      <c r="L1433" s="12"/>
      <c r="M1433" s="11"/>
    </row>
    <row r="1434" spans="4:13" x14ac:dyDescent="0.25">
      <c r="D1434" s="48"/>
      <c r="E1434" s="12"/>
      <c r="F1434" s="12"/>
      <c r="G1434" s="12"/>
      <c r="H1434" s="12"/>
      <c r="I1434" s="12"/>
      <c r="K1434" s="12"/>
      <c r="L1434" s="12"/>
      <c r="M1434" s="11"/>
    </row>
    <row r="1435" spans="4:13" x14ac:dyDescent="0.25">
      <c r="D1435" s="48"/>
      <c r="E1435" s="12"/>
      <c r="F1435" s="12"/>
      <c r="G1435" s="12"/>
      <c r="H1435" s="12"/>
      <c r="I1435" s="12"/>
      <c r="K1435" s="12"/>
      <c r="L1435" s="12"/>
      <c r="M1435" s="11"/>
    </row>
    <row r="1436" spans="4:13" x14ac:dyDescent="0.25">
      <c r="D1436" s="48"/>
      <c r="E1436" s="12"/>
      <c r="F1436" s="12"/>
      <c r="G1436" s="12"/>
      <c r="H1436" s="12"/>
      <c r="I1436" s="12"/>
      <c r="K1436" s="12"/>
      <c r="L1436" s="12"/>
      <c r="M1436" s="11"/>
    </row>
    <row r="1437" spans="4:13" x14ac:dyDescent="0.25">
      <c r="D1437" s="48"/>
      <c r="E1437" s="12"/>
      <c r="F1437" s="12"/>
      <c r="G1437" s="12"/>
      <c r="H1437" s="12"/>
      <c r="I1437" s="12"/>
      <c r="K1437" s="12"/>
      <c r="L1437" s="12"/>
      <c r="M1437" s="11"/>
    </row>
    <row r="1438" spans="4:13" x14ac:dyDescent="0.25">
      <c r="D1438" s="48"/>
      <c r="E1438" s="12"/>
      <c r="F1438" s="12"/>
      <c r="G1438" s="12"/>
      <c r="H1438" s="12"/>
      <c r="I1438" s="12"/>
      <c r="K1438" s="12"/>
      <c r="L1438" s="12"/>
      <c r="M1438" s="11"/>
    </row>
    <row r="1439" spans="4:13" x14ac:dyDescent="0.25">
      <c r="D1439" s="48"/>
      <c r="E1439" s="12"/>
      <c r="F1439" s="12"/>
      <c r="G1439" s="12"/>
      <c r="H1439" s="12"/>
      <c r="I1439" s="12"/>
      <c r="K1439" s="12"/>
      <c r="L1439" s="12"/>
      <c r="M1439" s="11"/>
    </row>
    <row r="1440" spans="4:13" x14ac:dyDescent="0.25">
      <c r="D1440" s="48"/>
      <c r="E1440" s="12"/>
      <c r="F1440" s="12"/>
      <c r="G1440" s="12"/>
      <c r="H1440" s="12"/>
      <c r="I1440" s="12"/>
      <c r="K1440" s="12"/>
      <c r="L1440" s="12"/>
      <c r="M1440" s="11"/>
    </row>
    <row r="1441" spans="4:13" x14ac:dyDescent="0.25">
      <c r="D1441" s="48"/>
      <c r="E1441" s="12"/>
      <c r="F1441" s="12"/>
      <c r="G1441" s="12"/>
      <c r="H1441" s="12"/>
      <c r="I1441" s="12"/>
      <c r="K1441" s="12"/>
      <c r="L1441" s="12"/>
      <c r="M1441" s="11"/>
    </row>
    <row r="1442" spans="4:13" x14ac:dyDescent="0.25">
      <c r="D1442" s="48"/>
      <c r="E1442" s="12"/>
      <c r="F1442" s="12"/>
      <c r="G1442" s="12"/>
      <c r="H1442" s="12"/>
      <c r="I1442" s="12"/>
      <c r="K1442" s="12"/>
      <c r="L1442" s="12"/>
      <c r="M1442" s="11"/>
    </row>
    <row r="1443" spans="4:13" x14ac:dyDescent="0.25">
      <c r="D1443" s="48"/>
      <c r="E1443" s="12"/>
      <c r="F1443" s="12"/>
      <c r="G1443" s="12"/>
      <c r="H1443" s="12"/>
      <c r="I1443" s="12"/>
      <c r="K1443" s="12"/>
      <c r="L1443" s="12"/>
      <c r="M1443" s="11"/>
    </row>
    <row r="1444" spans="4:13" x14ac:dyDescent="0.25">
      <c r="D1444" s="48"/>
      <c r="E1444" s="12"/>
      <c r="F1444" s="12"/>
      <c r="G1444" s="12"/>
      <c r="H1444" s="12"/>
      <c r="I1444" s="12"/>
      <c r="K1444" s="12"/>
      <c r="L1444" s="12"/>
      <c r="M1444" s="11"/>
    </row>
    <row r="1445" spans="4:13" x14ac:dyDescent="0.25">
      <c r="D1445" s="48"/>
      <c r="E1445" s="12"/>
      <c r="F1445" s="12"/>
      <c r="G1445" s="12"/>
      <c r="H1445" s="12"/>
      <c r="I1445" s="12"/>
      <c r="K1445" s="12"/>
      <c r="L1445" s="12"/>
      <c r="M1445" s="11"/>
    </row>
    <row r="1446" spans="4:13" x14ac:dyDescent="0.25">
      <c r="D1446" s="48"/>
      <c r="E1446" s="12"/>
      <c r="F1446" s="12"/>
      <c r="G1446" s="12"/>
      <c r="H1446" s="12"/>
      <c r="I1446" s="12"/>
      <c r="K1446" s="12"/>
      <c r="L1446" s="12"/>
      <c r="M1446" s="11"/>
    </row>
    <row r="1447" spans="4:13" x14ac:dyDescent="0.25">
      <c r="D1447" s="48"/>
      <c r="E1447" s="12"/>
      <c r="F1447" s="12"/>
      <c r="G1447" s="12"/>
      <c r="H1447" s="12"/>
      <c r="I1447" s="12"/>
      <c r="K1447" s="12"/>
      <c r="L1447" s="12"/>
      <c r="M1447" s="11"/>
    </row>
    <row r="1448" spans="4:13" x14ac:dyDescent="0.25">
      <c r="D1448" s="48"/>
      <c r="E1448" s="12"/>
      <c r="F1448" s="12"/>
      <c r="G1448" s="12"/>
      <c r="H1448" s="12"/>
      <c r="I1448" s="12"/>
      <c r="K1448" s="12"/>
      <c r="L1448" s="12"/>
      <c r="M1448" s="11"/>
    </row>
    <row r="1449" spans="4:13" x14ac:dyDescent="0.25">
      <c r="D1449" s="48"/>
      <c r="E1449" s="12"/>
      <c r="F1449" s="12"/>
      <c r="G1449" s="12"/>
      <c r="H1449" s="12"/>
      <c r="I1449" s="12"/>
      <c r="K1449" s="12"/>
      <c r="L1449" s="12"/>
      <c r="M1449" s="11"/>
    </row>
    <row r="1450" spans="4:13" x14ac:dyDescent="0.25">
      <c r="D1450" s="48"/>
      <c r="E1450" s="12"/>
      <c r="F1450" s="12"/>
      <c r="G1450" s="12"/>
      <c r="H1450" s="12"/>
      <c r="I1450" s="12"/>
      <c r="K1450" s="12"/>
      <c r="L1450" s="12"/>
      <c r="M1450" s="11"/>
    </row>
    <row r="1451" spans="4:13" x14ac:dyDescent="0.25">
      <c r="D1451" s="48"/>
      <c r="E1451" s="12"/>
      <c r="F1451" s="12"/>
      <c r="G1451" s="12"/>
      <c r="H1451" s="12"/>
      <c r="I1451" s="12"/>
      <c r="K1451" s="12"/>
      <c r="L1451" s="12"/>
      <c r="M1451" s="11"/>
    </row>
    <row r="1452" spans="4:13" x14ac:dyDescent="0.25">
      <c r="D1452" s="48"/>
      <c r="E1452" s="12"/>
      <c r="F1452" s="12"/>
      <c r="G1452" s="12"/>
      <c r="H1452" s="12"/>
      <c r="I1452" s="12"/>
      <c r="K1452" s="12"/>
      <c r="L1452" s="12"/>
      <c r="M1452" s="11"/>
    </row>
    <row r="1453" spans="4:13" x14ac:dyDescent="0.25">
      <c r="D1453" s="48"/>
      <c r="E1453" s="12"/>
      <c r="F1453" s="12"/>
      <c r="G1453" s="12"/>
      <c r="H1453" s="12"/>
      <c r="I1453" s="12"/>
      <c r="K1453" s="12"/>
      <c r="L1453" s="12"/>
      <c r="M1453" s="11"/>
    </row>
    <row r="1454" spans="4:13" x14ac:dyDescent="0.25">
      <c r="D1454" s="48"/>
      <c r="E1454" s="12"/>
      <c r="F1454" s="12"/>
      <c r="G1454" s="12"/>
      <c r="H1454" s="12"/>
      <c r="I1454" s="12"/>
      <c r="K1454" s="12"/>
      <c r="L1454" s="12"/>
      <c r="M1454" s="11"/>
    </row>
    <row r="1455" spans="4:13" x14ac:dyDescent="0.25">
      <c r="D1455" s="48"/>
      <c r="E1455" s="12"/>
      <c r="F1455" s="12"/>
      <c r="G1455" s="12"/>
      <c r="H1455" s="12"/>
      <c r="I1455" s="12"/>
      <c r="K1455" s="12"/>
      <c r="L1455" s="12"/>
      <c r="M1455" s="11"/>
    </row>
    <row r="1456" spans="4:13" x14ac:dyDescent="0.25">
      <c r="D1456" s="48"/>
      <c r="E1456" s="12"/>
      <c r="F1456" s="12"/>
      <c r="G1456" s="12"/>
      <c r="H1456" s="12"/>
      <c r="I1456" s="12"/>
      <c r="K1456" s="12"/>
      <c r="L1456" s="12"/>
      <c r="M1456" s="11"/>
    </row>
    <row r="1457" spans="4:13" x14ac:dyDescent="0.25">
      <c r="D1457" s="48"/>
      <c r="E1457" s="12"/>
      <c r="F1457" s="12"/>
      <c r="G1457" s="12"/>
      <c r="H1457" s="12"/>
      <c r="I1457" s="12"/>
      <c r="K1457" s="12"/>
      <c r="L1457" s="12"/>
      <c r="M1457" s="11"/>
    </row>
    <row r="1458" spans="4:13" x14ac:dyDescent="0.25">
      <c r="D1458" s="48"/>
      <c r="E1458" s="12"/>
      <c r="F1458" s="12"/>
      <c r="G1458" s="12"/>
      <c r="H1458" s="12"/>
      <c r="I1458" s="12"/>
      <c r="K1458" s="12"/>
      <c r="L1458" s="12"/>
      <c r="M1458" s="11"/>
    </row>
    <row r="1459" spans="4:13" x14ac:dyDescent="0.25">
      <c r="D1459" s="48"/>
      <c r="E1459" s="12"/>
      <c r="F1459" s="12"/>
      <c r="G1459" s="12"/>
      <c r="H1459" s="12"/>
      <c r="I1459" s="12"/>
      <c r="K1459" s="12"/>
      <c r="L1459" s="12"/>
      <c r="M1459" s="11"/>
    </row>
    <row r="1460" spans="4:13" x14ac:dyDescent="0.25">
      <c r="D1460" s="48"/>
      <c r="E1460" s="12"/>
      <c r="F1460" s="12"/>
      <c r="G1460" s="12"/>
      <c r="H1460" s="12"/>
      <c r="I1460" s="12"/>
      <c r="K1460" s="12"/>
      <c r="L1460" s="12"/>
      <c r="M1460" s="11"/>
    </row>
    <row r="1461" spans="4:13" x14ac:dyDescent="0.25">
      <c r="D1461" s="48"/>
      <c r="E1461" s="12"/>
      <c r="F1461" s="12"/>
      <c r="G1461" s="12"/>
      <c r="H1461" s="12"/>
      <c r="I1461" s="12"/>
      <c r="K1461" s="12"/>
      <c r="L1461" s="12"/>
      <c r="M1461" s="11"/>
    </row>
    <row r="1462" spans="4:13" x14ac:dyDescent="0.25">
      <c r="D1462" s="48"/>
      <c r="E1462" s="12"/>
      <c r="F1462" s="12"/>
      <c r="G1462" s="12"/>
      <c r="H1462" s="12"/>
      <c r="I1462" s="12"/>
      <c r="K1462" s="12"/>
      <c r="L1462" s="12"/>
      <c r="M1462" s="11"/>
    </row>
    <row r="1463" spans="4:13" x14ac:dyDescent="0.25">
      <c r="D1463" s="48"/>
      <c r="E1463" s="12"/>
      <c r="F1463" s="12"/>
      <c r="G1463" s="12"/>
      <c r="H1463" s="12"/>
      <c r="I1463" s="12"/>
      <c r="K1463" s="12"/>
      <c r="L1463" s="12"/>
      <c r="M1463" s="11"/>
    </row>
    <row r="1464" spans="4:13" x14ac:dyDescent="0.25">
      <c r="D1464" s="48"/>
      <c r="E1464" s="12"/>
      <c r="F1464" s="12"/>
      <c r="G1464" s="12"/>
      <c r="H1464" s="12"/>
      <c r="I1464" s="12"/>
      <c r="K1464" s="12"/>
      <c r="L1464" s="12"/>
      <c r="M1464" s="11"/>
    </row>
    <row r="1465" spans="4:13" x14ac:dyDescent="0.25">
      <c r="D1465" s="48"/>
      <c r="E1465" s="12"/>
      <c r="F1465" s="12"/>
      <c r="G1465" s="12"/>
      <c r="H1465" s="12"/>
      <c r="I1465" s="12"/>
      <c r="K1465" s="12"/>
      <c r="L1465" s="12"/>
      <c r="M1465" s="11"/>
    </row>
    <row r="1466" spans="4:13" x14ac:dyDescent="0.25">
      <c r="D1466" s="48"/>
      <c r="E1466" s="12"/>
      <c r="F1466" s="12"/>
      <c r="G1466" s="12"/>
      <c r="H1466" s="12"/>
      <c r="I1466" s="12"/>
      <c r="K1466" s="12"/>
      <c r="L1466" s="12"/>
      <c r="M1466" s="11"/>
    </row>
    <row r="1467" spans="4:13" x14ac:dyDescent="0.25">
      <c r="D1467" s="48"/>
      <c r="E1467" s="12"/>
      <c r="F1467" s="12"/>
      <c r="G1467" s="12"/>
      <c r="H1467" s="12"/>
      <c r="I1467" s="12"/>
      <c r="K1467" s="12"/>
      <c r="L1467" s="12"/>
      <c r="M1467" s="11"/>
    </row>
    <row r="1468" spans="4:13" x14ac:dyDescent="0.25">
      <c r="D1468" s="48"/>
      <c r="E1468" s="12"/>
      <c r="F1468" s="12"/>
      <c r="G1468" s="12"/>
      <c r="H1468" s="12"/>
      <c r="I1468" s="12"/>
      <c r="K1468" s="12"/>
      <c r="L1468" s="12"/>
      <c r="M1468" s="11"/>
    </row>
    <row r="1469" spans="4:13" x14ac:dyDescent="0.25">
      <c r="D1469" s="48"/>
      <c r="E1469" s="12"/>
      <c r="F1469" s="12"/>
      <c r="G1469" s="12"/>
      <c r="H1469" s="12"/>
      <c r="I1469" s="12"/>
      <c r="K1469" s="12"/>
      <c r="L1469" s="12"/>
      <c r="M1469" s="11"/>
    </row>
    <row r="1470" spans="4:13" x14ac:dyDescent="0.25">
      <c r="D1470" s="48"/>
      <c r="E1470" s="12"/>
      <c r="F1470" s="12"/>
      <c r="G1470" s="12"/>
      <c r="H1470" s="12"/>
      <c r="I1470" s="12"/>
      <c r="K1470" s="12"/>
      <c r="L1470" s="12"/>
      <c r="M1470" s="11"/>
    </row>
    <row r="1471" spans="4:13" x14ac:dyDescent="0.25">
      <c r="D1471" s="48"/>
      <c r="E1471" s="12"/>
      <c r="F1471" s="12"/>
      <c r="G1471" s="12"/>
      <c r="H1471" s="12"/>
      <c r="I1471" s="12"/>
      <c r="K1471" s="12"/>
      <c r="L1471" s="12"/>
      <c r="M1471" s="11"/>
    </row>
    <row r="1472" spans="4:13" x14ac:dyDescent="0.25">
      <c r="D1472" s="48"/>
      <c r="E1472" s="12"/>
      <c r="F1472" s="12"/>
      <c r="G1472" s="12"/>
      <c r="H1472" s="12"/>
      <c r="I1472" s="12"/>
      <c r="K1472" s="12"/>
      <c r="L1472" s="12"/>
      <c r="M1472" s="11"/>
    </row>
  </sheetData>
  <autoFilter ref="A1:M1240" xr:uid="{00000000-0009-0000-0000-000000000000}"/>
  <dataConsolidate topLabels="1">
    <dataRefs count="2">
      <dataRef ref="H484:H488" sheet="H3-295"/>
      <dataRef name="$C$4:$C$1231,$H$4:$H$1231"/>
    </dataRefs>
  </dataConsolidate>
  <mergeCells count="1">
    <mergeCell ref="M998:M999"/>
  </mergeCells>
  <dataValidations count="1">
    <dataValidation type="list" allowBlank="1" showInputMessage="1" showErrorMessage="1" sqref="G2:G1229" xr:uid="{659A82A7-BC40-4D1D-9C01-40E24D0C41D3}">
      <formula1>"Productos"</formula1>
    </dataValidation>
  </dataValidations>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C3D88-5EA6-4860-BD3B-88A10FEF812F}">
  <dimension ref="A1:G12"/>
  <sheetViews>
    <sheetView workbookViewId="0">
      <selection activeCell="D6" sqref="D6"/>
    </sheetView>
  </sheetViews>
  <sheetFormatPr baseColWidth="10" defaultRowHeight="15" x14ac:dyDescent="0.25"/>
  <cols>
    <col min="3" max="3" width="20.42578125" customWidth="1"/>
  </cols>
  <sheetData>
    <row r="1" spans="1:7" ht="15.75" thickBot="1" x14ac:dyDescent="0.3">
      <c r="A1" s="144" t="s">
        <v>1321</v>
      </c>
      <c r="B1" s="144"/>
      <c r="C1" s="144"/>
      <c r="D1" s="144"/>
      <c r="E1" s="144"/>
      <c r="F1" s="145"/>
      <c r="G1" s="45"/>
    </row>
    <row r="2" spans="1:7" x14ac:dyDescent="0.25">
      <c r="A2" s="132" t="s">
        <v>1313</v>
      </c>
      <c r="B2" s="90" t="s">
        <v>1314</v>
      </c>
      <c r="C2" s="32" t="s">
        <v>1312</v>
      </c>
      <c r="D2" s="32">
        <f ca="1">SUMIF('H3-295'!G$2:H$1229,C2,'H3-295'!I$2:I$1229)</f>
        <v>13077228</v>
      </c>
      <c r="E2" s="138">
        <f ca="1">SUM(D2:D4)</f>
        <v>14982734</v>
      </c>
      <c r="F2" s="141">
        <f ca="1">SUM(E2:E6)</f>
        <v>17438218</v>
      </c>
      <c r="G2" s="45"/>
    </row>
    <row r="3" spans="1:7" x14ac:dyDescent="0.25">
      <c r="A3" s="133"/>
      <c r="B3" s="92"/>
      <c r="C3" s="12" t="s">
        <v>108</v>
      </c>
      <c r="D3" s="12">
        <f ca="1">SUMIF('H3-295'!G$2:H$1229,C3,'H3-295'!I$2:I$1229)</f>
        <v>9543</v>
      </c>
      <c r="E3" s="139"/>
      <c r="F3" s="142"/>
      <c r="G3" s="45"/>
    </row>
    <row r="4" spans="1:7" ht="15.75" thickBot="1" x14ac:dyDescent="0.3">
      <c r="A4" s="133"/>
      <c r="B4" s="91"/>
      <c r="C4" s="33" t="s">
        <v>19</v>
      </c>
      <c r="D4" s="33">
        <f ca="1">SUMIF('H3-295'!G$2:H$1229,C4,'H3-295'!I$2:I$1229)</f>
        <v>1895963</v>
      </c>
      <c r="E4" s="140"/>
      <c r="F4" s="142"/>
      <c r="G4" s="45"/>
    </row>
    <row r="5" spans="1:7" ht="15.75" thickBot="1" x14ac:dyDescent="0.3">
      <c r="A5" s="133"/>
      <c r="B5" s="34" t="s">
        <v>1315</v>
      </c>
      <c r="C5" s="35" t="s">
        <v>1310</v>
      </c>
      <c r="D5" s="35">
        <f ca="1">SUMIF('H3-295'!G$2:H$1229,C5,'H3-295'!I$2:I$1229)</f>
        <v>2455244</v>
      </c>
      <c r="E5" s="36">
        <f ca="1">D5</f>
        <v>2455244</v>
      </c>
      <c r="F5" s="142"/>
      <c r="G5" s="45"/>
    </row>
    <row r="6" spans="1:7" ht="15.75" thickBot="1" x14ac:dyDescent="0.3">
      <c r="A6" s="134"/>
      <c r="B6" s="34" t="s">
        <v>1316</v>
      </c>
      <c r="C6" s="35" t="s">
        <v>1311</v>
      </c>
      <c r="D6" s="35">
        <f ca="1">SUMIF('H3-295'!G$2:H$1229,C6,'H3-295'!I$2:I$1229)</f>
        <v>240</v>
      </c>
      <c r="E6" s="36">
        <f ca="1">D6</f>
        <v>240</v>
      </c>
      <c r="F6" s="143"/>
      <c r="G6" s="45"/>
    </row>
    <row r="7" spans="1:7" x14ac:dyDescent="0.25">
      <c r="A7" s="48"/>
      <c r="B7" s="12"/>
      <c r="C7" s="12"/>
      <c r="D7" s="12"/>
      <c r="E7" s="12"/>
      <c r="F7" s="12"/>
      <c r="G7" s="45"/>
    </row>
    <row r="8" spans="1:7" ht="15.75" thickBot="1" x14ac:dyDescent="0.3">
      <c r="A8" s="48"/>
      <c r="B8" s="12"/>
      <c r="C8" s="12"/>
      <c r="D8" s="12"/>
      <c r="E8" s="12"/>
      <c r="F8" s="12"/>
      <c r="G8" s="45"/>
    </row>
    <row r="9" spans="1:7" ht="15.75" thickBot="1" x14ac:dyDescent="0.3">
      <c r="A9" s="48"/>
      <c r="B9" s="88" t="s">
        <v>1320</v>
      </c>
      <c r="C9" s="89"/>
      <c r="D9" s="89"/>
      <c r="E9" s="105">
        <f>'H3-295'!J1170+'H3-295'!J1137+'H3-295'!J1091+'H3-295'!J1090+'H3-295'!J1089+'H3-295'!J1060+'H3-295'!J1046+'H3-295'!J1045+'H3-295'!J1024+'H3-295'!J1022+'H3-295'!J1018+'H3-295'!J1014+'H3-295'!J1012+'H3-295'!J1011+'H3-295'!J1008+'H3-295'!J1007+'H3-295'!J1002+'H3-295'!J1000+'H3-295'!J999+'H3-295'!J998+'H3-295'!J931+'H3-295'!J870</f>
        <v>1339827</v>
      </c>
      <c r="F9" s="12"/>
      <c r="G9" s="45"/>
    </row>
    <row r="10" spans="1:7" x14ac:dyDescent="0.25">
      <c r="A10" s="48"/>
      <c r="B10" s="12"/>
      <c r="C10" s="12"/>
      <c r="D10" s="12"/>
      <c r="E10" s="12"/>
      <c r="F10" s="12"/>
      <c r="G10" s="45"/>
    </row>
    <row r="11" spans="1:7" x14ac:dyDescent="0.25">
      <c r="A11" s="48"/>
      <c r="B11" s="12"/>
      <c r="C11" s="12"/>
      <c r="D11" s="12"/>
      <c r="E11" s="12"/>
      <c r="F11" s="12"/>
      <c r="G11" s="45"/>
    </row>
    <row r="12" spans="1:7" x14ac:dyDescent="0.25">
      <c r="A12" s="48"/>
      <c r="B12" s="12"/>
      <c r="C12" s="12"/>
      <c r="D12" s="12"/>
      <c r="E12" s="12"/>
      <c r="F12" s="12"/>
      <c r="G12" s="45"/>
    </row>
  </sheetData>
  <mergeCells count="3">
    <mergeCell ref="E2:E4"/>
    <mergeCell ref="F2:F6"/>
    <mergeCell ref="A1:F1"/>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493"/>
  <sheetViews>
    <sheetView topLeftCell="A302" workbookViewId="0">
      <selection activeCell="D307" sqref="D307"/>
    </sheetView>
  </sheetViews>
  <sheetFormatPr baseColWidth="10" defaultRowHeight="15" x14ac:dyDescent="0.25"/>
  <cols>
    <col min="1" max="1" width="18.28515625" customWidth="1"/>
    <col min="7" max="7" width="6.5703125" style="1" customWidth="1"/>
    <col min="8" max="8" width="23.42578125" customWidth="1"/>
  </cols>
  <sheetData>
    <row r="1" spans="1:13" x14ac:dyDescent="0.25">
      <c r="A1" t="s">
        <v>1354</v>
      </c>
      <c r="B1" t="s">
        <v>1358</v>
      </c>
      <c r="C1" t="s">
        <v>1356</v>
      </c>
      <c r="D1" t="s">
        <v>1357</v>
      </c>
      <c r="G1" s="1" t="s">
        <v>1360</v>
      </c>
      <c r="H1" t="s">
        <v>1359</v>
      </c>
      <c r="I1" t="s">
        <v>1358</v>
      </c>
    </row>
    <row r="2" spans="1:13" x14ac:dyDescent="0.25">
      <c r="A2" t="s">
        <v>1536</v>
      </c>
      <c r="B2" cm="1">
        <f t="array" ref="B2">SUMPRODUCT(('H3-295'!$D$2:$D$1229=A2)*'H3-295'!$I$2:$I$1229)</f>
        <v>4000</v>
      </c>
      <c r="C2">
        <f>B2+0.000001*ROW()</f>
        <v>4000.0000020000002</v>
      </c>
      <c r="D2">
        <f t="shared" ref="D2:D65" si="0">_xlfn.RANK.EQ(C2,$C$2:$C$483)</f>
        <v>366</v>
      </c>
      <c r="G2" s="1">
        <v>1</v>
      </c>
      <c r="H2" t="str">
        <f>INDEX($A$2:$A$483,MATCH(G2,$D$2:$D$483,0))</f>
        <v>Capetillo, Diego</v>
      </c>
      <c r="I2">
        <f>INDEX($B$2:$B$483,MATCH(G2,$D$2:$D$483,0))</f>
        <v>548892</v>
      </c>
      <c r="L2" t="s">
        <v>1355</v>
      </c>
      <c r="M2">
        <v>61386</v>
      </c>
    </row>
    <row r="3" spans="1:13" x14ac:dyDescent="0.25">
      <c r="A3" t="s">
        <v>1537</v>
      </c>
      <c r="B3" cm="1">
        <f t="array" ref="B3">SUMPRODUCT(('H3-295'!$D$2:$D$1229=A3)*'H3-295'!$I$2:$I$1229)</f>
        <v>110186</v>
      </c>
      <c r="C3">
        <f t="shared" ref="C3:C66" si="1">B3+0.000001*ROW()</f>
        <v>110186.00000299999</v>
      </c>
      <c r="D3">
        <f t="shared" si="0"/>
        <v>35</v>
      </c>
      <c r="G3" s="1">
        <v>2</v>
      </c>
      <c r="H3" t="str">
        <f t="shared" ref="H3:H66" si="2">INDEX($A$2:$A$483,MATCH(G3,$D$2:$D$483,0))</f>
        <v>Olaortua, Pedro de</v>
      </c>
      <c r="I3">
        <f t="shared" ref="I3:I66" si="3">INDEX($B$2:$B$483,MATCH(G3,$D$2:$D$483,0))</f>
        <v>544366</v>
      </c>
    </row>
    <row r="4" spans="1:13" x14ac:dyDescent="0.25">
      <c r="A4" t="s">
        <v>1538</v>
      </c>
      <c r="B4" cm="1">
        <f t="array" ref="B4">SUMPRODUCT(('H3-295'!$D$2:$D$1229=A4)*'H3-295'!$I$2:$I$1229)</f>
        <v>5000</v>
      </c>
      <c r="C4">
        <f t="shared" si="1"/>
        <v>5000.0000040000004</v>
      </c>
      <c r="D4">
        <f t="shared" si="0"/>
        <v>332</v>
      </c>
      <c r="G4" s="1">
        <v>3</v>
      </c>
      <c r="H4" t="str">
        <f t="shared" si="2"/>
        <v>García de Alfaro, Francisco</v>
      </c>
      <c r="I4">
        <f t="shared" si="3"/>
        <v>422728</v>
      </c>
      <c r="L4" t="s">
        <v>1533</v>
      </c>
    </row>
    <row r="5" spans="1:13" x14ac:dyDescent="0.25">
      <c r="A5" t="s">
        <v>1539</v>
      </c>
      <c r="B5" cm="1">
        <f t="array" ref="B5">SUMPRODUCT(('H3-295'!$D$2:$D$1229=A5)*'H3-295'!$I$2:$I$1229)</f>
        <v>14700</v>
      </c>
      <c r="C5">
        <f t="shared" si="1"/>
        <v>14700.000005</v>
      </c>
      <c r="D5">
        <f t="shared" si="0"/>
        <v>244</v>
      </c>
      <c r="G5" s="1">
        <v>4</v>
      </c>
      <c r="H5" t="str">
        <f t="shared" si="2"/>
        <v>Lusa, Simón de</v>
      </c>
      <c r="I5">
        <f t="shared" si="3"/>
        <v>406612</v>
      </c>
    </row>
    <row r="6" spans="1:13" x14ac:dyDescent="0.25">
      <c r="A6" t="s">
        <v>1540</v>
      </c>
      <c r="B6" cm="1">
        <f t="array" ref="B6">SUMPRODUCT(('H3-295'!$D$2:$D$1229=A6)*'H3-295'!$I$2:$I$1229)</f>
        <v>3635</v>
      </c>
      <c r="C6">
        <f t="shared" si="1"/>
        <v>3635.0000060000002</v>
      </c>
      <c r="D6">
        <f t="shared" si="0"/>
        <v>374</v>
      </c>
      <c r="G6" s="1">
        <v>5</v>
      </c>
      <c r="H6" t="str">
        <f t="shared" si="2"/>
        <v>Fano y Arteaga, Martín de</v>
      </c>
      <c r="I6">
        <f t="shared" si="3"/>
        <v>362890</v>
      </c>
      <c r="L6" t="s">
        <v>1313</v>
      </c>
      <c r="M6">
        <v>17438218</v>
      </c>
    </row>
    <row r="7" spans="1:13" x14ac:dyDescent="0.25">
      <c r="A7" t="s">
        <v>1541</v>
      </c>
      <c r="B7" cm="1">
        <f t="array" ref="B7">SUMPRODUCT(('H3-295'!$D$2:$D$1229=A7)*'H3-295'!$I$2:$I$1229)</f>
        <v>728</v>
      </c>
      <c r="C7">
        <f t="shared" si="1"/>
        <v>728.00000699999998</v>
      </c>
      <c r="D7">
        <f t="shared" si="0"/>
        <v>434</v>
      </c>
      <c r="G7" s="1">
        <v>6</v>
      </c>
      <c r="H7" t="str">
        <f t="shared" si="2"/>
        <v>Liseras, Félix de</v>
      </c>
      <c r="I7">
        <f t="shared" si="3"/>
        <v>325222</v>
      </c>
    </row>
    <row r="8" spans="1:13" x14ac:dyDescent="0.25">
      <c r="A8" t="s">
        <v>1362</v>
      </c>
      <c r="B8" cm="1">
        <f t="array" ref="B8">SUMPRODUCT(('H3-295'!$D$2:$D$1229=A8)*'H3-295'!$I$2:$I$1229)</f>
        <v>400</v>
      </c>
      <c r="C8">
        <f t="shared" si="1"/>
        <v>400.00000799999998</v>
      </c>
      <c r="D8">
        <f t="shared" si="0"/>
        <v>452</v>
      </c>
      <c r="G8" s="1">
        <v>7</v>
      </c>
      <c r="H8" t="str">
        <f t="shared" si="2"/>
        <v>Fernández Obregón, Gerónimo</v>
      </c>
      <c r="I8">
        <f t="shared" si="3"/>
        <v>277804</v>
      </c>
    </row>
    <row r="9" spans="1:13" x14ac:dyDescent="0.25">
      <c r="A9" t="s">
        <v>1542</v>
      </c>
      <c r="B9" cm="1">
        <f t="array" ref="B9">SUMPRODUCT(('H3-295'!$D$2:$D$1229=A9)*'H3-295'!$I$2:$I$1229)</f>
        <v>0</v>
      </c>
      <c r="C9">
        <f t="shared" si="1"/>
        <v>9.0000000000000002E-6</v>
      </c>
      <c r="D9">
        <f t="shared" si="0"/>
        <v>480</v>
      </c>
      <c r="G9" s="1">
        <v>8</v>
      </c>
      <c r="H9" t="str">
        <f t="shared" si="2"/>
        <v>Velaochaga, Francisco de</v>
      </c>
      <c r="I9">
        <f t="shared" si="3"/>
        <v>262750</v>
      </c>
    </row>
    <row r="10" spans="1:13" x14ac:dyDescent="0.25">
      <c r="A10" t="s">
        <v>1510</v>
      </c>
      <c r="B10" cm="1">
        <f t="array" ref="B10">SUMPRODUCT(('H3-295'!$D$2:$D$1229=A10)*'H3-295'!$I$2:$I$1229)</f>
        <v>96</v>
      </c>
      <c r="C10">
        <f t="shared" si="1"/>
        <v>96.000010000000003</v>
      </c>
      <c r="D10">
        <f t="shared" si="0"/>
        <v>467</v>
      </c>
      <c r="G10" s="1">
        <v>9</v>
      </c>
      <c r="H10" t="str">
        <f t="shared" si="2"/>
        <v>Miraval, Nicolás de</v>
      </c>
      <c r="I10">
        <f t="shared" si="3"/>
        <v>246929</v>
      </c>
      <c r="L10" s="146" t="s">
        <v>1534</v>
      </c>
      <c r="M10">
        <f>M6-M2</f>
        <v>17376832</v>
      </c>
    </row>
    <row r="11" spans="1:13" x14ac:dyDescent="0.25">
      <c r="A11" t="s">
        <v>1543</v>
      </c>
      <c r="B11" cm="1">
        <f t="array" ref="B11">SUMPRODUCT(('H3-295'!$D$2:$D$1229=A11)*'H3-295'!$I$2:$I$1229)</f>
        <v>3800</v>
      </c>
      <c r="C11">
        <f t="shared" si="1"/>
        <v>3800.0000110000001</v>
      </c>
      <c r="D11">
        <f t="shared" si="0"/>
        <v>370</v>
      </c>
      <c r="G11" s="1">
        <v>10</v>
      </c>
      <c r="H11" t="str">
        <f t="shared" si="2"/>
        <v>Bermejo, Gaspar</v>
      </c>
      <c r="I11">
        <f t="shared" si="3"/>
        <v>236775</v>
      </c>
      <c r="L11" s="146"/>
    </row>
    <row r="12" spans="1:13" x14ac:dyDescent="0.25">
      <c r="A12" t="s">
        <v>1544</v>
      </c>
      <c r="B12" cm="1">
        <f t="array" ref="B12">SUMPRODUCT(('H3-295'!$D$2:$D$1229=A12)*'H3-295'!$I$2:$I$1229)</f>
        <v>344</v>
      </c>
      <c r="C12">
        <f t="shared" si="1"/>
        <v>344.00001200000003</v>
      </c>
      <c r="D12">
        <f t="shared" si="0"/>
        <v>454</v>
      </c>
      <c r="G12" s="1">
        <v>11</v>
      </c>
      <c r="H12" t="str">
        <f t="shared" si="2"/>
        <v>Carbajal y Gutiérrez, Diego de</v>
      </c>
      <c r="I12">
        <f t="shared" si="3"/>
        <v>233715</v>
      </c>
    </row>
    <row r="13" spans="1:13" x14ac:dyDescent="0.25">
      <c r="A13" t="s">
        <v>1545</v>
      </c>
      <c r="B13" cm="1">
        <f t="array" ref="B13">SUMPRODUCT(('H3-295'!$D$2:$D$1229=A13)*'H3-295'!$I$2:$I$1229)</f>
        <v>200</v>
      </c>
      <c r="C13">
        <f t="shared" si="1"/>
        <v>200.000013</v>
      </c>
      <c r="D13">
        <f t="shared" si="0"/>
        <v>464</v>
      </c>
      <c r="G13" s="1">
        <v>12</v>
      </c>
      <c r="H13" t="str">
        <f t="shared" si="2"/>
        <v>Garazatúa, Joseph de</v>
      </c>
      <c r="I13">
        <f t="shared" si="3"/>
        <v>232620</v>
      </c>
    </row>
    <row r="14" spans="1:13" x14ac:dyDescent="0.25">
      <c r="A14" t="s">
        <v>1546</v>
      </c>
      <c r="B14" cm="1">
        <f t="array" ref="B14">SUMPRODUCT(('H3-295'!$D$2:$D$1229=A14)*'H3-295'!$I$2:$I$1229)</f>
        <v>500</v>
      </c>
      <c r="C14">
        <f t="shared" si="1"/>
        <v>500.00001400000002</v>
      </c>
      <c r="D14">
        <f t="shared" si="0"/>
        <v>443</v>
      </c>
      <c r="G14" s="1">
        <v>13</v>
      </c>
      <c r="H14" t="str">
        <f t="shared" si="2"/>
        <v>Anues, Bernardo Ignacio de</v>
      </c>
      <c r="I14">
        <f t="shared" si="3"/>
        <v>220429</v>
      </c>
    </row>
    <row r="15" spans="1:13" x14ac:dyDescent="0.25">
      <c r="A15" t="s">
        <v>1547</v>
      </c>
      <c r="B15" cm="1">
        <f t="array" ref="B15">SUMPRODUCT(('H3-295'!$D$2:$D$1229=A15)*'H3-295'!$I$2:$I$1229)</f>
        <v>200</v>
      </c>
      <c r="C15">
        <f t="shared" si="1"/>
        <v>200.00001499999999</v>
      </c>
      <c r="D15">
        <f t="shared" si="0"/>
        <v>463</v>
      </c>
      <c r="G15" s="1">
        <v>14</v>
      </c>
      <c r="H15" t="str">
        <f t="shared" si="2"/>
        <v>Alzugaray, Pedro de</v>
      </c>
      <c r="I15">
        <f t="shared" si="3"/>
        <v>217543</v>
      </c>
    </row>
    <row r="16" spans="1:13" x14ac:dyDescent="0.25">
      <c r="A16" t="s">
        <v>1548</v>
      </c>
      <c r="B16" cm="1">
        <f t="array" ref="B16">SUMPRODUCT(('H3-295'!$D$2:$D$1229=A16)*'H3-295'!$I$2:$I$1229)</f>
        <v>8000</v>
      </c>
      <c r="C16">
        <f t="shared" si="1"/>
        <v>8000.000016</v>
      </c>
      <c r="D16">
        <f t="shared" si="0"/>
        <v>309</v>
      </c>
      <c r="G16" s="1">
        <v>15</v>
      </c>
      <c r="H16" t="str">
        <f t="shared" si="2"/>
        <v>Uria San Martín, Juan Antonio de</v>
      </c>
      <c r="I16">
        <f t="shared" si="3"/>
        <v>211836</v>
      </c>
    </row>
    <row r="17" spans="1:9" x14ac:dyDescent="0.25">
      <c r="A17" t="s">
        <v>1549</v>
      </c>
      <c r="B17" cm="1">
        <f t="array" ref="B17">SUMPRODUCT(('H3-295'!$D$2:$D$1229=A17)*'H3-295'!$I$2:$I$1229)</f>
        <v>4400</v>
      </c>
      <c r="C17">
        <f t="shared" si="1"/>
        <v>4400.0000170000003</v>
      </c>
      <c r="D17">
        <f t="shared" si="0"/>
        <v>341</v>
      </c>
      <c r="G17" s="1">
        <v>16</v>
      </c>
      <c r="H17" t="str">
        <f t="shared" si="2"/>
        <v>Narea, Ignacio de</v>
      </c>
      <c r="I17">
        <f t="shared" si="3"/>
        <v>195955</v>
      </c>
    </row>
    <row r="18" spans="1:9" x14ac:dyDescent="0.25">
      <c r="A18" t="s">
        <v>1550</v>
      </c>
      <c r="B18" cm="1">
        <f t="array" ref="B18">SUMPRODUCT(('H3-295'!$D$2:$D$1229=A18)*'H3-295'!$I$2:$I$1229)</f>
        <v>6337</v>
      </c>
      <c r="C18">
        <f t="shared" si="1"/>
        <v>6337.0000179999997</v>
      </c>
      <c r="D18">
        <f t="shared" si="0"/>
        <v>317</v>
      </c>
      <c r="G18" s="1">
        <v>17</v>
      </c>
      <c r="H18" t="str">
        <f t="shared" si="2"/>
        <v>Arcos, Juan de</v>
      </c>
      <c r="I18">
        <f t="shared" si="3"/>
        <v>183250</v>
      </c>
    </row>
    <row r="19" spans="1:9" x14ac:dyDescent="0.25">
      <c r="A19" t="s">
        <v>1440</v>
      </c>
      <c r="B19" cm="1">
        <f t="array" ref="B19">SUMPRODUCT(('H3-295'!$D$2:$D$1229=A19)*'H3-295'!$I$2:$I$1229)</f>
        <v>5000</v>
      </c>
      <c r="C19">
        <f t="shared" si="1"/>
        <v>5000.0000190000001</v>
      </c>
      <c r="D19">
        <f t="shared" si="0"/>
        <v>331</v>
      </c>
      <c r="G19" s="1">
        <v>18</v>
      </c>
      <c r="H19" t="str">
        <f t="shared" si="2"/>
        <v>Castro y Obando, Juan de</v>
      </c>
      <c r="I19">
        <f t="shared" si="3"/>
        <v>168254</v>
      </c>
    </row>
    <row r="20" spans="1:9" x14ac:dyDescent="0.25">
      <c r="A20" t="s">
        <v>1551</v>
      </c>
      <c r="B20" cm="1">
        <f t="array" ref="B20">SUMPRODUCT(('H3-295'!$D$2:$D$1229=A20)*'H3-295'!$I$2:$I$1229)</f>
        <v>4400</v>
      </c>
      <c r="C20">
        <f t="shared" si="1"/>
        <v>4400.0000200000004</v>
      </c>
      <c r="D20">
        <f t="shared" si="0"/>
        <v>340</v>
      </c>
      <c r="G20" s="1">
        <v>19</v>
      </c>
      <c r="H20" t="str">
        <f t="shared" si="2"/>
        <v>Guzmán, María de</v>
      </c>
      <c r="I20">
        <f t="shared" si="3"/>
        <v>168000</v>
      </c>
    </row>
    <row r="21" spans="1:9" x14ac:dyDescent="0.25">
      <c r="A21" t="s">
        <v>1552</v>
      </c>
      <c r="B21" cm="1">
        <f t="array" ref="B21">SUMPRODUCT(('H3-295'!$D$2:$D$1229=A21)*'H3-295'!$I$2:$I$1229)</f>
        <v>26643</v>
      </c>
      <c r="C21">
        <f t="shared" si="1"/>
        <v>26643.000021</v>
      </c>
      <c r="D21">
        <f t="shared" si="0"/>
        <v>170</v>
      </c>
      <c r="G21" s="1">
        <v>20</v>
      </c>
      <c r="H21" t="str">
        <f t="shared" si="2"/>
        <v>Marceliano, Joseph de</v>
      </c>
      <c r="I21">
        <f t="shared" si="3"/>
        <v>161805</v>
      </c>
    </row>
    <row r="22" spans="1:9" x14ac:dyDescent="0.25">
      <c r="A22" t="s">
        <v>1553</v>
      </c>
      <c r="B22" cm="1">
        <f t="array" ref="B22">SUMPRODUCT(('H3-295'!$D$2:$D$1229=A22)*'H3-295'!$I$2:$I$1229)</f>
        <v>748</v>
      </c>
      <c r="C22">
        <f t="shared" si="1"/>
        <v>748.00002199999994</v>
      </c>
      <c r="D22">
        <f t="shared" si="0"/>
        <v>432</v>
      </c>
      <c r="G22" s="1">
        <v>21</v>
      </c>
      <c r="H22" t="str">
        <f t="shared" si="2"/>
        <v>Sáenz de Vitoria, Andrés</v>
      </c>
      <c r="I22">
        <f t="shared" si="3"/>
        <v>145066</v>
      </c>
    </row>
    <row r="23" spans="1:9" x14ac:dyDescent="0.25">
      <c r="A23" t="s">
        <v>1554</v>
      </c>
      <c r="B23" cm="1">
        <f t="array" ref="B23">SUMPRODUCT(('H3-295'!$D$2:$D$1229=A23)*'H3-295'!$I$2:$I$1229)</f>
        <v>3540</v>
      </c>
      <c r="C23">
        <f t="shared" si="1"/>
        <v>3540.0000230000001</v>
      </c>
      <c r="D23">
        <f t="shared" si="0"/>
        <v>376</v>
      </c>
      <c r="G23" s="1">
        <v>22</v>
      </c>
      <c r="H23" t="str">
        <f t="shared" si="2"/>
        <v>Jáuregui, Ignacio de</v>
      </c>
      <c r="I23">
        <f t="shared" si="3"/>
        <v>144275</v>
      </c>
    </row>
    <row r="24" spans="1:9" x14ac:dyDescent="0.25">
      <c r="A24" t="s">
        <v>1329</v>
      </c>
      <c r="B24" cm="1">
        <f t="array" ref="B24">SUMPRODUCT(('H3-295'!$D$2:$D$1229=A24)*'H3-295'!$I$2:$I$1229)</f>
        <v>96846</v>
      </c>
      <c r="C24">
        <f t="shared" si="1"/>
        <v>96846.000023999994</v>
      </c>
      <c r="D24">
        <f t="shared" si="0"/>
        <v>42</v>
      </c>
      <c r="G24" s="1">
        <v>23</v>
      </c>
      <c r="H24" t="str">
        <f t="shared" si="2"/>
        <v>Baquia, Juan de la</v>
      </c>
      <c r="I24">
        <f t="shared" si="3"/>
        <v>141726</v>
      </c>
    </row>
    <row r="25" spans="1:9" x14ac:dyDescent="0.25">
      <c r="A25" t="s">
        <v>1555</v>
      </c>
      <c r="B25" cm="1">
        <f t="array" ref="B25">SUMPRODUCT(('H3-295'!$D$2:$D$1229=A25)*'H3-295'!$I$2:$I$1229)</f>
        <v>1384</v>
      </c>
      <c r="C25">
        <f t="shared" si="1"/>
        <v>1384.0000250000001</v>
      </c>
      <c r="D25">
        <f t="shared" si="0"/>
        <v>411</v>
      </c>
      <c r="G25" s="1">
        <v>24</v>
      </c>
      <c r="H25" t="str">
        <f t="shared" si="2"/>
        <v>Herboso, Francisco de</v>
      </c>
      <c r="I25">
        <f t="shared" si="3"/>
        <v>137216</v>
      </c>
    </row>
    <row r="26" spans="1:9" x14ac:dyDescent="0.25">
      <c r="A26" t="s">
        <v>1556</v>
      </c>
      <c r="B26" cm="1">
        <f t="array" ref="B26">SUMPRODUCT(('H3-295'!$D$2:$D$1229=A26)*'H3-295'!$I$2:$I$1229)</f>
        <v>2000</v>
      </c>
      <c r="C26">
        <f t="shared" si="1"/>
        <v>2000.0000259999999</v>
      </c>
      <c r="D26">
        <f t="shared" si="0"/>
        <v>404</v>
      </c>
      <c r="G26" s="1">
        <v>25</v>
      </c>
      <c r="H26" t="str">
        <f t="shared" si="2"/>
        <v>Ureta, Diego de</v>
      </c>
      <c r="I26">
        <f t="shared" si="3"/>
        <v>126052</v>
      </c>
    </row>
    <row r="27" spans="1:9" x14ac:dyDescent="0.25">
      <c r="A27" t="s">
        <v>1557</v>
      </c>
      <c r="B27" cm="1">
        <f t="array" ref="B27">SUMPRODUCT(('H3-295'!$D$2:$D$1229=A27)*'H3-295'!$I$2:$I$1229)</f>
        <v>15504</v>
      </c>
      <c r="C27">
        <f t="shared" si="1"/>
        <v>15504.000027</v>
      </c>
      <c r="D27">
        <f t="shared" si="0"/>
        <v>235</v>
      </c>
      <c r="G27" s="1">
        <v>26</v>
      </c>
      <c r="H27" t="str">
        <f t="shared" si="2"/>
        <v>Ortiz de Foronda, Pedro</v>
      </c>
      <c r="I27">
        <f t="shared" si="3"/>
        <v>124619</v>
      </c>
    </row>
    <row r="28" spans="1:9" x14ac:dyDescent="0.25">
      <c r="A28" t="s">
        <v>1558</v>
      </c>
      <c r="B28" cm="1">
        <f t="array" ref="B28">SUMPRODUCT(('H3-295'!$D$2:$D$1229=A28)*'H3-295'!$I$2:$I$1229)</f>
        <v>183250</v>
      </c>
      <c r="C28">
        <f t="shared" si="1"/>
        <v>183250.00002800001</v>
      </c>
      <c r="D28">
        <f t="shared" si="0"/>
        <v>17</v>
      </c>
      <c r="G28" s="1">
        <v>27</v>
      </c>
      <c r="H28" t="str">
        <f t="shared" si="2"/>
        <v>Borda, Gabriel de</v>
      </c>
      <c r="I28">
        <f t="shared" si="3"/>
        <v>122960</v>
      </c>
    </row>
    <row r="29" spans="1:9" x14ac:dyDescent="0.25">
      <c r="A29" t="s">
        <v>1559</v>
      </c>
      <c r="B29" cm="1">
        <f t="array" ref="B29">SUMPRODUCT(('H3-295'!$D$2:$D$1229=A29)*'H3-295'!$I$2:$I$1229)</f>
        <v>25828</v>
      </c>
      <c r="C29">
        <f t="shared" si="1"/>
        <v>25828.000028999999</v>
      </c>
      <c r="D29">
        <f t="shared" si="0"/>
        <v>177</v>
      </c>
      <c r="G29" s="1">
        <v>28</v>
      </c>
      <c r="H29" t="str">
        <f t="shared" si="2"/>
        <v>Márquez, Antonio</v>
      </c>
      <c r="I29">
        <f t="shared" si="3"/>
        <v>122216</v>
      </c>
    </row>
    <row r="30" spans="1:9" x14ac:dyDescent="0.25">
      <c r="A30" t="s">
        <v>1560</v>
      </c>
      <c r="B30" cm="1">
        <f t="array" ref="B30">SUMPRODUCT(('H3-295'!$D$2:$D$1229=A30)*'H3-295'!$I$2:$I$1229)</f>
        <v>14000</v>
      </c>
      <c r="C30">
        <f t="shared" si="1"/>
        <v>14000.000029999999</v>
      </c>
      <c r="D30">
        <f t="shared" si="0"/>
        <v>254</v>
      </c>
      <c r="G30" s="1">
        <v>29</v>
      </c>
      <c r="H30" t="str">
        <f t="shared" si="2"/>
        <v>Cueto, Joseph de</v>
      </c>
      <c r="I30">
        <f t="shared" si="3"/>
        <v>121531</v>
      </c>
    </row>
    <row r="31" spans="1:9" x14ac:dyDescent="0.25">
      <c r="A31" t="s">
        <v>1561</v>
      </c>
      <c r="B31" cm="1">
        <f t="array" ref="B31">SUMPRODUCT(('H3-295'!$D$2:$D$1229=A31)*'H3-295'!$I$2:$I$1229)</f>
        <v>32000</v>
      </c>
      <c r="C31">
        <f t="shared" si="1"/>
        <v>32000.000031</v>
      </c>
      <c r="D31">
        <f t="shared" si="0"/>
        <v>154</v>
      </c>
      <c r="G31" s="1">
        <v>30</v>
      </c>
      <c r="H31" t="str">
        <f t="shared" si="2"/>
        <v>Fuente, Francisco de la</v>
      </c>
      <c r="I31">
        <f t="shared" si="3"/>
        <v>120388</v>
      </c>
    </row>
    <row r="32" spans="1:9" x14ac:dyDescent="0.25">
      <c r="A32" t="s">
        <v>1562</v>
      </c>
      <c r="B32" cm="1">
        <f t="array" ref="B32">SUMPRODUCT(('H3-295'!$D$2:$D$1229=A32)*'H3-295'!$I$2:$I$1229)</f>
        <v>20226</v>
      </c>
      <c r="C32">
        <f t="shared" si="1"/>
        <v>20226.000032</v>
      </c>
      <c r="D32">
        <f t="shared" si="0"/>
        <v>205</v>
      </c>
      <c r="G32" s="1">
        <v>31</v>
      </c>
      <c r="H32" t="str">
        <f t="shared" si="2"/>
        <v>Berrio, Joseph de</v>
      </c>
      <c r="I32">
        <f t="shared" si="3"/>
        <v>116074</v>
      </c>
    </row>
    <row r="33" spans="1:9" x14ac:dyDescent="0.25">
      <c r="A33" t="s">
        <v>1563</v>
      </c>
      <c r="B33" cm="1">
        <f t="array" ref="B33">SUMPRODUCT(('H3-295'!$D$2:$D$1229=A33)*'H3-295'!$I$2:$I$1229)</f>
        <v>26381</v>
      </c>
      <c r="C33">
        <f t="shared" si="1"/>
        <v>26381.000033</v>
      </c>
      <c r="D33">
        <f t="shared" si="0"/>
        <v>174</v>
      </c>
      <c r="G33" s="1">
        <v>32</v>
      </c>
      <c r="H33" t="str">
        <f t="shared" si="2"/>
        <v>Vergara, Alonso de</v>
      </c>
      <c r="I33">
        <f t="shared" si="3"/>
        <v>112000</v>
      </c>
    </row>
    <row r="34" spans="1:9" x14ac:dyDescent="0.25">
      <c r="A34" t="s">
        <v>1503</v>
      </c>
      <c r="B34" cm="1">
        <f t="array" ref="B34">SUMPRODUCT(('H3-295'!$D$2:$D$1229=A34)*'H3-295'!$I$2:$I$1229)</f>
        <v>43526</v>
      </c>
      <c r="C34">
        <f t="shared" si="1"/>
        <v>43526.000033999997</v>
      </c>
      <c r="D34">
        <f t="shared" si="0"/>
        <v>114</v>
      </c>
      <c r="G34" s="1">
        <v>33</v>
      </c>
      <c r="H34" t="str">
        <f t="shared" si="2"/>
        <v>Arias, Pablo</v>
      </c>
      <c r="I34">
        <f t="shared" si="3"/>
        <v>112000</v>
      </c>
    </row>
    <row r="35" spans="1:9" x14ac:dyDescent="0.25">
      <c r="A35" t="s">
        <v>1475</v>
      </c>
      <c r="B35" cm="1">
        <f t="array" ref="B35">SUMPRODUCT(('H3-295'!$D$2:$D$1229=A35)*'H3-295'!$I$2:$I$1229)</f>
        <v>2810</v>
      </c>
      <c r="C35">
        <f t="shared" si="1"/>
        <v>2810.000035</v>
      </c>
      <c r="D35">
        <f t="shared" si="0"/>
        <v>388</v>
      </c>
      <c r="G35" s="1">
        <v>34</v>
      </c>
      <c r="H35" t="str">
        <f t="shared" si="2"/>
        <v>Sánchez de Aznar, Miguel</v>
      </c>
      <c r="I35">
        <f t="shared" si="3"/>
        <v>110383</v>
      </c>
    </row>
    <row r="36" spans="1:9" x14ac:dyDescent="0.25">
      <c r="A36" t="s">
        <v>1564</v>
      </c>
      <c r="B36" cm="1">
        <f t="array" ref="B36">SUMPRODUCT(('H3-295'!$D$2:$D$1229=A36)*'H3-295'!$I$2:$I$1229)</f>
        <v>3433</v>
      </c>
      <c r="C36">
        <f t="shared" si="1"/>
        <v>3433.0000359999999</v>
      </c>
      <c r="D36">
        <f t="shared" si="0"/>
        <v>380</v>
      </c>
      <c r="G36" s="1">
        <v>35</v>
      </c>
      <c r="H36" t="str">
        <f t="shared" si="2"/>
        <v>Mallea, Pedro de</v>
      </c>
      <c r="I36">
        <f t="shared" si="3"/>
        <v>110186</v>
      </c>
    </row>
    <row r="37" spans="1:9" x14ac:dyDescent="0.25">
      <c r="A37" t="s">
        <v>1565</v>
      </c>
      <c r="B37" cm="1">
        <f t="array" ref="B37">SUMPRODUCT(('H3-295'!$D$2:$D$1229=A37)*'H3-295'!$I$2:$I$1229)</f>
        <v>40</v>
      </c>
      <c r="C37">
        <f t="shared" si="1"/>
        <v>40.000036999999999</v>
      </c>
      <c r="D37">
        <f t="shared" si="0"/>
        <v>469</v>
      </c>
      <c r="G37" s="1">
        <v>36</v>
      </c>
      <c r="H37" t="str">
        <f t="shared" si="2"/>
        <v>Irujo, Joseph de</v>
      </c>
      <c r="I37">
        <f t="shared" si="3"/>
        <v>107600</v>
      </c>
    </row>
    <row r="38" spans="1:9" x14ac:dyDescent="0.25">
      <c r="A38" t="s">
        <v>1363</v>
      </c>
      <c r="B38" cm="1">
        <f t="array" ref="B38">SUMPRODUCT(('H3-295'!$D$2:$D$1229=A38)*'H3-295'!$I$2:$I$1229)</f>
        <v>406612</v>
      </c>
      <c r="C38">
        <f t="shared" si="1"/>
        <v>406612.000038</v>
      </c>
      <c r="D38">
        <f t="shared" si="0"/>
        <v>4</v>
      </c>
      <c r="G38" s="1">
        <v>37</v>
      </c>
      <c r="H38" t="str">
        <f t="shared" si="2"/>
        <v>Ríos Troncoso, Joseph de los</v>
      </c>
      <c r="I38">
        <f t="shared" si="3"/>
        <v>106749</v>
      </c>
    </row>
    <row r="39" spans="1:9" x14ac:dyDescent="0.25">
      <c r="A39" t="s">
        <v>1566</v>
      </c>
      <c r="B39" cm="1">
        <f t="array" ref="B39">SUMPRODUCT(('H3-295'!$D$2:$D$1229=A39)*'H3-295'!$I$2:$I$1229)</f>
        <v>10788</v>
      </c>
      <c r="C39">
        <f t="shared" si="1"/>
        <v>10788.000039</v>
      </c>
      <c r="D39">
        <f t="shared" si="0"/>
        <v>282</v>
      </c>
      <c r="G39" s="1">
        <v>38</v>
      </c>
      <c r="H39" t="str">
        <f t="shared" si="2"/>
        <v>Munarriz, Juan Esteban de</v>
      </c>
      <c r="I39">
        <f t="shared" si="3"/>
        <v>105488</v>
      </c>
    </row>
    <row r="40" spans="1:9" x14ac:dyDescent="0.25">
      <c r="A40" t="s">
        <v>1567</v>
      </c>
      <c r="B40" cm="1">
        <f t="array" ref="B40">SUMPRODUCT(('H3-295'!$D$2:$D$1229=A40)*'H3-295'!$I$2:$I$1229)</f>
        <v>217543</v>
      </c>
      <c r="C40">
        <f t="shared" si="1"/>
        <v>217543.00004000001</v>
      </c>
      <c r="D40">
        <f t="shared" si="0"/>
        <v>14</v>
      </c>
      <c r="G40" s="1">
        <v>39</v>
      </c>
      <c r="H40" t="str">
        <f t="shared" si="2"/>
        <v>Serrano, Juan</v>
      </c>
      <c r="I40">
        <f t="shared" si="3"/>
        <v>102000</v>
      </c>
    </row>
    <row r="41" spans="1:9" x14ac:dyDescent="0.25">
      <c r="A41" t="s">
        <v>1568</v>
      </c>
      <c r="B41" cm="1">
        <f t="array" ref="B41">SUMPRODUCT(('H3-295'!$D$2:$D$1229=A41)*'H3-295'!$I$2:$I$1229)</f>
        <v>20400</v>
      </c>
      <c r="C41">
        <f t="shared" si="1"/>
        <v>20400.000040999999</v>
      </c>
      <c r="D41">
        <f t="shared" si="0"/>
        <v>202</v>
      </c>
      <c r="G41" s="1">
        <v>40</v>
      </c>
      <c r="H41" t="str">
        <f t="shared" si="2"/>
        <v>Luna, Francisco de</v>
      </c>
      <c r="I41">
        <f t="shared" si="3"/>
        <v>101530</v>
      </c>
    </row>
    <row r="42" spans="1:9" x14ac:dyDescent="0.25">
      <c r="A42" t="s">
        <v>1505</v>
      </c>
      <c r="B42" cm="1">
        <f t="array" ref="B42">SUMPRODUCT(('H3-295'!$D$2:$D$1229=A42)*'H3-295'!$I$2:$I$1229)</f>
        <v>15040</v>
      </c>
      <c r="C42">
        <f t="shared" si="1"/>
        <v>15040.000042</v>
      </c>
      <c r="D42">
        <f t="shared" si="0"/>
        <v>240</v>
      </c>
      <c r="G42" s="1">
        <v>41</v>
      </c>
      <c r="H42" t="str">
        <f t="shared" si="2"/>
        <v>Amezquita, Francisco de</v>
      </c>
      <c r="I42">
        <f t="shared" si="3"/>
        <v>101226</v>
      </c>
    </row>
    <row r="43" spans="1:9" x14ac:dyDescent="0.25">
      <c r="A43" t="s">
        <v>1569</v>
      </c>
      <c r="B43" cm="1">
        <f t="array" ref="B43">SUMPRODUCT(('H3-295'!$D$2:$D$1229=A43)*'H3-295'!$I$2:$I$1229)</f>
        <v>3641</v>
      </c>
      <c r="C43">
        <f t="shared" si="1"/>
        <v>3641.000043</v>
      </c>
      <c r="D43">
        <f t="shared" si="0"/>
        <v>372</v>
      </c>
      <c r="G43" s="1">
        <v>42</v>
      </c>
      <c r="H43" t="str">
        <f t="shared" si="2"/>
        <v>Barrenechea, Antonio de</v>
      </c>
      <c r="I43">
        <f t="shared" si="3"/>
        <v>96846</v>
      </c>
    </row>
    <row r="44" spans="1:9" x14ac:dyDescent="0.25">
      <c r="A44" t="s">
        <v>1570</v>
      </c>
      <c r="B44" cm="1">
        <f t="array" ref="B44">SUMPRODUCT(('H3-295'!$D$2:$D$1229=A44)*'H3-295'!$I$2:$I$1229)</f>
        <v>12908</v>
      </c>
      <c r="C44">
        <f t="shared" si="1"/>
        <v>12908.000044</v>
      </c>
      <c r="D44">
        <f t="shared" si="0"/>
        <v>264</v>
      </c>
      <c r="G44" s="1">
        <v>43</v>
      </c>
      <c r="H44" t="str">
        <f t="shared" si="2"/>
        <v>Uribe, Juan Antonio de</v>
      </c>
      <c r="I44">
        <f t="shared" si="3"/>
        <v>94815</v>
      </c>
    </row>
    <row r="45" spans="1:9" x14ac:dyDescent="0.25">
      <c r="A45" t="s">
        <v>1571</v>
      </c>
      <c r="B45" cm="1">
        <f t="array" ref="B45">SUMPRODUCT(('H3-295'!$D$2:$D$1229=A45)*'H3-295'!$I$2:$I$1229)</f>
        <v>3024</v>
      </c>
      <c r="C45">
        <f t="shared" si="1"/>
        <v>3024.0000449999998</v>
      </c>
      <c r="D45">
        <f t="shared" si="0"/>
        <v>383</v>
      </c>
      <c r="G45" s="1">
        <v>44</v>
      </c>
      <c r="H45" t="str">
        <f t="shared" si="2"/>
        <v>Zapata, Manuel</v>
      </c>
      <c r="I45">
        <f t="shared" si="3"/>
        <v>90910</v>
      </c>
    </row>
    <row r="46" spans="1:9" x14ac:dyDescent="0.25">
      <c r="A46" t="s">
        <v>1572</v>
      </c>
      <c r="B46" cm="1">
        <f t="array" ref="B46">SUMPRODUCT(('H3-295'!$D$2:$D$1229=A46)*'H3-295'!$I$2:$I$1229)</f>
        <v>20000</v>
      </c>
      <c r="C46">
        <f t="shared" si="1"/>
        <v>20000.000046000001</v>
      </c>
      <c r="D46">
        <f t="shared" si="0"/>
        <v>209</v>
      </c>
      <c r="G46" s="1">
        <v>45</v>
      </c>
      <c r="H46" t="str">
        <f t="shared" si="2"/>
        <v>Barandiaran, Miguel de</v>
      </c>
      <c r="I46">
        <f t="shared" si="3"/>
        <v>90000</v>
      </c>
    </row>
    <row r="47" spans="1:9" x14ac:dyDescent="0.25">
      <c r="A47" t="s">
        <v>1573</v>
      </c>
      <c r="B47" cm="1">
        <f t="array" ref="B47">SUMPRODUCT(('H3-295'!$D$2:$D$1229=A47)*'H3-295'!$I$2:$I$1229)</f>
        <v>13104</v>
      </c>
      <c r="C47">
        <f t="shared" si="1"/>
        <v>13104.000047</v>
      </c>
      <c r="D47">
        <f t="shared" si="0"/>
        <v>261</v>
      </c>
      <c r="G47" s="1">
        <v>46</v>
      </c>
      <c r="H47" t="str">
        <f t="shared" si="2"/>
        <v>Torre, Miguel de la</v>
      </c>
      <c r="I47">
        <f t="shared" si="3"/>
        <v>89920</v>
      </c>
    </row>
    <row r="48" spans="1:9" x14ac:dyDescent="0.25">
      <c r="A48" t="s">
        <v>1574</v>
      </c>
      <c r="B48" cm="1">
        <f t="array" ref="B48">SUMPRODUCT(('H3-295'!$D$2:$D$1229=A48)*'H3-295'!$I$2:$I$1229)</f>
        <v>8000</v>
      </c>
      <c r="C48">
        <f t="shared" si="1"/>
        <v>8000.0000479999999</v>
      </c>
      <c r="D48">
        <f t="shared" si="0"/>
        <v>308</v>
      </c>
      <c r="G48" s="1">
        <v>47</v>
      </c>
      <c r="H48" t="str">
        <f t="shared" si="2"/>
        <v>Pérez de Rivera, Gabriel</v>
      </c>
      <c r="I48">
        <f t="shared" si="3"/>
        <v>87852</v>
      </c>
    </row>
    <row r="49" spans="1:9" x14ac:dyDescent="0.25">
      <c r="A49" t="s">
        <v>1514</v>
      </c>
      <c r="B49" cm="1">
        <f t="array" ref="B49">SUMPRODUCT(('H3-295'!$D$2:$D$1229=A49)*'H3-295'!$I$2:$I$1229)</f>
        <v>110383</v>
      </c>
      <c r="C49">
        <f t="shared" si="1"/>
        <v>110383.00004899999</v>
      </c>
      <c r="D49">
        <f t="shared" si="0"/>
        <v>34</v>
      </c>
      <c r="G49" s="1">
        <v>48</v>
      </c>
      <c r="H49" t="str">
        <f t="shared" si="2"/>
        <v>Echeverz y Subiza, Antonio de</v>
      </c>
      <c r="I49">
        <f t="shared" si="3"/>
        <v>84825</v>
      </c>
    </row>
    <row r="50" spans="1:9" x14ac:dyDescent="0.25">
      <c r="A50" t="s">
        <v>1575</v>
      </c>
      <c r="B50" cm="1">
        <f t="array" ref="B50">SUMPRODUCT(('H3-295'!$D$2:$D$1229=A50)*'H3-295'!$I$2:$I$1229)</f>
        <v>11480</v>
      </c>
      <c r="C50">
        <f t="shared" si="1"/>
        <v>11480.000050000001</v>
      </c>
      <c r="D50">
        <f t="shared" si="0"/>
        <v>279</v>
      </c>
      <c r="G50" s="1">
        <v>49</v>
      </c>
      <c r="H50" t="str">
        <f t="shared" si="2"/>
        <v>Gómez de los Ríos, Jacinto</v>
      </c>
      <c r="I50">
        <f t="shared" si="3"/>
        <v>83128</v>
      </c>
    </row>
    <row r="51" spans="1:9" x14ac:dyDescent="0.25">
      <c r="A51" t="s">
        <v>1576</v>
      </c>
      <c r="B51" cm="1">
        <f t="array" ref="B51">SUMPRODUCT(('H3-295'!$D$2:$D$1229=A51)*'H3-295'!$I$2:$I$1229)</f>
        <v>22200</v>
      </c>
      <c r="C51">
        <f t="shared" si="1"/>
        <v>22200.000050999999</v>
      </c>
      <c r="D51">
        <f t="shared" si="0"/>
        <v>190</v>
      </c>
      <c r="G51" s="1">
        <v>50</v>
      </c>
      <c r="H51" t="str">
        <f t="shared" si="2"/>
        <v>Zozaya, Pedro de</v>
      </c>
      <c r="I51">
        <f t="shared" si="3"/>
        <v>82737</v>
      </c>
    </row>
    <row r="52" spans="1:9" x14ac:dyDescent="0.25">
      <c r="A52" t="s">
        <v>1500</v>
      </c>
      <c r="B52" cm="1">
        <f t="array" ref="B52">SUMPRODUCT(('H3-295'!$D$2:$D$1229=A52)*'H3-295'!$I$2:$I$1229)</f>
        <v>23000</v>
      </c>
      <c r="C52">
        <f t="shared" si="1"/>
        <v>23000.000051999999</v>
      </c>
      <c r="D52">
        <f t="shared" si="0"/>
        <v>185</v>
      </c>
      <c r="G52" s="1">
        <v>51</v>
      </c>
      <c r="H52" t="str">
        <f t="shared" si="2"/>
        <v>Urigoitia, Francisco de</v>
      </c>
      <c r="I52">
        <f t="shared" si="3"/>
        <v>82313</v>
      </c>
    </row>
    <row r="53" spans="1:9" x14ac:dyDescent="0.25">
      <c r="A53" t="s">
        <v>1577</v>
      </c>
      <c r="B53" cm="1">
        <f t="array" ref="B53">SUMPRODUCT(('H3-295'!$D$2:$D$1229=A53)*'H3-295'!$I$2:$I$1229)</f>
        <v>21648</v>
      </c>
      <c r="C53">
        <f t="shared" si="1"/>
        <v>21648.000053</v>
      </c>
      <c r="D53">
        <f t="shared" si="0"/>
        <v>197</v>
      </c>
      <c r="G53" s="1">
        <v>52</v>
      </c>
      <c r="H53" t="str">
        <f t="shared" si="2"/>
        <v>Vargas, Francisco Javier</v>
      </c>
      <c r="I53">
        <f t="shared" si="3"/>
        <v>81240</v>
      </c>
    </row>
    <row r="54" spans="1:9" x14ac:dyDescent="0.25">
      <c r="A54" t="s">
        <v>1578</v>
      </c>
      <c r="B54" cm="1">
        <f t="array" ref="B54">SUMPRODUCT(('H3-295'!$D$2:$D$1229=A54)*'H3-295'!$I$2:$I$1229)</f>
        <v>80878</v>
      </c>
      <c r="C54">
        <f t="shared" si="1"/>
        <v>80878.000054000004</v>
      </c>
      <c r="D54">
        <f t="shared" si="0"/>
        <v>54</v>
      </c>
      <c r="G54" s="1">
        <v>53</v>
      </c>
      <c r="H54" t="str">
        <f t="shared" si="2"/>
        <v>Melo, Francisco de</v>
      </c>
      <c r="I54">
        <f t="shared" si="3"/>
        <v>81152</v>
      </c>
    </row>
    <row r="55" spans="1:9" x14ac:dyDescent="0.25">
      <c r="A55" t="s">
        <v>1579</v>
      </c>
      <c r="B55" cm="1">
        <f t="array" ref="B55">SUMPRODUCT(('H3-295'!$D$2:$D$1229=A55)*'H3-295'!$I$2:$I$1229)</f>
        <v>14768</v>
      </c>
      <c r="C55">
        <f t="shared" si="1"/>
        <v>14768.000055</v>
      </c>
      <c r="D55">
        <f t="shared" si="0"/>
        <v>243</v>
      </c>
      <c r="G55" s="1">
        <v>54</v>
      </c>
      <c r="H55" t="str">
        <f t="shared" si="2"/>
        <v>Sabater, Joseph de</v>
      </c>
      <c r="I55">
        <f t="shared" si="3"/>
        <v>80878</v>
      </c>
    </row>
    <row r="56" spans="1:9" x14ac:dyDescent="0.25">
      <c r="A56" t="s">
        <v>1580</v>
      </c>
      <c r="B56" cm="1">
        <f t="array" ref="B56">SUMPRODUCT(('H3-295'!$D$2:$D$1229=A56)*'H3-295'!$I$2:$I$1229)</f>
        <v>50000</v>
      </c>
      <c r="C56">
        <f t="shared" si="1"/>
        <v>50000.000055999997</v>
      </c>
      <c r="D56">
        <f t="shared" si="0"/>
        <v>101</v>
      </c>
      <c r="G56" s="1">
        <v>55</v>
      </c>
      <c r="H56" t="str">
        <f t="shared" si="2"/>
        <v>Porras, Manuel Gerónimo de</v>
      </c>
      <c r="I56">
        <f t="shared" si="3"/>
        <v>80800</v>
      </c>
    </row>
    <row r="57" spans="1:9" x14ac:dyDescent="0.25">
      <c r="A57" t="s">
        <v>1522</v>
      </c>
      <c r="B57" cm="1">
        <f t="array" ref="B57">SUMPRODUCT(('H3-295'!$D$2:$D$1229=A57)*'H3-295'!$I$2:$I$1229)</f>
        <v>41880</v>
      </c>
      <c r="C57">
        <f t="shared" si="1"/>
        <v>41880.000056999997</v>
      </c>
      <c r="D57">
        <f t="shared" si="0"/>
        <v>118</v>
      </c>
      <c r="G57" s="1">
        <v>56</v>
      </c>
      <c r="H57" t="str">
        <f t="shared" si="2"/>
        <v>Gómez de Celis de Lamadrid, Antonio</v>
      </c>
      <c r="I57">
        <f t="shared" si="3"/>
        <v>80700</v>
      </c>
    </row>
    <row r="58" spans="1:9" x14ac:dyDescent="0.25">
      <c r="A58" t="s">
        <v>1581</v>
      </c>
      <c r="B58" cm="1">
        <f t="array" ref="B58">SUMPRODUCT(('H3-295'!$D$2:$D$1229=A58)*'H3-295'!$I$2:$I$1229)</f>
        <v>77874</v>
      </c>
      <c r="C58">
        <f t="shared" si="1"/>
        <v>77874.000058000005</v>
      </c>
      <c r="D58">
        <f t="shared" si="0"/>
        <v>59</v>
      </c>
      <c r="G58" s="1">
        <v>57</v>
      </c>
      <c r="H58" t="str">
        <f t="shared" si="2"/>
        <v>Pérez de Zinquienegui, Martín</v>
      </c>
      <c r="I58">
        <f t="shared" si="3"/>
        <v>80006</v>
      </c>
    </row>
    <row r="59" spans="1:9" x14ac:dyDescent="0.25">
      <c r="A59" t="s">
        <v>1477</v>
      </c>
      <c r="B59" cm="1">
        <f t="array" ref="B59">SUMPRODUCT(('H3-295'!$D$2:$D$1229=A59)*'H3-295'!$I$2:$I$1229)</f>
        <v>81152</v>
      </c>
      <c r="C59">
        <f t="shared" si="1"/>
        <v>81152.000058999998</v>
      </c>
      <c r="D59">
        <f t="shared" si="0"/>
        <v>53</v>
      </c>
      <c r="G59" s="1">
        <v>58</v>
      </c>
      <c r="H59" t="str">
        <f t="shared" si="2"/>
        <v>Calderón de la Barca, Alonso</v>
      </c>
      <c r="I59">
        <f t="shared" si="3"/>
        <v>80004</v>
      </c>
    </row>
    <row r="60" spans="1:9" x14ac:dyDescent="0.25">
      <c r="A60" t="s">
        <v>1322</v>
      </c>
      <c r="B60" cm="1">
        <f t="array" ref="B60">SUMPRODUCT(('H3-295'!$D$2:$D$1229=A60)*'H3-295'!$I$2:$I$1229)</f>
        <v>35472</v>
      </c>
      <c r="C60">
        <f t="shared" si="1"/>
        <v>35472.000059999998</v>
      </c>
      <c r="D60">
        <f t="shared" si="0"/>
        <v>143</v>
      </c>
      <c r="G60" s="1">
        <v>59</v>
      </c>
      <c r="H60" t="str">
        <f t="shared" si="2"/>
        <v>Centeno, Joseph</v>
      </c>
      <c r="I60">
        <f t="shared" si="3"/>
        <v>77874</v>
      </c>
    </row>
    <row r="61" spans="1:9" x14ac:dyDescent="0.25">
      <c r="A61" t="s">
        <v>1520</v>
      </c>
      <c r="B61" cm="1">
        <f t="array" ref="B61">SUMPRODUCT(('H3-295'!$D$2:$D$1229=A61)*'H3-295'!$I$2:$I$1229)</f>
        <v>62168</v>
      </c>
      <c r="C61">
        <f t="shared" si="1"/>
        <v>62168.000060999999</v>
      </c>
      <c r="D61">
        <f t="shared" si="0"/>
        <v>76</v>
      </c>
      <c r="G61" s="1">
        <v>60</v>
      </c>
      <c r="H61" t="str">
        <f t="shared" si="2"/>
        <v>Liseras, Blas Martín de</v>
      </c>
      <c r="I61">
        <f t="shared" si="3"/>
        <v>76120</v>
      </c>
    </row>
    <row r="62" spans="1:9" x14ac:dyDescent="0.25">
      <c r="A62" t="s">
        <v>1517</v>
      </c>
      <c r="B62" cm="1">
        <f t="array" ref="B62">SUMPRODUCT(('H3-295'!$D$2:$D$1229=A62)*'H3-295'!$I$2:$I$1229)</f>
        <v>10000</v>
      </c>
      <c r="C62">
        <f t="shared" si="1"/>
        <v>10000.000061999999</v>
      </c>
      <c r="D62">
        <f t="shared" si="0"/>
        <v>287</v>
      </c>
      <c r="G62" s="1">
        <v>61</v>
      </c>
      <c r="H62" t="str">
        <f t="shared" si="2"/>
        <v>Cuadra, Antonio de la</v>
      </c>
      <c r="I62">
        <f t="shared" si="3"/>
        <v>75496</v>
      </c>
    </row>
    <row r="63" spans="1:9" x14ac:dyDescent="0.25">
      <c r="A63" t="s">
        <v>1582</v>
      </c>
      <c r="B63" cm="1">
        <f t="array" ref="B63">SUMPRODUCT(('H3-295'!$D$2:$D$1229=A63)*'H3-295'!$I$2:$I$1229)</f>
        <v>39800</v>
      </c>
      <c r="C63">
        <f t="shared" si="1"/>
        <v>39800.000062999999</v>
      </c>
      <c r="D63">
        <f t="shared" si="0"/>
        <v>129</v>
      </c>
      <c r="G63" s="1">
        <v>62</v>
      </c>
      <c r="H63" t="str">
        <f t="shared" si="2"/>
        <v>Ventura Tristán, Diego</v>
      </c>
      <c r="I63">
        <f t="shared" si="3"/>
        <v>74091</v>
      </c>
    </row>
    <row r="64" spans="1:9" x14ac:dyDescent="0.25">
      <c r="A64" t="s">
        <v>1583</v>
      </c>
      <c r="B64" cm="1">
        <f t="array" ref="B64">SUMPRODUCT(('H3-295'!$D$2:$D$1229=A64)*'H3-295'!$I$2:$I$1229)</f>
        <v>3640</v>
      </c>
      <c r="C64">
        <f t="shared" si="1"/>
        <v>3640.0000639999998</v>
      </c>
      <c r="D64">
        <f t="shared" si="0"/>
        <v>373</v>
      </c>
      <c r="G64" s="1">
        <v>63</v>
      </c>
      <c r="H64" t="str">
        <f t="shared" si="2"/>
        <v>Gutiérrez Mogollon de Tena, Diego</v>
      </c>
      <c r="I64">
        <f t="shared" si="3"/>
        <v>73102</v>
      </c>
    </row>
    <row r="65" spans="1:9" x14ac:dyDescent="0.25">
      <c r="A65" t="s">
        <v>1584</v>
      </c>
      <c r="B65" cm="1">
        <f t="array" ref="B65">SUMPRODUCT(('H3-295'!$D$2:$D$1229=A65)*'H3-295'!$I$2:$I$1229)</f>
        <v>4100</v>
      </c>
      <c r="C65">
        <f t="shared" si="1"/>
        <v>4100.0000650000002</v>
      </c>
      <c r="D65">
        <f t="shared" si="0"/>
        <v>349</v>
      </c>
      <c r="G65" s="1">
        <v>64</v>
      </c>
      <c r="H65" t="str">
        <f t="shared" si="2"/>
        <v>Santa Ana, Pedro de</v>
      </c>
      <c r="I65">
        <f t="shared" si="3"/>
        <v>72165</v>
      </c>
    </row>
    <row r="66" spans="1:9" x14ac:dyDescent="0.25">
      <c r="A66" t="s">
        <v>1524</v>
      </c>
      <c r="B66" cm="1">
        <f t="array" ref="B66">SUMPRODUCT(('H3-295'!$D$2:$D$1229=A66)*'H3-295'!$I$2:$I$1229)</f>
        <v>81240</v>
      </c>
      <c r="C66">
        <f t="shared" si="1"/>
        <v>81240.000065999993</v>
      </c>
      <c r="D66">
        <f t="shared" ref="D66:D129" si="4">_xlfn.RANK.EQ(C66,$C$2:$C$483)</f>
        <v>52</v>
      </c>
      <c r="G66" s="1">
        <v>65</v>
      </c>
      <c r="H66" t="str">
        <f t="shared" si="2"/>
        <v>Rodríguez Búcaro, Joseph</v>
      </c>
      <c r="I66">
        <f t="shared" si="3"/>
        <v>71348</v>
      </c>
    </row>
    <row r="67" spans="1:9" x14ac:dyDescent="0.25">
      <c r="A67" t="s">
        <v>1585</v>
      </c>
      <c r="B67" cm="1">
        <f t="array" ref="B67">SUMPRODUCT(('H3-295'!$D$2:$D$1229=A67)*'H3-295'!$I$2:$I$1229)</f>
        <v>8850</v>
      </c>
      <c r="C67">
        <f t="shared" ref="C67:C130" si="5">B67+0.000001*ROW()</f>
        <v>8850.0000670000009</v>
      </c>
      <c r="D67">
        <f t="shared" si="4"/>
        <v>290</v>
      </c>
      <c r="G67" s="1">
        <v>66</v>
      </c>
      <c r="H67" t="str">
        <f t="shared" ref="H67:H130" si="6">INDEX($A$2:$A$483,MATCH(G67,$D$2:$D$483,0))</f>
        <v>Serna, Rodrigo de la</v>
      </c>
      <c r="I67">
        <f t="shared" ref="I67:I130" si="7">INDEX($B$2:$B$483,MATCH(G67,$D$2:$D$483,0))</f>
        <v>70443</v>
      </c>
    </row>
    <row r="68" spans="1:9" x14ac:dyDescent="0.25">
      <c r="A68" t="s">
        <v>1383</v>
      </c>
      <c r="B68" cm="1">
        <f t="array" ref="B68">SUMPRODUCT(('H3-295'!$D$2:$D$1229=A68)*'H3-295'!$I$2:$I$1229)</f>
        <v>22000</v>
      </c>
      <c r="C68">
        <f t="shared" si="5"/>
        <v>22000.000068000001</v>
      </c>
      <c r="D68">
        <f t="shared" si="4"/>
        <v>195</v>
      </c>
      <c r="G68" s="1">
        <v>67</v>
      </c>
      <c r="H68" t="str">
        <f t="shared" si="6"/>
        <v>Calderón, Ángel</v>
      </c>
      <c r="I68">
        <f t="shared" si="7"/>
        <v>69874</v>
      </c>
    </row>
    <row r="69" spans="1:9" x14ac:dyDescent="0.25">
      <c r="A69" t="s">
        <v>1586</v>
      </c>
      <c r="B69" cm="1">
        <f t="array" ref="B69">SUMPRODUCT(('H3-295'!$D$2:$D$1229=A69)*'H3-295'!$I$2:$I$1229)</f>
        <v>16160</v>
      </c>
      <c r="C69">
        <f t="shared" si="5"/>
        <v>16160.000069</v>
      </c>
      <c r="D69">
        <f t="shared" si="4"/>
        <v>226</v>
      </c>
      <c r="G69" s="1">
        <v>68</v>
      </c>
      <c r="H69" t="str">
        <f t="shared" si="6"/>
        <v>Badiola, Juan Antonio de</v>
      </c>
      <c r="I69">
        <f t="shared" si="7"/>
        <v>69036</v>
      </c>
    </row>
    <row r="70" spans="1:9" ht="30" customHeight="1" x14ac:dyDescent="0.25">
      <c r="A70" t="s">
        <v>1441</v>
      </c>
      <c r="B70" cm="1">
        <f t="array" ref="B70">SUMPRODUCT(('H3-295'!$D$2:$D$1229=A70)*'H3-295'!$I$2:$I$1229)</f>
        <v>31850</v>
      </c>
      <c r="C70">
        <f t="shared" si="5"/>
        <v>31850.000069999998</v>
      </c>
      <c r="D70">
        <f t="shared" si="4"/>
        <v>155</v>
      </c>
      <c r="G70" s="1">
        <v>69</v>
      </c>
      <c r="H70" t="str">
        <f t="shared" si="6"/>
        <v>Río, Agustín del</v>
      </c>
      <c r="I70">
        <f t="shared" si="7"/>
        <v>66000</v>
      </c>
    </row>
    <row r="71" spans="1:9" x14ac:dyDescent="0.25">
      <c r="A71" t="s">
        <v>1453</v>
      </c>
      <c r="B71" cm="1">
        <f t="array" ref="B71">SUMPRODUCT(('H3-295'!$D$2:$D$1229=A71)*'H3-295'!$I$2:$I$1229)</f>
        <v>40067</v>
      </c>
      <c r="C71">
        <f t="shared" si="5"/>
        <v>40067.000071000002</v>
      </c>
      <c r="D71">
        <f t="shared" si="4"/>
        <v>126</v>
      </c>
      <c r="G71" s="1">
        <v>70</v>
      </c>
      <c r="H71" t="str">
        <f t="shared" si="6"/>
        <v>Vela Patiño, Diego</v>
      </c>
      <c r="I71">
        <f t="shared" si="7"/>
        <v>64176</v>
      </c>
    </row>
    <row r="72" spans="1:9" x14ac:dyDescent="0.25">
      <c r="A72" t="s">
        <v>1587</v>
      </c>
      <c r="B72" cm="1">
        <f t="array" ref="B72">SUMPRODUCT(('H3-295'!$D$2:$D$1229=A72)*'H3-295'!$I$2:$I$1229)</f>
        <v>30450</v>
      </c>
      <c r="C72">
        <f t="shared" si="5"/>
        <v>30450.000071999999</v>
      </c>
      <c r="D72">
        <f t="shared" si="4"/>
        <v>160</v>
      </c>
      <c r="G72" s="1">
        <v>71</v>
      </c>
      <c r="H72" t="str">
        <f t="shared" si="6"/>
        <v>Gregorio, Joseph</v>
      </c>
      <c r="I72">
        <f t="shared" si="7"/>
        <v>64000</v>
      </c>
    </row>
    <row r="73" spans="1:9" ht="45" customHeight="1" x14ac:dyDescent="0.25">
      <c r="A73" t="s">
        <v>1487</v>
      </c>
      <c r="B73" cm="1">
        <f t="array" ref="B73">SUMPRODUCT(('H3-295'!$D$2:$D$1229=A73)*'H3-295'!$I$2:$I$1229)</f>
        <v>28115</v>
      </c>
      <c r="C73">
        <f t="shared" si="5"/>
        <v>28115.000072999999</v>
      </c>
      <c r="D73">
        <f t="shared" si="4"/>
        <v>166</v>
      </c>
      <c r="G73" s="1">
        <v>72</v>
      </c>
      <c r="H73" t="str">
        <f t="shared" si="6"/>
        <v>Rosas, Juan Antonio de</v>
      </c>
      <c r="I73">
        <f t="shared" si="7"/>
        <v>64000</v>
      </c>
    </row>
    <row r="74" spans="1:9" x14ac:dyDescent="0.25">
      <c r="A74" t="s">
        <v>1588</v>
      </c>
      <c r="B74" cm="1">
        <f t="array" ref="B74">SUMPRODUCT(('H3-295'!$D$2:$D$1229=A74)*'H3-295'!$I$2:$I$1229)</f>
        <v>36546</v>
      </c>
      <c r="C74">
        <f t="shared" si="5"/>
        <v>36546.000074000003</v>
      </c>
      <c r="D74">
        <f t="shared" si="4"/>
        <v>138</v>
      </c>
      <c r="G74" s="1">
        <v>73</v>
      </c>
      <c r="H74" t="str">
        <f t="shared" si="6"/>
        <v>Fernández Marchan, Alonso</v>
      </c>
      <c r="I74">
        <f t="shared" si="7"/>
        <v>63600</v>
      </c>
    </row>
    <row r="75" spans="1:9" x14ac:dyDescent="0.25">
      <c r="A75" t="s">
        <v>1589</v>
      </c>
      <c r="B75" cm="1">
        <f t="array" ref="B75">SUMPRODUCT(('H3-295'!$D$2:$D$1229=A75)*'H3-295'!$I$2:$I$1229)</f>
        <v>37145</v>
      </c>
      <c r="C75">
        <f t="shared" si="5"/>
        <v>37145.000075000004</v>
      </c>
      <c r="D75">
        <f t="shared" si="4"/>
        <v>137</v>
      </c>
      <c r="G75" s="1">
        <v>74</v>
      </c>
      <c r="H75" t="str">
        <f t="shared" si="6"/>
        <v>Mier, Gaspar de</v>
      </c>
      <c r="I75">
        <f t="shared" si="7"/>
        <v>62646</v>
      </c>
    </row>
    <row r="76" spans="1:9" x14ac:dyDescent="0.25">
      <c r="A76" t="s">
        <v>1590</v>
      </c>
      <c r="B76" cm="1">
        <f t="array" ref="B76">SUMPRODUCT(('H3-295'!$D$2:$D$1229=A76)*'H3-295'!$I$2:$I$1229)</f>
        <v>3520</v>
      </c>
      <c r="C76">
        <f t="shared" si="5"/>
        <v>3520.0000759999998</v>
      </c>
      <c r="D76">
        <f t="shared" si="4"/>
        <v>377</v>
      </c>
      <c r="G76" s="1">
        <v>75</v>
      </c>
      <c r="H76" t="str">
        <f t="shared" si="6"/>
        <v>Aranguren, Antonio de</v>
      </c>
      <c r="I76">
        <f t="shared" si="7"/>
        <v>62208</v>
      </c>
    </row>
    <row r="77" spans="1:9" x14ac:dyDescent="0.25">
      <c r="A77" t="s">
        <v>1518</v>
      </c>
      <c r="B77" cm="1">
        <f t="array" ref="B77">SUMPRODUCT(('H3-295'!$D$2:$D$1229=A77)*'H3-295'!$I$2:$I$1229)</f>
        <v>4640</v>
      </c>
      <c r="C77">
        <f t="shared" si="5"/>
        <v>4640.0000769999997</v>
      </c>
      <c r="D77">
        <f t="shared" si="4"/>
        <v>336</v>
      </c>
      <c r="G77" s="1">
        <v>76</v>
      </c>
      <c r="H77" t="str">
        <f t="shared" si="6"/>
        <v>Torres, Juan Simón de</v>
      </c>
      <c r="I77">
        <f t="shared" si="7"/>
        <v>62168</v>
      </c>
    </row>
    <row r="78" spans="1:9" x14ac:dyDescent="0.25">
      <c r="A78" t="s">
        <v>1591</v>
      </c>
      <c r="B78" cm="1">
        <f t="array" ref="B78">SUMPRODUCT(('H3-295'!$D$2:$D$1229=A78)*'H3-295'!$I$2:$I$1229)</f>
        <v>8400</v>
      </c>
      <c r="C78">
        <f t="shared" si="5"/>
        <v>8400.0000779999991</v>
      </c>
      <c r="D78">
        <f t="shared" si="4"/>
        <v>296</v>
      </c>
      <c r="G78" s="1">
        <v>77</v>
      </c>
      <c r="H78" t="str">
        <f t="shared" si="6"/>
        <v>Zevamanos, Francisco de</v>
      </c>
      <c r="I78">
        <f t="shared" si="7"/>
        <v>62140</v>
      </c>
    </row>
    <row r="79" spans="1:9" x14ac:dyDescent="0.25">
      <c r="A79" t="s">
        <v>1592</v>
      </c>
      <c r="B79" cm="1">
        <f t="array" ref="B79">SUMPRODUCT(('H3-295'!$D$2:$D$1229=A79)*'H3-295'!$I$2:$I$1229)</f>
        <v>62</v>
      </c>
      <c r="C79">
        <f t="shared" si="5"/>
        <v>62.000078999999999</v>
      </c>
      <c r="D79">
        <f t="shared" si="4"/>
        <v>468</v>
      </c>
      <c r="G79" s="1">
        <v>78</v>
      </c>
      <c r="H79" t="str">
        <f t="shared" si="6"/>
        <v>Castillo, Francisco del</v>
      </c>
      <c r="I79">
        <f t="shared" si="7"/>
        <v>62000</v>
      </c>
    </row>
    <row r="80" spans="1:9" x14ac:dyDescent="0.25">
      <c r="A80" t="s">
        <v>1593</v>
      </c>
      <c r="B80" cm="1">
        <f t="array" ref="B80">SUMPRODUCT(('H3-295'!$D$2:$D$1229=A80)*'H3-295'!$I$2:$I$1229)</f>
        <v>40180</v>
      </c>
      <c r="C80">
        <f t="shared" si="5"/>
        <v>40180.000079999998</v>
      </c>
      <c r="D80">
        <f t="shared" si="4"/>
        <v>125</v>
      </c>
      <c r="G80" s="1">
        <v>79</v>
      </c>
      <c r="H80" t="str">
        <f t="shared" si="6"/>
        <v>S/N</v>
      </c>
      <c r="I80">
        <f t="shared" si="7"/>
        <v>61386</v>
      </c>
    </row>
    <row r="81" spans="1:9" x14ac:dyDescent="0.25">
      <c r="A81" t="s">
        <v>1594</v>
      </c>
      <c r="B81" cm="1">
        <f t="array" ref="B81">SUMPRODUCT(('H3-295'!$D$2:$D$1229=A81)*'H3-295'!$I$2:$I$1229)</f>
        <v>13658</v>
      </c>
      <c r="C81">
        <f t="shared" si="5"/>
        <v>13658.000081</v>
      </c>
      <c r="D81">
        <f t="shared" si="4"/>
        <v>256</v>
      </c>
      <c r="G81" s="1">
        <v>80</v>
      </c>
      <c r="H81" t="str">
        <f t="shared" si="6"/>
        <v>Meneses, Joseph de</v>
      </c>
      <c r="I81">
        <f t="shared" si="7"/>
        <v>61072</v>
      </c>
    </row>
    <row r="82" spans="1:9" x14ac:dyDescent="0.25">
      <c r="A82" t="s">
        <v>1504</v>
      </c>
      <c r="B82" cm="1">
        <f t="array" ref="B82">SUMPRODUCT(('H3-295'!$D$2:$D$1229=A82)*'H3-295'!$I$2:$I$1229)</f>
        <v>27068</v>
      </c>
      <c r="C82">
        <f t="shared" si="5"/>
        <v>27068.000081999999</v>
      </c>
      <c r="D82">
        <f t="shared" si="4"/>
        <v>169</v>
      </c>
      <c r="G82" s="1">
        <v>81</v>
      </c>
      <c r="H82" t="str">
        <f t="shared" si="6"/>
        <v>Urriola, Gabriel de</v>
      </c>
      <c r="I82">
        <f t="shared" si="7"/>
        <v>60800</v>
      </c>
    </row>
    <row r="83" spans="1:9" x14ac:dyDescent="0.25">
      <c r="A83" t="s">
        <v>1386</v>
      </c>
      <c r="B83" cm="1">
        <f t="array" ref="B83">SUMPRODUCT(('H3-295'!$D$2:$D$1229=A83)*'H3-295'!$I$2:$I$1229)</f>
        <v>33524</v>
      </c>
      <c r="C83">
        <f t="shared" si="5"/>
        <v>33524.000082999999</v>
      </c>
      <c r="D83">
        <f t="shared" si="4"/>
        <v>147</v>
      </c>
      <c r="G83" s="1">
        <v>82</v>
      </c>
      <c r="H83" t="str">
        <f t="shared" si="6"/>
        <v>Gonzáles de la Bárcena, Domingo</v>
      </c>
      <c r="I83">
        <f t="shared" si="7"/>
        <v>60800</v>
      </c>
    </row>
    <row r="84" spans="1:9" x14ac:dyDescent="0.25">
      <c r="A84" t="s">
        <v>1595</v>
      </c>
      <c r="B84" cm="1">
        <f t="array" ref="B84">SUMPRODUCT(('H3-295'!$D$2:$D$1229=A84)*'H3-295'!$I$2:$I$1229)</f>
        <v>39100</v>
      </c>
      <c r="C84">
        <f t="shared" si="5"/>
        <v>39100.000083999999</v>
      </c>
      <c r="D84">
        <f t="shared" si="4"/>
        <v>133</v>
      </c>
      <c r="G84" s="1">
        <v>83</v>
      </c>
      <c r="H84" t="str">
        <f t="shared" si="6"/>
        <v>Correa, Francisco</v>
      </c>
      <c r="I84">
        <f t="shared" si="7"/>
        <v>60284</v>
      </c>
    </row>
    <row r="85" spans="1:9" x14ac:dyDescent="0.25">
      <c r="A85" t="s">
        <v>1596</v>
      </c>
      <c r="B85" cm="1">
        <f t="array" ref="B85">SUMPRODUCT(('H3-295'!$D$2:$D$1229=A85)*'H3-295'!$I$2:$I$1229)</f>
        <v>26000</v>
      </c>
      <c r="C85">
        <f t="shared" si="5"/>
        <v>26000.000085</v>
      </c>
      <c r="D85">
        <f t="shared" si="4"/>
        <v>176</v>
      </c>
      <c r="G85" s="1">
        <v>84</v>
      </c>
      <c r="H85" t="str">
        <f t="shared" si="6"/>
        <v>Aguilar, Joseph de</v>
      </c>
      <c r="I85">
        <f t="shared" si="7"/>
        <v>60245</v>
      </c>
    </row>
    <row r="86" spans="1:9" x14ac:dyDescent="0.25">
      <c r="A86" t="s">
        <v>1597</v>
      </c>
      <c r="B86" cm="1">
        <f t="array" ref="B86">SUMPRODUCT(('H3-295'!$D$2:$D$1229=A86)*'H3-295'!$I$2:$I$1229)</f>
        <v>18000</v>
      </c>
      <c r="C86">
        <f t="shared" si="5"/>
        <v>18000.000086</v>
      </c>
      <c r="D86">
        <f t="shared" si="4"/>
        <v>219</v>
      </c>
      <c r="G86" s="1">
        <v>85</v>
      </c>
      <c r="H86" t="str">
        <f t="shared" si="6"/>
        <v>Oyague, Francisco de</v>
      </c>
      <c r="I86">
        <f t="shared" si="7"/>
        <v>59069</v>
      </c>
    </row>
    <row r="87" spans="1:9" x14ac:dyDescent="0.25">
      <c r="A87" t="s">
        <v>1598</v>
      </c>
      <c r="B87" cm="1">
        <f t="array" ref="B87">SUMPRODUCT(('H3-295'!$D$2:$D$1229=A87)*'H3-295'!$I$2:$I$1229)</f>
        <v>32000</v>
      </c>
      <c r="C87">
        <f t="shared" si="5"/>
        <v>32000.000087</v>
      </c>
      <c r="D87">
        <f t="shared" si="4"/>
        <v>153</v>
      </c>
      <c r="G87" s="1">
        <v>86</v>
      </c>
      <c r="H87" t="str">
        <f t="shared" si="6"/>
        <v>Ollo, Pablo Francisco de</v>
      </c>
      <c r="I87">
        <f t="shared" si="7"/>
        <v>58000</v>
      </c>
    </row>
    <row r="88" spans="1:9" x14ac:dyDescent="0.25">
      <c r="A88" t="s">
        <v>1599</v>
      </c>
      <c r="B88" cm="1">
        <f t="array" ref="B88">SUMPRODUCT(('H3-295'!$D$2:$D$1229=A88)*'H3-295'!$I$2:$I$1229)</f>
        <v>14000</v>
      </c>
      <c r="C88">
        <f t="shared" si="5"/>
        <v>14000.000088000001</v>
      </c>
      <c r="D88">
        <f t="shared" si="4"/>
        <v>253</v>
      </c>
      <c r="G88" s="1">
        <v>87</v>
      </c>
      <c r="H88" t="str">
        <f t="shared" si="6"/>
        <v>Díaz Jordán, Juan</v>
      </c>
      <c r="I88">
        <f t="shared" si="7"/>
        <v>57565</v>
      </c>
    </row>
    <row r="89" spans="1:9" x14ac:dyDescent="0.25">
      <c r="A89" t="s">
        <v>1600</v>
      </c>
      <c r="B89" cm="1">
        <f t="array" ref="B89">SUMPRODUCT(('H3-295'!$D$2:$D$1229=A89)*'H3-295'!$I$2:$I$1229)</f>
        <v>48650</v>
      </c>
      <c r="C89">
        <f t="shared" si="5"/>
        <v>48650.000089000001</v>
      </c>
      <c r="D89">
        <f t="shared" si="4"/>
        <v>105</v>
      </c>
      <c r="G89" s="1">
        <v>88</v>
      </c>
      <c r="H89" t="str">
        <f t="shared" si="6"/>
        <v>Céspedes y Arellano, Juan de</v>
      </c>
      <c r="I89">
        <f t="shared" si="7"/>
        <v>57539</v>
      </c>
    </row>
    <row r="90" spans="1:9" x14ac:dyDescent="0.25">
      <c r="A90" t="s">
        <v>1885</v>
      </c>
      <c r="B90" cm="1">
        <f t="array" ref="B90">SUMPRODUCT(('H3-295'!$D$2:$D$1229=A90)*'H3-295'!$I$2:$I$1229)</f>
        <v>101226</v>
      </c>
      <c r="C90">
        <f t="shared" si="5"/>
        <v>101226.00009</v>
      </c>
      <c r="D90">
        <f t="shared" si="4"/>
        <v>41</v>
      </c>
      <c r="G90" s="1">
        <v>89</v>
      </c>
      <c r="H90" t="str">
        <f t="shared" si="6"/>
        <v>Pérez, Juan</v>
      </c>
      <c r="I90">
        <f t="shared" si="7"/>
        <v>57000</v>
      </c>
    </row>
    <row r="91" spans="1:9" x14ac:dyDescent="0.25">
      <c r="A91" t="s">
        <v>1601</v>
      </c>
      <c r="B91" cm="1">
        <f t="array" ref="B91">SUMPRODUCT(('H3-295'!$D$2:$D$1229=A91)*'H3-295'!$I$2:$I$1229)</f>
        <v>7600</v>
      </c>
      <c r="C91">
        <f t="shared" si="5"/>
        <v>7600.0000909999999</v>
      </c>
      <c r="D91">
        <f t="shared" si="4"/>
        <v>312</v>
      </c>
      <c r="G91" s="1">
        <v>90</v>
      </c>
      <c r="H91" t="str">
        <f t="shared" si="6"/>
        <v>Ugarte, Gabriel de</v>
      </c>
      <c r="I91">
        <f t="shared" si="7"/>
        <v>55391</v>
      </c>
    </row>
    <row r="92" spans="1:9" x14ac:dyDescent="0.25">
      <c r="A92" t="s">
        <v>1602</v>
      </c>
      <c r="B92" cm="1">
        <f t="array" ref="B92">SUMPRODUCT(('H3-295'!$D$2:$D$1229=A92)*'H3-295'!$I$2:$I$1229)</f>
        <v>13325</v>
      </c>
      <c r="C92">
        <f t="shared" si="5"/>
        <v>13325.000092</v>
      </c>
      <c r="D92">
        <f t="shared" si="4"/>
        <v>258</v>
      </c>
      <c r="G92" s="1">
        <v>91</v>
      </c>
      <c r="H92" t="str">
        <f t="shared" si="6"/>
        <v>Panes, Esteban de</v>
      </c>
      <c r="I92">
        <f t="shared" si="7"/>
        <v>54176</v>
      </c>
    </row>
    <row r="93" spans="1:9" x14ac:dyDescent="0.25">
      <c r="A93" t="s">
        <v>1603</v>
      </c>
      <c r="B93" cm="1">
        <f t="array" ref="B93">SUMPRODUCT(('H3-295'!$D$2:$D$1229=A93)*'H3-295'!$I$2:$I$1229)</f>
        <v>60245</v>
      </c>
      <c r="C93">
        <f t="shared" si="5"/>
        <v>60245.000093000002</v>
      </c>
      <c r="D93">
        <f t="shared" si="4"/>
        <v>84</v>
      </c>
      <c r="G93" s="1">
        <v>92</v>
      </c>
      <c r="H93" t="str">
        <f t="shared" si="6"/>
        <v>Gonzáles de Sanjines, Mateo</v>
      </c>
      <c r="I93">
        <f t="shared" si="7"/>
        <v>54000</v>
      </c>
    </row>
    <row r="94" spans="1:9" x14ac:dyDescent="0.25">
      <c r="A94" t="s">
        <v>1323</v>
      </c>
      <c r="B94" cm="1">
        <f t="array" ref="B94">SUMPRODUCT(('H3-295'!$D$2:$D$1229=A94)*'H3-295'!$I$2:$I$1229)</f>
        <v>23761</v>
      </c>
      <c r="C94">
        <f t="shared" si="5"/>
        <v>23761.000093999999</v>
      </c>
      <c r="D94">
        <f t="shared" si="4"/>
        <v>184</v>
      </c>
      <c r="G94" s="1">
        <v>93</v>
      </c>
      <c r="H94" t="str">
        <f t="shared" si="6"/>
        <v>Lora, Domingo Antonio de</v>
      </c>
      <c r="I94">
        <f t="shared" si="7"/>
        <v>53595</v>
      </c>
    </row>
    <row r="95" spans="1:9" x14ac:dyDescent="0.25">
      <c r="A95" t="s">
        <v>1604</v>
      </c>
      <c r="B95" cm="1">
        <f t="array" ref="B95">SUMPRODUCT(('H3-295'!$D$2:$D$1229=A95)*'H3-295'!$I$2:$I$1229)</f>
        <v>8000</v>
      </c>
      <c r="C95">
        <f t="shared" si="5"/>
        <v>8000.0000950000003</v>
      </c>
      <c r="D95">
        <f t="shared" si="4"/>
        <v>307</v>
      </c>
      <c r="G95" s="1">
        <v>94</v>
      </c>
      <c r="H95" t="str">
        <f t="shared" si="6"/>
        <v>Cárdenas, Nicolás de</v>
      </c>
      <c r="I95">
        <f t="shared" si="7"/>
        <v>53440</v>
      </c>
    </row>
    <row r="96" spans="1:9" x14ac:dyDescent="0.25">
      <c r="A96" t="s">
        <v>1605</v>
      </c>
      <c r="B96" cm="1">
        <f t="array" ref="B96">SUMPRODUCT(('H3-295'!$D$2:$D$1229=A96)*'H3-295'!$I$2:$I$1229)</f>
        <v>32000</v>
      </c>
      <c r="C96">
        <f t="shared" si="5"/>
        <v>32000.000096</v>
      </c>
      <c r="D96">
        <f t="shared" si="4"/>
        <v>152</v>
      </c>
      <c r="G96" s="1">
        <v>95</v>
      </c>
      <c r="H96" t="str">
        <f t="shared" si="6"/>
        <v>Bravo de Rivero, Juan</v>
      </c>
      <c r="I96">
        <f t="shared" si="7"/>
        <v>52766</v>
      </c>
    </row>
    <row r="97" spans="1:9" x14ac:dyDescent="0.25">
      <c r="A97" t="s">
        <v>1606</v>
      </c>
      <c r="B97" cm="1">
        <f t="array" ref="B97">SUMPRODUCT(('H3-295'!$D$2:$D$1229=A97)*'H3-295'!$I$2:$I$1229)</f>
        <v>31433</v>
      </c>
      <c r="C97">
        <f t="shared" si="5"/>
        <v>31433.000097</v>
      </c>
      <c r="D97">
        <f t="shared" si="4"/>
        <v>156</v>
      </c>
      <c r="G97" s="1">
        <v>96</v>
      </c>
      <c r="H97" t="str">
        <f t="shared" si="6"/>
        <v>Ollo, Miguel del</v>
      </c>
      <c r="I97">
        <f t="shared" si="7"/>
        <v>52087</v>
      </c>
    </row>
    <row r="98" spans="1:9" x14ac:dyDescent="0.25">
      <c r="A98" t="s">
        <v>1324</v>
      </c>
      <c r="B98" cm="1">
        <f t="array" ref="B98">SUMPRODUCT(('H3-295'!$D$2:$D$1229=A98)*'H3-295'!$I$2:$I$1229)</f>
        <v>51788</v>
      </c>
      <c r="C98">
        <f t="shared" si="5"/>
        <v>51788.000097999997</v>
      </c>
      <c r="D98">
        <f t="shared" si="4"/>
        <v>98</v>
      </c>
      <c r="G98" s="1">
        <v>97</v>
      </c>
      <c r="H98" t="str">
        <f t="shared" si="6"/>
        <v>Bustamante, Juan Antonio de</v>
      </c>
      <c r="I98">
        <f t="shared" si="7"/>
        <v>52000</v>
      </c>
    </row>
    <row r="99" spans="1:9" x14ac:dyDescent="0.25">
      <c r="A99" t="s">
        <v>1607</v>
      </c>
      <c r="B99" cm="1">
        <f t="array" ref="B99">SUMPRODUCT(('H3-295'!$D$2:$D$1229=A99)*'H3-295'!$I$2:$I$1229)</f>
        <v>124619</v>
      </c>
      <c r="C99">
        <f t="shared" si="5"/>
        <v>124619.000099</v>
      </c>
      <c r="D99">
        <f t="shared" si="4"/>
        <v>26</v>
      </c>
      <c r="G99" s="1">
        <v>98</v>
      </c>
      <c r="H99" t="str">
        <f t="shared" si="6"/>
        <v>Puente, Fernando de la</v>
      </c>
      <c r="I99">
        <f t="shared" si="7"/>
        <v>51788</v>
      </c>
    </row>
    <row r="100" spans="1:9" x14ac:dyDescent="0.25">
      <c r="A100" t="s">
        <v>1608</v>
      </c>
      <c r="B100" cm="1">
        <f t="array" ref="B100">SUMPRODUCT(('H3-295'!$D$2:$D$1229=A100)*'H3-295'!$I$2:$I$1229)</f>
        <v>52766</v>
      </c>
      <c r="C100">
        <f t="shared" si="5"/>
        <v>52766.000099999997</v>
      </c>
      <c r="D100">
        <f t="shared" si="4"/>
        <v>95</v>
      </c>
      <c r="G100" s="1">
        <v>99</v>
      </c>
      <c r="H100" t="str">
        <f t="shared" si="6"/>
        <v>Querejazu Uribe, Antonio de</v>
      </c>
      <c r="I100">
        <f t="shared" si="7"/>
        <v>51200</v>
      </c>
    </row>
    <row r="101" spans="1:9" x14ac:dyDescent="0.25">
      <c r="A101" t="s">
        <v>1389</v>
      </c>
      <c r="B101" cm="1">
        <f t="array" ref="B101">SUMPRODUCT(('H3-295'!$D$2:$D$1229=A101)*'H3-295'!$I$2:$I$1229)</f>
        <v>422728</v>
      </c>
      <c r="C101">
        <f t="shared" si="5"/>
        <v>422728.00010100001</v>
      </c>
      <c r="D101">
        <f t="shared" si="4"/>
        <v>3</v>
      </c>
      <c r="G101" s="1">
        <v>100</v>
      </c>
      <c r="H101" t="str">
        <f t="shared" si="6"/>
        <v>Aznar, Martín de</v>
      </c>
      <c r="I101">
        <f t="shared" si="7"/>
        <v>50610</v>
      </c>
    </row>
    <row r="102" spans="1:9" x14ac:dyDescent="0.25">
      <c r="A102" t="s">
        <v>1355</v>
      </c>
      <c r="B102" cm="1">
        <f t="array" ref="B102">SUMPRODUCT(('H3-295'!$D$2:$D$1229=A102)*'H3-295'!$I$2:$I$1229)</f>
        <v>61386</v>
      </c>
      <c r="C102">
        <f t="shared" si="5"/>
        <v>61386.000101999998</v>
      </c>
      <c r="D102">
        <f t="shared" si="4"/>
        <v>79</v>
      </c>
      <c r="G102" s="1">
        <v>101</v>
      </c>
      <c r="H102" t="str">
        <f t="shared" si="6"/>
        <v>Grados, Cipriano de</v>
      </c>
      <c r="I102">
        <f t="shared" si="7"/>
        <v>50000</v>
      </c>
    </row>
    <row r="103" spans="1:9" x14ac:dyDescent="0.25">
      <c r="A103" t="s">
        <v>1609</v>
      </c>
      <c r="B103" cm="1">
        <f t="array" ref="B103">SUMPRODUCT(('H3-295'!$D$2:$D$1229=A103)*'H3-295'!$I$2:$I$1229)</f>
        <v>44000</v>
      </c>
      <c r="C103">
        <f t="shared" si="5"/>
        <v>44000.000102999998</v>
      </c>
      <c r="D103">
        <f t="shared" si="4"/>
        <v>113</v>
      </c>
      <c r="G103" s="1">
        <v>102</v>
      </c>
      <c r="H103" t="str">
        <f t="shared" si="6"/>
        <v>Mendieta, Juan de</v>
      </c>
      <c r="I103">
        <f t="shared" si="7"/>
        <v>49055</v>
      </c>
    </row>
    <row r="104" spans="1:9" x14ac:dyDescent="0.25">
      <c r="A104" t="s">
        <v>1610</v>
      </c>
      <c r="B104" cm="1">
        <f t="array" ref="B104">SUMPRODUCT(('H3-295'!$D$2:$D$1229=A104)*'H3-295'!$I$2:$I$1229)</f>
        <v>15000</v>
      </c>
      <c r="C104">
        <f t="shared" si="5"/>
        <v>15000.000104000001</v>
      </c>
      <c r="D104">
        <f t="shared" si="4"/>
        <v>242</v>
      </c>
      <c r="G104" s="1">
        <v>103</v>
      </c>
      <c r="H104" t="str">
        <f t="shared" si="6"/>
        <v>Tejada, Diego de</v>
      </c>
      <c r="I104">
        <f t="shared" si="7"/>
        <v>48928</v>
      </c>
    </row>
    <row r="105" spans="1:9" x14ac:dyDescent="0.25">
      <c r="A105" t="s">
        <v>1611</v>
      </c>
      <c r="B105" cm="1">
        <f t="array" ref="B105">SUMPRODUCT(('H3-295'!$D$2:$D$1229=A105)*'H3-295'!$I$2:$I$1229)</f>
        <v>50610</v>
      </c>
      <c r="C105">
        <f t="shared" si="5"/>
        <v>50610.000104999999</v>
      </c>
      <c r="D105">
        <f t="shared" si="4"/>
        <v>100</v>
      </c>
      <c r="G105" s="1">
        <v>104</v>
      </c>
      <c r="H105" t="str">
        <f t="shared" si="6"/>
        <v>Fernández, Juan</v>
      </c>
      <c r="I105">
        <f t="shared" si="7"/>
        <v>48680</v>
      </c>
    </row>
    <row r="106" spans="1:9" x14ac:dyDescent="0.25">
      <c r="A106" t="s">
        <v>1612</v>
      </c>
      <c r="B106" cm="1">
        <f t="array" ref="B106">SUMPRODUCT(('H3-295'!$D$2:$D$1229=A106)*'H3-295'!$I$2:$I$1229)</f>
        <v>60800</v>
      </c>
      <c r="C106">
        <f t="shared" si="5"/>
        <v>60800.000106</v>
      </c>
      <c r="D106">
        <f t="shared" si="4"/>
        <v>82</v>
      </c>
      <c r="G106" s="1">
        <v>105</v>
      </c>
      <c r="H106" t="str">
        <f t="shared" si="6"/>
        <v>Barandica, Matías de</v>
      </c>
      <c r="I106">
        <f t="shared" si="7"/>
        <v>48650</v>
      </c>
    </row>
    <row r="107" spans="1:9" x14ac:dyDescent="0.25">
      <c r="A107" t="s">
        <v>1613</v>
      </c>
      <c r="B107" cm="1">
        <f t="array" ref="B107">SUMPRODUCT(('H3-295'!$D$2:$D$1229=A107)*'H3-295'!$I$2:$I$1229)</f>
        <v>62000</v>
      </c>
      <c r="C107">
        <f t="shared" si="5"/>
        <v>62000.000107</v>
      </c>
      <c r="D107">
        <f t="shared" si="4"/>
        <v>78</v>
      </c>
      <c r="G107" s="1">
        <v>106</v>
      </c>
      <c r="H107" t="str">
        <f t="shared" si="6"/>
        <v>…, Joseph de</v>
      </c>
      <c r="I107">
        <f t="shared" si="7"/>
        <v>48000</v>
      </c>
    </row>
    <row r="108" spans="1:9" x14ac:dyDescent="0.25">
      <c r="A108" t="s">
        <v>1614</v>
      </c>
      <c r="B108" cm="1">
        <f t="array" ref="B108">SUMPRODUCT(('H3-295'!$D$2:$D$1229=A108)*'H3-295'!$I$2:$I$1229)</f>
        <v>8000</v>
      </c>
      <c r="C108">
        <f t="shared" si="5"/>
        <v>8000.0001080000002</v>
      </c>
      <c r="D108">
        <f t="shared" si="4"/>
        <v>306</v>
      </c>
      <c r="G108" s="1">
        <v>107</v>
      </c>
      <c r="H108" t="str">
        <f t="shared" si="6"/>
        <v>Mendoza, Luis de</v>
      </c>
      <c r="I108">
        <f t="shared" si="7"/>
        <v>48000</v>
      </c>
    </row>
    <row r="109" spans="1:9" x14ac:dyDescent="0.25">
      <c r="A109" t="s">
        <v>1615</v>
      </c>
      <c r="B109" cm="1">
        <f t="array" ref="B109">SUMPRODUCT(('H3-295'!$D$2:$D$1229=A109)*'H3-295'!$I$2:$I$1229)</f>
        <v>8400</v>
      </c>
      <c r="C109">
        <f t="shared" si="5"/>
        <v>8400.0001090000005</v>
      </c>
      <c r="D109">
        <f t="shared" si="4"/>
        <v>295</v>
      </c>
      <c r="G109" s="1">
        <v>108</v>
      </c>
      <c r="H109" t="str">
        <f t="shared" si="6"/>
        <v>Gonzáles Carrasquero, Juan</v>
      </c>
      <c r="I109">
        <f t="shared" si="7"/>
        <v>46613</v>
      </c>
    </row>
    <row r="110" spans="1:9" x14ac:dyDescent="0.25">
      <c r="A110" t="s">
        <v>1616</v>
      </c>
      <c r="B110" cm="1">
        <f t="array" ref="B110">SUMPRODUCT(('H3-295'!$D$2:$D$1229=A110)*'H3-295'!$I$2:$I$1229)</f>
        <v>1160</v>
      </c>
      <c r="C110">
        <f t="shared" si="5"/>
        <v>1160.0001099999999</v>
      </c>
      <c r="D110">
        <f t="shared" si="4"/>
        <v>414</v>
      </c>
      <c r="G110" s="1">
        <v>109</v>
      </c>
      <c r="H110" t="str">
        <f t="shared" si="6"/>
        <v>Barrenechea, Andrés de</v>
      </c>
      <c r="I110">
        <f t="shared" si="7"/>
        <v>46032</v>
      </c>
    </row>
    <row r="111" spans="1:9" x14ac:dyDescent="0.25">
      <c r="A111" t="s">
        <v>1617</v>
      </c>
      <c r="B111" cm="1">
        <f t="array" ref="B111">SUMPRODUCT(('H3-295'!$D$2:$D$1229=A111)*'H3-295'!$I$2:$I$1229)</f>
        <v>1000</v>
      </c>
      <c r="C111">
        <f t="shared" si="5"/>
        <v>1000.0001109999999</v>
      </c>
      <c r="D111">
        <f t="shared" si="4"/>
        <v>424</v>
      </c>
      <c r="G111" s="1">
        <v>110</v>
      </c>
      <c r="H111" t="str">
        <f t="shared" si="6"/>
        <v>Cid y Salazar, Agustín del</v>
      </c>
      <c r="I111">
        <f t="shared" si="7"/>
        <v>46000</v>
      </c>
    </row>
    <row r="112" spans="1:9" x14ac:dyDescent="0.25">
      <c r="A112" t="s">
        <v>1618</v>
      </c>
      <c r="B112" cm="1">
        <f t="array" ref="B112">SUMPRODUCT(('H3-295'!$D$2:$D$1229=A112)*'H3-295'!$I$2:$I$1229)</f>
        <v>13600</v>
      </c>
      <c r="C112">
        <f t="shared" si="5"/>
        <v>13600.000112</v>
      </c>
      <c r="D112">
        <f t="shared" si="4"/>
        <v>257</v>
      </c>
      <c r="G112" s="1">
        <v>111</v>
      </c>
      <c r="H112" t="str">
        <f t="shared" si="6"/>
        <v>Naviera, Juan Antonio de</v>
      </c>
      <c r="I112">
        <f t="shared" si="7"/>
        <v>45226</v>
      </c>
    </row>
    <row r="113" spans="1:9" x14ac:dyDescent="0.25">
      <c r="A113" t="s">
        <v>1483</v>
      </c>
      <c r="B113" cm="1">
        <f t="array" ref="B113">SUMPRODUCT(('H3-295'!$D$2:$D$1229=A113)*'H3-295'!$I$2:$I$1229)</f>
        <v>61072</v>
      </c>
      <c r="C113">
        <f t="shared" si="5"/>
        <v>61072.000113000002</v>
      </c>
      <c r="D113">
        <f t="shared" si="4"/>
        <v>80</v>
      </c>
      <c r="G113" s="1">
        <v>112</v>
      </c>
      <c r="H113" t="str">
        <f t="shared" si="6"/>
        <v>Eguiguren, Miguel de</v>
      </c>
      <c r="I113">
        <f t="shared" si="7"/>
        <v>44860</v>
      </c>
    </row>
    <row r="114" spans="1:9" x14ac:dyDescent="0.25">
      <c r="A114" t="s">
        <v>1454</v>
      </c>
      <c r="B114" cm="1">
        <f t="array" ref="B114">SUMPRODUCT(('H3-295'!$D$2:$D$1229=A114)*'H3-295'!$I$2:$I$1229)</f>
        <v>42300</v>
      </c>
      <c r="C114">
        <f t="shared" si="5"/>
        <v>42300.000114000002</v>
      </c>
      <c r="D114">
        <f t="shared" si="4"/>
        <v>116</v>
      </c>
      <c r="G114" s="1">
        <v>113</v>
      </c>
      <c r="H114" t="str">
        <f t="shared" si="6"/>
        <v>Mirian, Pedro de</v>
      </c>
      <c r="I114">
        <f t="shared" si="7"/>
        <v>44000</v>
      </c>
    </row>
    <row r="115" spans="1:9" x14ac:dyDescent="0.25">
      <c r="A115" t="s">
        <v>1619</v>
      </c>
      <c r="B115" cm="1">
        <f t="array" ref="B115">SUMPRODUCT(('H3-295'!$D$2:$D$1229=A115)*'H3-295'!$I$2:$I$1229)</f>
        <v>64000</v>
      </c>
      <c r="C115">
        <f t="shared" si="5"/>
        <v>64000.000115000003</v>
      </c>
      <c r="D115">
        <f t="shared" si="4"/>
        <v>72</v>
      </c>
      <c r="G115" s="1">
        <v>114</v>
      </c>
      <c r="H115" t="str">
        <f t="shared" si="6"/>
        <v>Portilla y Castañeda, Sebastián de la</v>
      </c>
      <c r="I115">
        <f t="shared" si="7"/>
        <v>43526</v>
      </c>
    </row>
    <row r="116" spans="1:9" x14ac:dyDescent="0.25">
      <c r="A116" t="s">
        <v>1620</v>
      </c>
      <c r="B116" cm="1">
        <f t="array" ref="B116">SUMPRODUCT(('H3-295'!$D$2:$D$1229=A116)*'H3-295'!$I$2:$I$1229)</f>
        <v>195955</v>
      </c>
      <c r="C116">
        <f t="shared" si="5"/>
        <v>195955.00011600001</v>
      </c>
      <c r="D116">
        <f t="shared" si="4"/>
        <v>16</v>
      </c>
      <c r="G116" s="1">
        <v>115</v>
      </c>
      <c r="H116" t="str">
        <f t="shared" si="6"/>
        <v>Marticorena, Juan de</v>
      </c>
      <c r="I116">
        <f t="shared" si="7"/>
        <v>43031</v>
      </c>
    </row>
    <row r="117" spans="1:9" x14ac:dyDescent="0.25">
      <c r="A117" t="s">
        <v>1621</v>
      </c>
      <c r="B117" cm="1">
        <f t="array" ref="B117">SUMPRODUCT(('H3-295'!$D$2:$D$1229=A117)*'H3-295'!$I$2:$I$1229)</f>
        <v>31000</v>
      </c>
      <c r="C117">
        <f t="shared" si="5"/>
        <v>31000.000117</v>
      </c>
      <c r="D117">
        <f t="shared" si="4"/>
        <v>158</v>
      </c>
      <c r="G117" s="1">
        <v>116</v>
      </c>
      <c r="H117" t="str">
        <f t="shared" si="6"/>
        <v>Delgado Rico, Juan</v>
      </c>
      <c r="I117">
        <f t="shared" si="7"/>
        <v>42300</v>
      </c>
    </row>
    <row r="118" spans="1:9" x14ac:dyDescent="0.25">
      <c r="A118" t="s">
        <v>1622</v>
      </c>
      <c r="B118" cm="1">
        <f t="array" ref="B118">SUMPRODUCT(('H3-295'!$D$2:$D$1229=A118)*'H3-295'!$I$2:$I$1229)</f>
        <v>11609</v>
      </c>
      <c r="C118">
        <f t="shared" si="5"/>
        <v>11609.000118</v>
      </c>
      <c r="D118">
        <f t="shared" si="4"/>
        <v>278</v>
      </c>
      <c r="G118" s="1">
        <v>117</v>
      </c>
      <c r="H118" t="str">
        <f t="shared" si="6"/>
        <v>Malo de Molina, Blas</v>
      </c>
      <c r="I118">
        <f t="shared" si="7"/>
        <v>41918</v>
      </c>
    </row>
    <row r="119" spans="1:9" x14ac:dyDescent="0.25">
      <c r="A119" t="s">
        <v>1623</v>
      </c>
      <c r="B119" cm="1">
        <f t="array" ref="B119">SUMPRODUCT(('H3-295'!$D$2:$D$1229=A119)*'H3-295'!$I$2:$I$1229)</f>
        <v>4000</v>
      </c>
      <c r="C119">
        <f t="shared" si="5"/>
        <v>4000.0001189999998</v>
      </c>
      <c r="D119">
        <f t="shared" si="4"/>
        <v>365</v>
      </c>
      <c r="G119" s="1">
        <v>118</v>
      </c>
      <c r="H119" t="str">
        <f t="shared" si="6"/>
        <v>Urquizu, Agustín de</v>
      </c>
      <c r="I119">
        <f t="shared" si="7"/>
        <v>41880</v>
      </c>
    </row>
    <row r="120" spans="1:9" x14ac:dyDescent="0.25">
      <c r="A120" t="s">
        <v>1624</v>
      </c>
      <c r="B120" cm="1">
        <f t="array" ref="B120">SUMPRODUCT(('H3-295'!$D$2:$D$1229=A120)*'H3-295'!$I$2:$I$1229)</f>
        <v>220429</v>
      </c>
      <c r="C120">
        <f t="shared" si="5"/>
        <v>220429.00012000001</v>
      </c>
      <c r="D120">
        <f t="shared" si="4"/>
        <v>13</v>
      </c>
      <c r="G120" s="1">
        <v>119</v>
      </c>
      <c r="H120" t="str">
        <f t="shared" si="6"/>
        <v>Castellón, Diego</v>
      </c>
      <c r="I120">
        <f t="shared" si="7"/>
        <v>41200</v>
      </c>
    </row>
    <row r="121" spans="1:9" x14ac:dyDescent="0.25">
      <c r="A121" t="s">
        <v>1625</v>
      </c>
      <c r="B121" cm="1">
        <f t="array" ref="B121">SUMPRODUCT(('H3-295'!$D$2:$D$1229=A121)*'H3-295'!$I$2:$I$1229)</f>
        <v>232620</v>
      </c>
      <c r="C121">
        <f t="shared" si="5"/>
        <v>232620.00012099999</v>
      </c>
      <c r="D121">
        <f t="shared" si="4"/>
        <v>12</v>
      </c>
      <c r="G121" s="1">
        <v>120</v>
      </c>
      <c r="H121" t="str">
        <f t="shared" si="6"/>
        <v>Zainaga, Juan de</v>
      </c>
      <c r="I121">
        <f t="shared" si="7"/>
        <v>40880</v>
      </c>
    </row>
    <row r="122" spans="1:9" x14ac:dyDescent="0.25">
      <c r="A122" t="s">
        <v>1626</v>
      </c>
      <c r="B122" cm="1">
        <f t="array" ref="B122">SUMPRODUCT(('H3-295'!$D$2:$D$1229=A122)*'H3-295'!$I$2:$I$1229)</f>
        <v>15700</v>
      </c>
      <c r="C122">
        <f t="shared" si="5"/>
        <v>15700.000121999999</v>
      </c>
      <c r="D122">
        <f t="shared" si="4"/>
        <v>233</v>
      </c>
      <c r="G122" s="1">
        <v>121</v>
      </c>
      <c r="H122" t="str">
        <f t="shared" si="6"/>
        <v>Ambolodi, Miguel de</v>
      </c>
      <c r="I122">
        <f t="shared" si="7"/>
        <v>40840</v>
      </c>
    </row>
    <row r="123" spans="1:9" ht="15" customHeight="1" x14ac:dyDescent="0.25">
      <c r="A123" t="s">
        <v>1627</v>
      </c>
      <c r="B123" cm="1">
        <f t="array" ref="B123">SUMPRODUCT(('H3-295'!$D$2:$D$1229=A123)*'H3-295'!$I$2:$I$1229)</f>
        <v>12492</v>
      </c>
      <c r="C123">
        <f t="shared" si="5"/>
        <v>12492.000123</v>
      </c>
      <c r="D123">
        <f t="shared" si="4"/>
        <v>268</v>
      </c>
      <c r="G123" s="1">
        <v>122</v>
      </c>
      <c r="H123" t="str">
        <f t="shared" si="6"/>
        <v>Rodríguez, Andrés</v>
      </c>
      <c r="I123">
        <f t="shared" si="7"/>
        <v>40800</v>
      </c>
    </row>
    <row r="124" spans="1:9" x14ac:dyDescent="0.25">
      <c r="A124" t="s">
        <v>1628</v>
      </c>
      <c r="B124" cm="1">
        <f t="array" ref="B124">SUMPRODUCT(('H3-295'!$D$2:$D$1229=A124)*'H3-295'!$I$2:$I$1229)</f>
        <v>60284</v>
      </c>
      <c r="C124">
        <f t="shared" si="5"/>
        <v>60284.000123999998</v>
      </c>
      <c r="D124">
        <f t="shared" si="4"/>
        <v>83</v>
      </c>
      <c r="G124" s="1">
        <v>123</v>
      </c>
      <c r="H124" t="str">
        <f t="shared" si="6"/>
        <v>Rondo, Antonio de la</v>
      </c>
      <c r="I124">
        <f t="shared" si="7"/>
        <v>40616</v>
      </c>
    </row>
    <row r="125" spans="1:9" x14ac:dyDescent="0.25">
      <c r="A125" t="s">
        <v>1629</v>
      </c>
      <c r="B125" cm="1">
        <f t="array" ref="B125">SUMPRODUCT(('H3-295'!$D$2:$D$1229=A125)*'H3-295'!$I$2:$I$1229)</f>
        <v>17600</v>
      </c>
      <c r="C125">
        <f t="shared" si="5"/>
        <v>17600.000124999999</v>
      </c>
      <c r="D125">
        <f t="shared" si="4"/>
        <v>220</v>
      </c>
      <c r="G125" s="1">
        <v>124</v>
      </c>
      <c r="H125" t="str">
        <f t="shared" si="6"/>
        <v>Prada, Francisco de la</v>
      </c>
      <c r="I125">
        <f t="shared" si="7"/>
        <v>40449</v>
      </c>
    </row>
    <row r="126" spans="1:9" x14ac:dyDescent="0.25">
      <c r="A126" t="s">
        <v>1630</v>
      </c>
      <c r="B126" cm="1">
        <f t="array" ref="B126">SUMPRODUCT(('H3-295'!$D$2:$D$1229=A126)*'H3-295'!$I$2:$I$1229)</f>
        <v>35584</v>
      </c>
      <c r="C126">
        <f t="shared" si="5"/>
        <v>35584.000125999999</v>
      </c>
      <c r="D126">
        <f t="shared" si="4"/>
        <v>141</v>
      </c>
      <c r="G126" s="1">
        <v>125</v>
      </c>
      <c r="H126" t="str">
        <f t="shared" si="6"/>
        <v>Vera, Pedro de</v>
      </c>
      <c r="I126">
        <f t="shared" si="7"/>
        <v>40180</v>
      </c>
    </row>
    <row r="127" spans="1:9" x14ac:dyDescent="0.25">
      <c r="A127" t="s">
        <v>1631</v>
      </c>
      <c r="B127" cm="1">
        <f t="array" ref="B127">SUMPRODUCT(('H3-295'!$D$2:$D$1229=A127)*'H3-295'!$I$2:$I$1229)</f>
        <v>35472</v>
      </c>
      <c r="C127">
        <f t="shared" si="5"/>
        <v>35472.000126999999</v>
      </c>
      <c r="D127">
        <f t="shared" si="4"/>
        <v>142</v>
      </c>
      <c r="G127" s="1">
        <v>126</v>
      </c>
      <c r="H127" t="str">
        <f t="shared" si="6"/>
        <v>Cueto, Tomás de</v>
      </c>
      <c r="I127">
        <f t="shared" si="7"/>
        <v>40067</v>
      </c>
    </row>
    <row r="128" spans="1:9" x14ac:dyDescent="0.25">
      <c r="A128" t="s">
        <v>1632</v>
      </c>
      <c r="B128" cm="1">
        <f t="array" ref="B128">SUMPRODUCT(('H3-295'!$D$2:$D$1229=A128)*'H3-295'!$I$2:$I$1229)</f>
        <v>41918</v>
      </c>
      <c r="C128">
        <f t="shared" si="5"/>
        <v>41918.000128</v>
      </c>
      <c r="D128">
        <f t="shared" si="4"/>
        <v>117</v>
      </c>
      <c r="G128" s="1">
        <v>127</v>
      </c>
      <c r="H128" t="str">
        <f t="shared" si="6"/>
        <v>Fernández, Joseph</v>
      </c>
      <c r="I128">
        <f t="shared" si="7"/>
        <v>40000</v>
      </c>
    </row>
    <row r="129" spans="1:9" x14ac:dyDescent="0.25">
      <c r="A129" t="s">
        <v>1633</v>
      </c>
      <c r="B129" cm="1">
        <f t="array" ref="B129">SUMPRODUCT(('H3-295'!$D$2:$D$1229=A129)*'H3-295'!$I$2:$I$1229)</f>
        <v>116</v>
      </c>
      <c r="C129">
        <f t="shared" si="5"/>
        <v>116.000129</v>
      </c>
      <c r="D129">
        <f t="shared" si="4"/>
        <v>465</v>
      </c>
      <c r="G129" s="1">
        <v>128</v>
      </c>
      <c r="H129" t="str">
        <f t="shared" si="6"/>
        <v>(roto), Juan</v>
      </c>
      <c r="I129">
        <f t="shared" si="7"/>
        <v>40000</v>
      </c>
    </row>
    <row r="130" spans="1:9" ht="15" customHeight="1" x14ac:dyDescent="0.25">
      <c r="A130" t="s">
        <v>1535</v>
      </c>
      <c r="B130" cm="1">
        <f t="array" ref="B130">SUMPRODUCT(('H3-295'!$D$2:$D$1229=A130)*'H3-295'!$I$2:$I$1229)</f>
        <v>62140</v>
      </c>
      <c r="C130">
        <f t="shared" si="5"/>
        <v>62140.00013</v>
      </c>
      <c r="D130">
        <f t="shared" ref="D130:D193" si="8">_xlfn.RANK.EQ(C130,$C$2:$C$483)</f>
        <v>77</v>
      </c>
      <c r="G130" s="1">
        <v>129</v>
      </c>
      <c r="H130" t="str">
        <f t="shared" si="6"/>
        <v>Alba, Gaspar de</v>
      </c>
      <c r="I130">
        <f t="shared" si="7"/>
        <v>39800</v>
      </c>
    </row>
    <row r="131" spans="1:9" x14ac:dyDescent="0.25">
      <c r="A131" t="s">
        <v>1634</v>
      </c>
      <c r="B131" cm="1">
        <f t="array" ref="B131">SUMPRODUCT(('H3-295'!$D$2:$D$1229=A131)*'H3-295'!$I$2:$I$1229)</f>
        <v>48680</v>
      </c>
      <c r="C131">
        <f t="shared" ref="C131:C152" si="9">B131+0.000001*ROW()</f>
        <v>48680.000131000001</v>
      </c>
      <c r="D131">
        <f t="shared" si="8"/>
        <v>104</v>
      </c>
      <c r="G131" s="1">
        <v>130</v>
      </c>
      <c r="H131" t="str">
        <f t="shared" ref="H131:H194" si="10">INDEX($A$2:$A$483,MATCH(G131,$D$2:$D$483,0))</f>
        <v>Rueda, Matías de</v>
      </c>
      <c r="I131">
        <f t="shared" ref="I131:I194" si="11">INDEX($B$2:$B$483,MATCH(G131,$D$2:$D$483,0))</f>
        <v>39724</v>
      </c>
    </row>
    <row r="132" spans="1:9" x14ac:dyDescent="0.25">
      <c r="A132" t="s">
        <v>1635</v>
      </c>
      <c r="B132" cm="1">
        <f t="array" ref="B132">SUMPRODUCT(('H3-295'!$D$2:$D$1229=A132)*'H3-295'!$I$2:$I$1229)</f>
        <v>8240</v>
      </c>
      <c r="C132">
        <f t="shared" si="9"/>
        <v>8240.0001319999992</v>
      </c>
      <c r="D132">
        <f t="shared" si="8"/>
        <v>297</v>
      </c>
      <c r="G132" s="1">
        <v>131</v>
      </c>
      <c r="H132" t="str">
        <f t="shared" si="10"/>
        <v>Patron Arnao, Carlos</v>
      </c>
      <c r="I132">
        <f t="shared" si="11"/>
        <v>39166</v>
      </c>
    </row>
    <row r="133" spans="1:9" x14ac:dyDescent="0.25">
      <c r="A133" t="s">
        <v>1636</v>
      </c>
      <c r="B133" cm="1">
        <f t="array" ref="B133">SUMPRODUCT(('H3-295'!$D$2:$D$1229=A133)*'H3-295'!$I$2:$I$1229)</f>
        <v>14480</v>
      </c>
      <c r="C133">
        <f t="shared" si="9"/>
        <v>14480.000133</v>
      </c>
      <c r="D133">
        <f t="shared" si="8"/>
        <v>247</v>
      </c>
      <c r="G133" s="1">
        <v>132</v>
      </c>
      <c r="H133" t="str">
        <f t="shared" si="10"/>
        <v>Campa, Domingo de la</v>
      </c>
      <c r="I133">
        <f t="shared" si="11"/>
        <v>39145</v>
      </c>
    </row>
    <row r="134" spans="1:9" x14ac:dyDescent="0.25">
      <c r="A134" t="s">
        <v>1637</v>
      </c>
      <c r="B134" cm="1">
        <f t="array" ref="B134">SUMPRODUCT(('H3-295'!$D$2:$D$1229=A134)*'H3-295'!$I$2:$I$1229)</f>
        <v>8000</v>
      </c>
      <c r="C134">
        <f t="shared" si="9"/>
        <v>8000.0001339999999</v>
      </c>
      <c r="D134">
        <f t="shared" si="8"/>
        <v>305</v>
      </c>
      <c r="G134" s="1">
        <v>133</v>
      </c>
      <c r="H134" t="str">
        <f t="shared" si="10"/>
        <v>Sáenz de Santa Cecilia, Juan</v>
      </c>
      <c r="I134">
        <f t="shared" si="11"/>
        <v>39100</v>
      </c>
    </row>
    <row r="135" spans="1:9" x14ac:dyDescent="0.25">
      <c r="A135" t="s">
        <v>1638</v>
      </c>
      <c r="B135" cm="1">
        <f t="array" ref="B135">SUMPRODUCT(('H3-295'!$D$2:$D$1229=A135)*'H3-295'!$I$2:$I$1229)</f>
        <v>16000</v>
      </c>
      <c r="C135">
        <f t="shared" si="9"/>
        <v>16000.000135</v>
      </c>
      <c r="D135">
        <f t="shared" si="8"/>
        <v>232</v>
      </c>
      <c r="G135" s="1">
        <v>134</v>
      </c>
      <c r="H135" t="str">
        <f t="shared" si="10"/>
        <v>Sobrado, Manuel</v>
      </c>
      <c r="I135">
        <f t="shared" si="11"/>
        <v>38240</v>
      </c>
    </row>
    <row r="136" spans="1:9" x14ac:dyDescent="0.25">
      <c r="A136" t="s">
        <v>1639</v>
      </c>
      <c r="B136" cm="1">
        <f t="array" ref="B136">SUMPRODUCT(('H3-295'!$D$2:$D$1229=A136)*'H3-295'!$I$2:$I$1229)</f>
        <v>18000</v>
      </c>
      <c r="C136">
        <f t="shared" si="9"/>
        <v>18000.000135999999</v>
      </c>
      <c r="D136">
        <f t="shared" si="8"/>
        <v>218</v>
      </c>
      <c r="G136" s="1">
        <v>135</v>
      </c>
      <c r="H136" t="str">
        <f t="shared" si="10"/>
        <v>Mantilla, Baltazar de</v>
      </c>
      <c r="I136">
        <f t="shared" si="11"/>
        <v>38000</v>
      </c>
    </row>
    <row r="137" spans="1:9" x14ac:dyDescent="0.25">
      <c r="A137" t="s">
        <v>1640</v>
      </c>
      <c r="B137" cm="1">
        <f t="array" ref="B137">SUMPRODUCT(('H3-295'!$D$2:$D$1229=A137)*'H3-295'!$I$2:$I$1229)</f>
        <v>14000</v>
      </c>
      <c r="C137">
        <f t="shared" si="9"/>
        <v>14000.000137000001</v>
      </c>
      <c r="D137">
        <f t="shared" si="8"/>
        <v>252</v>
      </c>
      <c r="G137" s="1">
        <v>136</v>
      </c>
      <c r="H137" t="str">
        <f t="shared" si="10"/>
        <v>Araujo, Gregorio de</v>
      </c>
      <c r="I137">
        <f t="shared" si="11"/>
        <v>37400</v>
      </c>
    </row>
    <row r="138" spans="1:9" x14ac:dyDescent="0.25">
      <c r="A138" t="s">
        <v>1473</v>
      </c>
      <c r="B138" cm="1">
        <f t="array" ref="B138">SUMPRODUCT(('H3-295'!$D$2:$D$1229=A138)*'H3-295'!$I$2:$I$1229)</f>
        <v>18555</v>
      </c>
      <c r="C138">
        <f t="shared" si="9"/>
        <v>18555.000137999999</v>
      </c>
      <c r="D138">
        <f t="shared" si="8"/>
        <v>214</v>
      </c>
      <c r="G138" s="1">
        <v>137</v>
      </c>
      <c r="H138" t="str">
        <f t="shared" si="10"/>
        <v>Paray, Pedro de</v>
      </c>
      <c r="I138">
        <f t="shared" si="11"/>
        <v>37145</v>
      </c>
    </row>
    <row r="139" spans="1:9" x14ac:dyDescent="0.25">
      <c r="A139" t="s">
        <v>1641</v>
      </c>
      <c r="B139" cm="1">
        <f t="array" ref="B139">SUMPRODUCT(('H3-295'!$D$2:$D$1229=A139)*'H3-295'!$I$2:$I$1229)</f>
        <v>63600</v>
      </c>
      <c r="C139">
        <f t="shared" si="9"/>
        <v>63600.000139000003</v>
      </c>
      <c r="D139">
        <f t="shared" si="8"/>
        <v>73</v>
      </c>
      <c r="G139" s="1">
        <v>138</v>
      </c>
      <c r="H139" t="str">
        <f t="shared" si="10"/>
        <v>Díaz del Rincón, Felipe</v>
      </c>
      <c r="I139">
        <f t="shared" si="11"/>
        <v>36546</v>
      </c>
    </row>
    <row r="140" spans="1:9" x14ac:dyDescent="0.25">
      <c r="A140" t="s">
        <v>1642</v>
      </c>
      <c r="B140" cm="1">
        <f t="array" ref="B140">SUMPRODUCT(('H3-295'!$D$2:$D$1229=A140)*'H3-295'!$I$2:$I$1229)</f>
        <v>4800</v>
      </c>
      <c r="C140">
        <f t="shared" si="9"/>
        <v>4800.0001400000001</v>
      </c>
      <c r="D140">
        <f t="shared" si="8"/>
        <v>334</v>
      </c>
      <c r="G140" s="1">
        <v>139</v>
      </c>
      <c r="H140" t="str">
        <f t="shared" si="10"/>
        <v>Rivas, Francisco de</v>
      </c>
      <c r="I140">
        <f t="shared" si="11"/>
        <v>36000</v>
      </c>
    </row>
    <row r="141" spans="1:9" x14ac:dyDescent="0.25">
      <c r="A141" t="s">
        <v>1643</v>
      </c>
      <c r="B141" cm="1">
        <f t="array" ref="B141">SUMPRODUCT(('H3-295'!$D$2:$D$1229=A141)*'H3-295'!$I$2:$I$1229)</f>
        <v>6000</v>
      </c>
      <c r="C141">
        <f t="shared" si="9"/>
        <v>6000.0001410000004</v>
      </c>
      <c r="D141">
        <f t="shared" si="8"/>
        <v>326</v>
      </c>
      <c r="G141" s="1">
        <v>140</v>
      </c>
      <c r="H141" t="str">
        <f t="shared" si="10"/>
        <v>Ortega y Arroyabe, Pedro de</v>
      </c>
      <c r="I141">
        <f t="shared" si="11"/>
        <v>36000</v>
      </c>
    </row>
    <row r="142" spans="1:9" x14ac:dyDescent="0.25">
      <c r="A142" t="s">
        <v>1482</v>
      </c>
      <c r="B142" cm="1">
        <f t="array" ref="B142">SUMPRODUCT(('H3-295'!$D$2:$D$1229=A142)*'H3-295'!$I$2:$I$1229)</f>
        <v>18680</v>
      </c>
      <c r="C142">
        <f t="shared" si="9"/>
        <v>18680.000142000001</v>
      </c>
      <c r="D142">
        <f t="shared" si="8"/>
        <v>213</v>
      </c>
      <c r="G142" s="1">
        <v>141</v>
      </c>
      <c r="H142" t="str">
        <f t="shared" si="10"/>
        <v>Gutiérrez, Diego</v>
      </c>
      <c r="I142">
        <f t="shared" si="11"/>
        <v>35584</v>
      </c>
    </row>
    <row r="143" spans="1:9" x14ac:dyDescent="0.25">
      <c r="A143" t="s">
        <v>1644</v>
      </c>
      <c r="B143" cm="1">
        <f t="array" ref="B143">SUMPRODUCT(('H3-295'!$D$2:$D$1229=A143)*'H3-295'!$I$2:$I$1229)</f>
        <v>19520</v>
      </c>
      <c r="C143">
        <f t="shared" si="9"/>
        <v>19520.000143000001</v>
      </c>
      <c r="D143">
        <f t="shared" si="8"/>
        <v>211</v>
      </c>
      <c r="G143" s="1">
        <v>142</v>
      </c>
      <c r="H143" t="str">
        <f t="shared" si="10"/>
        <v>Pérez Izquierdo, Francisco</v>
      </c>
      <c r="I143">
        <f t="shared" si="11"/>
        <v>35472</v>
      </c>
    </row>
    <row r="144" spans="1:9" x14ac:dyDescent="0.25">
      <c r="A144" t="s">
        <v>1645</v>
      </c>
      <c r="B144" cm="1">
        <f t="array" ref="B144">SUMPRODUCT(('H3-295'!$D$2:$D$1229=A144)*'H3-295'!$I$2:$I$1229)</f>
        <v>122960</v>
      </c>
      <c r="C144">
        <f t="shared" si="9"/>
        <v>122960.00014400001</v>
      </c>
      <c r="D144">
        <f t="shared" si="8"/>
        <v>27</v>
      </c>
      <c r="G144" s="1">
        <v>143</v>
      </c>
      <c r="H144" t="str">
        <f t="shared" si="10"/>
        <v>Plata, Joseph de la</v>
      </c>
      <c r="I144">
        <f t="shared" si="11"/>
        <v>35472</v>
      </c>
    </row>
    <row r="145" spans="1:9" x14ac:dyDescent="0.25">
      <c r="A145" t="s">
        <v>1394</v>
      </c>
      <c r="B145" cm="1">
        <f t="array" ref="B145">SUMPRODUCT(('H3-295'!$D$2:$D$1229=A145)*'H3-295'!$I$2:$I$1229)</f>
        <v>2000</v>
      </c>
      <c r="C145">
        <f t="shared" si="9"/>
        <v>2000.000145</v>
      </c>
      <c r="D145">
        <f t="shared" si="8"/>
        <v>403</v>
      </c>
      <c r="G145" s="1">
        <v>144</v>
      </c>
      <c r="H145" t="str">
        <f t="shared" si="10"/>
        <v>Heras, Francisco de las</v>
      </c>
      <c r="I145">
        <f t="shared" si="11"/>
        <v>35463</v>
      </c>
    </row>
    <row r="146" spans="1:9" x14ac:dyDescent="0.25">
      <c r="A146" t="s">
        <v>1646</v>
      </c>
      <c r="B146" cm="1">
        <f t="array" ref="B146">SUMPRODUCT(('H3-295'!$D$2:$D$1229=A146)*'H3-295'!$I$2:$I$1229)</f>
        <v>28000</v>
      </c>
      <c r="C146">
        <f t="shared" si="9"/>
        <v>28000.000145999998</v>
      </c>
      <c r="D146">
        <f t="shared" si="8"/>
        <v>167</v>
      </c>
      <c r="G146" s="1">
        <v>145</v>
      </c>
      <c r="H146" t="str">
        <f t="shared" si="10"/>
        <v>Verastegui, Juan de</v>
      </c>
      <c r="I146">
        <f t="shared" si="11"/>
        <v>34949</v>
      </c>
    </row>
    <row r="147" spans="1:9" x14ac:dyDescent="0.25">
      <c r="A147" t="s">
        <v>1647</v>
      </c>
      <c r="B147" cm="1">
        <f t="array" ref="B147">SUMPRODUCT(('H3-295'!$D$2:$D$1229=A147)*'H3-295'!$I$2:$I$1229)</f>
        <v>2000</v>
      </c>
      <c r="C147">
        <f t="shared" si="9"/>
        <v>2000.000147</v>
      </c>
      <c r="D147">
        <f t="shared" si="8"/>
        <v>402</v>
      </c>
      <c r="G147" s="1">
        <v>146</v>
      </c>
      <c r="H147" t="str">
        <f t="shared" si="10"/>
        <v>Ortiz, Pedro Andrés</v>
      </c>
      <c r="I147">
        <f t="shared" si="11"/>
        <v>34824</v>
      </c>
    </row>
    <row r="148" spans="1:9" x14ac:dyDescent="0.25">
      <c r="A148" t="s">
        <v>1325</v>
      </c>
      <c r="B148" cm="1">
        <f t="array" ref="B148">SUMPRODUCT(('H3-295'!$D$2:$D$1229=A148)*'H3-295'!$I$2:$I$1229)</f>
        <v>70443</v>
      </c>
      <c r="C148">
        <f t="shared" si="9"/>
        <v>70443.000148000006</v>
      </c>
      <c r="D148">
        <f t="shared" si="8"/>
        <v>66</v>
      </c>
      <c r="G148" s="1">
        <v>147</v>
      </c>
      <c r="H148" t="str">
        <f t="shared" si="10"/>
        <v>Puerta, Agustín de la</v>
      </c>
      <c r="I148">
        <f t="shared" si="11"/>
        <v>33524</v>
      </c>
    </row>
    <row r="149" spans="1:9" x14ac:dyDescent="0.25">
      <c r="A149" t="s">
        <v>1648</v>
      </c>
      <c r="B149" cm="1">
        <f t="array" ref="B149">SUMPRODUCT(('H3-295'!$D$2:$D$1229=A149)*'H3-295'!$I$2:$I$1229)</f>
        <v>277804</v>
      </c>
      <c r="C149">
        <f t="shared" si="9"/>
        <v>277804.00014900003</v>
      </c>
      <c r="D149">
        <f t="shared" si="8"/>
        <v>7</v>
      </c>
      <c r="G149" s="1">
        <v>148</v>
      </c>
      <c r="H149" t="str">
        <f t="shared" si="10"/>
        <v>Carrillo, Francisco</v>
      </c>
      <c r="I149">
        <f t="shared" si="11"/>
        <v>33320</v>
      </c>
    </row>
    <row r="150" spans="1:9" x14ac:dyDescent="0.25">
      <c r="A150" t="s">
        <v>1649</v>
      </c>
      <c r="B150" cm="1">
        <f t="array" ref="B150">SUMPRODUCT(('H3-295'!$D$2:$D$1229=A150)*'H3-295'!$I$2:$I$1229)</f>
        <v>19900</v>
      </c>
      <c r="C150">
        <f t="shared" si="9"/>
        <v>19900.00015</v>
      </c>
      <c r="D150">
        <f t="shared" si="8"/>
        <v>210</v>
      </c>
      <c r="G150" s="1">
        <v>149</v>
      </c>
      <c r="H150" t="str">
        <f t="shared" si="10"/>
        <v>Iturbe, Francisco de</v>
      </c>
      <c r="I150">
        <f t="shared" si="11"/>
        <v>32863</v>
      </c>
    </row>
    <row r="151" spans="1:9" x14ac:dyDescent="0.25">
      <c r="A151" t="s">
        <v>1650</v>
      </c>
      <c r="B151" cm="1">
        <f t="array" ref="B151">SUMPRODUCT(('H3-295'!$D$2:$D$1229=A151)*'H3-295'!$I$2:$I$1229)</f>
        <v>69874</v>
      </c>
      <c r="C151">
        <f t="shared" si="9"/>
        <v>69874.000151</v>
      </c>
      <c r="D151">
        <f t="shared" si="8"/>
        <v>67</v>
      </c>
      <c r="G151" s="1">
        <v>150</v>
      </c>
      <c r="H151" t="str">
        <f t="shared" si="10"/>
        <v>Zagardia, Martín de</v>
      </c>
      <c r="I151">
        <f t="shared" si="11"/>
        <v>32254</v>
      </c>
    </row>
    <row r="152" spans="1:9" x14ac:dyDescent="0.25">
      <c r="A152" t="s">
        <v>1651</v>
      </c>
      <c r="B152" cm="1">
        <f t="array" ref="B152">SUMPRODUCT(('H3-295'!$D$2:$D$1229=A152)*'H3-295'!$I$2:$I$1229)</f>
        <v>52000</v>
      </c>
      <c r="C152">
        <f t="shared" si="9"/>
        <v>52000.000152000001</v>
      </c>
      <c r="D152">
        <f t="shared" si="8"/>
        <v>97</v>
      </c>
      <c r="G152" s="1">
        <v>151</v>
      </c>
      <c r="H152" t="str">
        <f t="shared" si="10"/>
        <v>Cueto, Pedro de</v>
      </c>
      <c r="I152">
        <f t="shared" si="11"/>
        <v>32000</v>
      </c>
    </row>
    <row r="153" spans="1:9" x14ac:dyDescent="0.25">
      <c r="G153" s="1">
        <v>152</v>
      </c>
      <c r="H153" t="str">
        <f t="shared" si="10"/>
        <v>Gonzáles Cabezas, Juan</v>
      </c>
      <c r="I153">
        <f t="shared" si="11"/>
        <v>32000</v>
      </c>
    </row>
    <row r="154" spans="1:9" x14ac:dyDescent="0.25">
      <c r="A154" t="s">
        <v>1653</v>
      </c>
      <c r="B154" cm="1">
        <f t="array" ref="B154">SUMPRODUCT(('H3-295'!$D$2:$D$1229=A154)*'H3-295'!$I$2:$I$1229)</f>
        <v>55391</v>
      </c>
      <c r="C154">
        <f t="shared" ref="C154:C193" si="12">B154+0.000001*ROW()</f>
        <v>55391.000154000001</v>
      </c>
      <c r="D154">
        <f t="shared" si="8"/>
        <v>90</v>
      </c>
      <c r="G154" s="1">
        <v>153</v>
      </c>
      <c r="H154" t="str">
        <f t="shared" si="10"/>
        <v>Bécquer, Guillermo</v>
      </c>
      <c r="I154">
        <f t="shared" si="11"/>
        <v>32000</v>
      </c>
    </row>
    <row r="155" spans="1:9" x14ac:dyDescent="0.25">
      <c r="A155" t="s">
        <v>1396</v>
      </c>
      <c r="B155" cm="1">
        <f t="array" ref="B155">SUMPRODUCT(('H3-295'!$D$2:$D$1229=A155)*'H3-295'!$I$2:$I$1229)</f>
        <v>106749</v>
      </c>
      <c r="C155">
        <f t="shared" si="12"/>
        <v>106749.000155</v>
      </c>
      <c r="D155">
        <f t="shared" si="8"/>
        <v>37</v>
      </c>
      <c r="G155" s="1">
        <v>154</v>
      </c>
      <c r="H155" t="str">
        <f t="shared" si="10"/>
        <v>Jiménez Batres, Alonso</v>
      </c>
      <c r="I155">
        <f t="shared" si="11"/>
        <v>32000</v>
      </c>
    </row>
    <row r="156" spans="1:9" x14ac:dyDescent="0.25">
      <c r="A156" t="s">
        <v>1654</v>
      </c>
      <c r="B156" cm="1">
        <f t="array" ref="B156">SUMPRODUCT(('H3-295'!$D$2:$D$1229=A156)*'H3-295'!$I$2:$I$1229)</f>
        <v>57565</v>
      </c>
      <c r="C156">
        <f t="shared" si="12"/>
        <v>57565.000156000002</v>
      </c>
      <c r="D156">
        <f t="shared" si="8"/>
        <v>87</v>
      </c>
      <c r="G156" s="1">
        <v>155</v>
      </c>
      <c r="H156" t="str">
        <f t="shared" si="10"/>
        <v>Arroyo Alonso, Joseph de</v>
      </c>
      <c r="I156">
        <f t="shared" si="11"/>
        <v>31850</v>
      </c>
    </row>
    <row r="157" spans="1:9" x14ac:dyDescent="0.25">
      <c r="A157" t="s">
        <v>1655</v>
      </c>
      <c r="B157" cm="1">
        <f t="array" ref="B157">SUMPRODUCT(('H3-295'!$D$2:$D$1229=A157)*'H3-295'!$I$2:$I$1229)</f>
        <v>548892</v>
      </c>
      <c r="C157">
        <f t="shared" si="12"/>
        <v>548892.00015700003</v>
      </c>
      <c r="D157">
        <f t="shared" si="8"/>
        <v>1</v>
      </c>
      <c r="G157" s="1">
        <v>156</v>
      </c>
      <c r="H157" t="str">
        <f t="shared" si="10"/>
        <v>Gonzáles Carrasco, Francisco</v>
      </c>
      <c r="I157">
        <f t="shared" si="11"/>
        <v>31433</v>
      </c>
    </row>
    <row r="158" spans="1:9" x14ac:dyDescent="0.25">
      <c r="A158" t="s">
        <v>1656</v>
      </c>
      <c r="B158" cm="1">
        <f t="array" ref="B158">SUMPRODUCT(('H3-295'!$D$2:$D$1229=A158)*'H3-295'!$I$2:$I$1229)</f>
        <v>20000</v>
      </c>
      <c r="C158">
        <f t="shared" si="12"/>
        <v>20000.000157999999</v>
      </c>
      <c r="D158">
        <f t="shared" si="8"/>
        <v>208</v>
      </c>
      <c r="G158" s="1">
        <v>157</v>
      </c>
      <c r="H158" t="str">
        <f t="shared" si="10"/>
        <v>Molleda Rubin, Juan de</v>
      </c>
      <c r="I158">
        <f t="shared" si="11"/>
        <v>31190</v>
      </c>
    </row>
    <row r="159" spans="1:9" x14ac:dyDescent="0.25">
      <c r="A159" t="s">
        <v>1657</v>
      </c>
      <c r="B159" cm="1">
        <f t="array" ref="B159">SUMPRODUCT(('H3-295'!$D$2:$D$1229=A159)*'H3-295'!$I$2:$I$1229)</f>
        <v>12960</v>
      </c>
      <c r="C159">
        <f t="shared" si="12"/>
        <v>12960.000158999999</v>
      </c>
      <c r="D159">
        <f t="shared" si="8"/>
        <v>262</v>
      </c>
      <c r="G159" s="1">
        <v>158</v>
      </c>
      <c r="H159" t="str">
        <f t="shared" si="10"/>
        <v>Bécquer, Francisco</v>
      </c>
      <c r="I159">
        <f t="shared" si="11"/>
        <v>31000</v>
      </c>
    </row>
    <row r="160" spans="1:9" x14ac:dyDescent="0.25">
      <c r="A160" t="s">
        <v>1658</v>
      </c>
      <c r="B160" cm="1">
        <f t="array" ref="B160">SUMPRODUCT(('H3-295'!$D$2:$D$1229=A160)*'H3-295'!$I$2:$I$1229)</f>
        <v>8565</v>
      </c>
      <c r="C160">
        <f t="shared" si="12"/>
        <v>8565.0001599999996</v>
      </c>
      <c r="D160">
        <f t="shared" si="8"/>
        <v>293</v>
      </c>
      <c r="G160" s="1">
        <v>159</v>
      </c>
      <c r="H160" t="str">
        <f t="shared" si="10"/>
        <v>Pérez Zambrano, Pedro</v>
      </c>
      <c r="I160">
        <f t="shared" si="11"/>
        <v>30800</v>
      </c>
    </row>
    <row r="161" spans="1:9" x14ac:dyDescent="0.25">
      <c r="A161" t="s">
        <v>1659</v>
      </c>
      <c r="B161" cm="1">
        <f t="array" ref="B161">SUMPRODUCT(('H3-295'!$D$2:$D$1229=A161)*'H3-295'!$I$2:$I$1229)</f>
        <v>94815</v>
      </c>
      <c r="C161">
        <f t="shared" si="12"/>
        <v>94815.000161000004</v>
      </c>
      <c r="D161">
        <f t="shared" si="8"/>
        <v>43</v>
      </c>
      <c r="G161" s="1">
        <v>160</v>
      </c>
      <c r="H161" t="str">
        <f t="shared" si="10"/>
        <v>Flores, Luis</v>
      </c>
      <c r="I161">
        <f t="shared" si="11"/>
        <v>30450</v>
      </c>
    </row>
    <row r="162" spans="1:9" x14ac:dyDescent="0.25">
      <c r="A162" t="s">
        <v>1660</v>
      </c>
      <c r="B162" cm="1">
        <f t="array" ref="B162">SUMPRODUCT(('H3-295'!$D$2:$D$1229=A162)*'H3-295'!$I$2:$I$1229)</f>
        <v>40000</v>
      </c>
      <c r="C162">
        <f t="shared" si="12"/>
        <v>40000.000161999997</v>
      </c>
      <c r="D162">
        <f t="shared" si="8"/>
        <v>128</v>
      </c>
      <c r="G162" s="1">
        <v>161</v>
      </c>
      <c r="H162" t="str">
        <f t="shared" si="10"/>
        <v>Zevallos, Antonio de</v>
      </c>
      <c r="I162">
        <f t="shared" si="11"/>
        <v>30300</v>
      </c>
    </row>
    <row r="163" spans="1:9" x14ac:dyDescent="0.25">
      <c r="A163" t="s">
        <v>1661</v>
      </c>
      <c r="B163" cm="1">
        <f t="array" ref="B163">SUMPRODUCT(('H3-295'!$D$2:$D$1229=A163)*'H3-295'!$I$2:$I$1229)</f>
        <v>2497</v>
      </c>
      <c r="C163">
        <f t="shared" si="12"/>
        <v>2497.0001630000002</v>
      </c>
      <c r="D163">
        <f t="shared" si="8"/>
        <v>393</v>
      </c>
      <c r="G163" s="1">
        <v>162</v>
      </c>
      <c r="H163" t="str">
        <f t="shared" si="10"/>
        <v>Rivero, Juan de</v>
      </c>
      <c r="I163">
        <f t="shared" si="11"/>
        <v>30000</v>
      </c>
    </row>
    <row r="164" spans="1:9" x14ac:dyDescent="0.25">
      <c r="A164" t="s">
        <v>1662</v>
      </c>
      <c r="B164" cm="1">
        <f t="array" ref="B164">SUMPRODUCT(('H3-295'!$D$2:$D$1229=A164)*'H3-295'!$I$2:$I$1229)</f>
        <v>0</v>
      </c>
      <c r="C164">
        <f t="shared" si="12"/>
        <v>1.64E-4</v>
      </c>
      <c r="D164">
        <f t="shared" si="8"/>
        <v>479</v>
      </c>
      <c r="G164" s="1">
        <v>163</v>
      </c>
      <c r="H164" t="str">
        <f t="shared" si="10"/>
        <v>Obarez, Joseph de</v>
      </c>
      <c r="I164">
        <f t="shared" si="11"/>
        <v>29908</v>
      </c>
    </row>
    <row r="165" spans="1:9" x14ac:dyDescent="0.25">
      <c r="A165" t="s">
        <v>1506</v>
      </c>
      <c r="B165" cm="1">
        <f t="array" ref="B165">SUMPRODUCT(('H3-295'!$D$2:$D$1229=A165)*'H3-295'!$I$2:$I$1229)</f>
        <v>22128</v>
      </c>
      <c r="C165">
        <f t="shared" si="12"/>
        <v>22128.000165000001</v>
      </c>
      <c r="D165">
        <f t="shared" si="8"/>
        <v>191</v>
      </c>
      <c r="G165" s="1">
        <v>164</v>
      </c>
      <c r="H165" t="str">
        <f t="shared" si="10"/>
        <v>Reta, Pedro de la</v>
      </c>
      <c r="I165">
        <f t="shared" si="11"/>
        <v>29472</v>
      </c>
    </row>
    <row r="166" spans="1:9" x14ac:dyDescent="0.25">
      <c r="A166" t="s">
        <v>1663</v>
      </c>
      <c r="B166" cm="1">
        <f t="array" ref="B166">SUMPRODUCT(('H3-295'!$D$2:$D$1229=A166)*'H3-295'!$I$2:$I$1229)</f>
        <v>87852</v>
      </c>
      <c r="C166">
        <f t="shared" si="12"/>
        <v>87852.000165999998</v>
      </c>
      <c r="D166">
        <f t="shared" si="8"/>
        <v>47</v>
      </c>
      <c r="G166" s="1">
        <v>165</v>
      </c>
      <c r="H166" t="str">
        <f t="shared" si="10"/>
        <v>Orue Sagasti, Juan</v>
      </c>
      <c r="I166">
        <f t="shared" si="11"/>
        <v>29434</v>
      </c>
    </row>
    <row r="167" spans="1:9" x14ac:dyDescent="0.25">
      <c r="A167" t="s">
        <v>1469</v>
      </c>
      <c r="B167" cm="1">
        <f t="array" ref="B167">SUMPRODUCT(('H3-295'!$D$2:$D$1229=A167)*'H3-295'!$I$2:$I$1229)</f>
        <v>325222</v>
      </c>
      <c r="C167">
        <f t="shared" si="12"/>
        <v>325222.00016699999</v>
      </c>
      <c r="D167">
        <f t="shared" si="8"/>
        <v>6</v>
      </c>
      <c r="G167" s="1">
        <v>166</v>
      </c>
      <c r="H167" t="str">
        <f t="shared" si="10"/>
        <v>Orellana, Clemente de</v>
      </c>
      <c r="I167">
        <f t="shared" si="11"/>
        <v>28115</v>
      </c>
    </row>
    <row r="168" spans="1:9" x14ac:dyDescent="0.25">
      <c r="A168" t="s">
        <v>1664</v>
      </c>
      <c r="B168" cm="1">
        <f t="array" ref="B168">SUMPRODUCT(('H3-295'!$D$2:$D$1229=A168)*'H3-295'!$I$2:$I$1229)</f>
        <v>40000</v>
      </c>
      <c r="C168">
        <f t="shared" si="12"/>
        <v>40000.000167999999</v>
      </c>
      <c r="D168">
        <f t="shared" si="8"/>
        <v>127</v>
      </c>
      <c r="G168" s="1">
        <v>167</v>
      </c>
      <c r="H168" t="str">
        <f t="shared" si="10"/>
        <v>Alzamora, Pedro de</v>
      </c>
      <c r="I168">
        <f t="shared" si="11"/>
        <v>28000</v>
      </c>
    </row>
    <row r="169" spans="1:9" x14ac:dyDescent="0.25">
      <c r="A169" t="s">
        <v>1467</v>
      </c>
      <c r="B169" cm="1">
        <f t="array" ref="B169">SUMPRODUCT(('H3-295'!$D$2:$D$1229=A169)*'H3-295'!$I$2:$I$1229)</f>
        <v>144275</v>
      </c>
      <c r="C169">
        <f t="shared" si="12"/>
        <v>144275.00016900001</v>
      </c>
      <c r="D169">
        <f t="shared" si="8"/>
        <v>22</v>
      </c>
      <c r="G169" s="1">
        <v>168</v>
      </c>
      <c r="H169" t="str">
        <f t="shared" si="10"/>
        <v>Arenaza, Santiago de</v>
      </c>
      <c r="I169">
        <f t="shared" si="11"/>
        <v>27118</v>
      </c>
    </row>
    <row r="170" spans="1:9" x14ac:dyDescent="0.25">
      <c r="A170" t="s">
        <v>1497</v>
      </c>
      <c r="B170" cm="1">
        <f t="array" ref="B170">SUMPRODUCT(('H3-295'!$D$2:$D$1229=A170)*'H3-295'!$I$2:$I$1229)</f>
        <v>59069</v>
      </c>
      <c r="C170">
        <f t="shared" si="12"/>
        <v>59069.000169999999</v>
      </c>
      <c r="D170">
        <f t="shared" si="8"/>
        <v>85</v>
      </c>
      <c r="G170" s="1">
        <v>169</v>
      </c>
      <c r="H170" t="str">
        <f t="shared" si="10"/>
        <v>Ramírez de Arellano, Sebastián</v>
      </c>
      <c r="I170">
        <f t="shared" si="11"/>
        <v>27068</v>
      </c>
    </row>
    <row r="171" spans="1:9" x14ac:dyDescent="0.25">
      <c r="A171" t="s">
        <v>1665</v>
      </c>
      <c r="B171" cm="1">
        <f t="array" ref="B171">SUMPRODUCT(('H3-295'!$D$2:$D$1229=A171)*'H3-295'!$I$2:$I$1229)</f>
        <v>107600</v>
      </c>
      <c r="C171">
        <f t="shared" si="12"/>
        <v>107600.00017100001</v>
      </c>
      <c r="D171">
        <f t="shared" si="8"/>
        <v>36</v>
      </c>
      <c r="G171" s="1">
        <v>170</v>
      </c>
      <c r="H171" t="str">
        <f t="shared" si="10"/>
        <v>García Álvarez, Francisco</v>
      </c>
      <c r="I171">
        <f t="shared" si="11"/>
        <v>26643</v>
      </c>
    </row>
    <row r="172" spans="1:9" x14ac:dyDescent="0.25">
      <c r="A172" t="s">
        <v>1893</v>
      </c>
      <c r="B172" cm="1">
        <f t="array" ref="B172">SUMPRODUCT(('H3-295'!$D$2:$D$1229=A172)*'H3-295'!$I$2:$I$1229)</f>
        <v>362890</v>
      </c>
      <c r="C172">
        <f t="shared" si="12"/>
        <v>362890.00017199997</v>
      </c>
      <c r="D172">
        <f t="shared" si="8"/>
        <v>5</v>
      </c>
      <c r="G172" s="1">
        <v>171</v>
      </c>
      <c r="H172" t="str">
        <f t="shared" si="10"/>
        <v>Pozada, Juan Agustín de</v>
      </c>
      <c r="I172">
        <f t="shared" si="11"/>
        <v>26595</v>
      </c>
    </row>
    <row r="173" spans="1:9" x14ac:dyDescent="0.25">
      <c r="A173" s="125" t="s">
        <v>1892</v>
      </c>
      <c r="B173" cm="1">
        <f t="array" ref="B173">SUMPRODUCT(('H3-295'!$D$2:$D$1229=A173)*'H3-295'!$I$2:$I$1229)</f>
        <v>64176</v>
      </c>
      <c r="C173">
        <f t="shared" si="12"/>
        <v>64176.000173</v>
      </c>
      <c r="D173">
        <f t="shared" si="8"/>
        <v>70</v>
      </c>
      <c r="G173" s="1">
        <v>172</v>
      </c>
      <c r="H173" t="str">
        <f t="shared" si="10"/>
        <v>Herrada, Andrés de</v>
      </c>
      <c r="I173">
        <f t="shared" si="11"/>
        <v>26400</v>
      </c>
    </row>
    <row r="174" spans="1:9" x14ac:dyDescent="0.25">
      <c r="A174" t="s">
        <v>1666</v>
      </c>
      <c r="B174" cm="1">
        <f t="array" ref="B174">SUMPRODUCT(('H3-295'!$D$2:$D$1229=A174)*'H3-295'!$I$2:$I$1229)</f>
        <v>16300</v>
      </c>
      <c r="C174">
        <f t="shared" si="12"/>
        <v>16300.000174000001</v>
      </c>
      <c r="D174">
        <f t="shared" si="8"/>
        <v>224</v>
      </c>
      <c r="G174" s="1">
        <v>173</v>
      </c>
      <c r="H174" t="str">
        <f t="shared" si="10"/>
        <v>Muñoz, Alonso</v>
      </c>
      <c r="I174">
        <f t="shared" si="11"/>
        <v>26400</v>
      </c>
    </row>
    <row r="175" spans="1:9" x14ac:dyDescent="0.25">
      <c r="A175" t="s">
        <v>1667</v>
      </c>
      <c r="B175" cm="1">
        <f t="array" ref="B175">SUMPRODUCT(('H3-295'!$D$2:$D$1229=A175)*'H3-295'!$I$2:$I$1229)</f>
        <v>4200</v>
      </c>
      <c r="C175">
        <f t="shared" si="12"/>
        <v>4200.0001750000001</v>
      </c>
      <c r="D175">
        <f t="shared" si="8"/>
        <v>347</v>
      </c>
      <c r="G175" s="1">
        <v>174</v>
      </c>
      <c r="H175" t="str">
        <f t="shared" si="10"/>
        <v>Marquina, Antonio</v>
      </c>
      <c r="I175">
        <f t="shared" si="11"/>
        <v>26381</v>
      </c>
    </row>
    <row r="176" spans="1:9" x14ac:dyDescent="0.25">
      <c r="A176" t="s">
        <v>1668</v>
      </c>
      <c r="B176" cm="1">
        <f t="array" ref="B176">SUMPRODUCT(('H3-295'!$D$2:$D$1229=A176)*'H3-295'!$I$2:$I$1229)</f>
        <v>4400</v>
      </c>
      <c r="C176">
        <f t="shared" si="12"/>
        <v>4400.0001759999996</v>
      </c>
      <c r="D176">
        <f t="shared" si="8"/>
        <v>339</v>
      </c>
      <c r="G176" s="1">
        <v>175</v>
      </c>
      <c r="H176" t="str">
        <f t="shared" si="10"/>
        <v>Grajea, Juan de</v>
      </c>
      <c r="I176">
        <f t="shared" si="11"/>
        <v>26208</v>
      </c>
    </row>
    <row r="177" spans="1:9" x14ac:dyDescent="0.25">
      <c r="A177" t="s">
        <v>1669</v>
      </c>
      <c r="B177" cm="1">
        <f t="array" ref="B177">SUMPRODUCT(('H3-295'!$D$2:$D$1229=A177)*'H3-295'!$I$2:$I$1229)</f>
        <v>236775</v>
      </c>
      <c r="C177">
        <f t="shared" si="12"/>
        <v>236775.00017700001</v>
      </c>
      <c r="D177">
        <f t="shared" si="8"/>
        <v>10</v>
      </c>
      <c r="G177" s="1">
        <v>176</v>
      </c>
      <c r="H177" t="str">
        <f t="shared" si="10"/>
        <v>Martínez, Manuel</v>
      </c>
      <c r="I177">
        <f t="shared" si="11"/>
        <v>26000</v>
      </c>
    </row>
    <row r="178" spans="1:9" x14ac:dyDescent="0.25">
      <c r="A178" t="s">
        <v>1519</v>
      </c>
      <c r="B178" cm="1">
        <f t="array" ref="B178">SUMPRODUCT(('H3-295'!$D$2:$D$1229=A178)*'H3-295'!$I$2:$I$1229)</f>
        <v>1800</v>
      </c>
      <c r="C178">
        <f t="shared" si="12"/>
        <v>1800.000178</v>
      </c>
      <c r="D178">
        <f t="shared" si="8"/>
        <v>409</v>
      </c>
      <c r="G178" s="1">
        <v>177</v>
      </c>
      <c r="H178" t="str">
        <f t="shared" si="10"/>
        <v>Arcila, Marcos de</v>
      </c>
      <c r="I178">
        <f t="shared" si="11"/>
        <v>25828</v>
      </c>
    </row>
    <row r="179" spans="1:9" x14ac:dyDescent="0.25">
      <c r="A179" t="s">
        <v>1670</v>
      </c>
      <c r="B179" cm="1">
        <f t="array" ref="B179">SUMPRODUCT(('H3-295'!$D$2:$D$1229=A179)*'H3-295'!$I$2:$I$1229)</f>
        <v>112000</v>
      </c>
      <c r="C179">
        <f t="shared" si="12"/>
        <v>112000.000179</v>
      </c>
      <c r="D179">
        <f t="shared" si="8"/>
        <v>33</v>
      </c>
      <c r="G179" s="1">
        <v>178</v>
      </c>
      <c r="H179" t="str">
        <f t="shared" si="10"/>
        <v>Sosa, Joseph de</v>
      </c>
      <c r="I179">
        <f t="shared" si="11"/>
        <v>25156</v>
      </c>
    </row>
    <row r="180" spans="1:9" x14ac:dyDescent="0.25">
      <c r="A180" t="s">
        <v>1671</v>
      </c>
      <c r="B180" cm="1">
        <f t="array" ref="B180">SUMPRODUCT(('H3-295'!$D$2:$D$1229=A180)*'H3-295'!$I$2:$I$1229)</f>
        <v>5929</v>
      </c>
      <c r="C180">
        <f t="shared" si="12"/>
        <v>5929.00018</v>
      </c>
      <c r="D180">
        <f t="shared" si="8"/>
        <v>327</v>
      </c>
      <c r="G180" s="1">
        <v>179</v>
      </c>
      <c r="H180" t="str">
        <f t="shared" si="10"/>
        <v>Murga, Juan Javier de</v>
      </c>
      <c r="I180">
        <f t="shared" si="11"/>
        <v>24420</v>
      </c>
    </row>
    <row r="181" spans="1:9" x14ac:dyDescent="0.25">
      <c r="A181" t="s">
        <v>1528</v>
      </c>
      <c r="B181" cm="1">
        <f t="array" ref="B181">SUMPRODUCT(('H3-295'!$D$2:$D$1229=A181)*'H3-295'!$I$2:$I$1229)</f>
        <v>90910</v>
      </c>
      <c r="C181">
        <f t="shared" si="12"/>
        <v>90910.000180999996</v>
      </c>
      <c r="D181">
        <f t="shared" si="8"/>
        <v>44</v>
      </c>
      <c r="G181" s="1">
        <v>180</v>
      </c>
      <c r="H181" t="str">
        <f t="shared" si="10"/>
        <v>Jáuregui, Domingo de</v>
      </c>
      <c r="I181">
        <f t="shared" si="11"/>
        <v>24000</v>
      </c>
    </row>
    <row r="182" spans="1:9" x14ac:dyDescent="0.25">
      <c r="A182" t="s">
        <v>1672</v>
      </c>
      <c r="B182" cm="1">
        <f t="array" ref="B182">SUMPRODUCT(('H3-295'!$D$2:$D$1229=A182)*'H3-295'!$I$2:$I$1229)</f>
        <v>500</v>
      </c>
      <c r="C182">
        <f t="shared" si="12"/>
        <v>500.000182</v>
      </c>
      <c r="D182">
        <f t="shared" si="8"/>
        <v>442</v>
      </c>
      <c r="G182" s="1">
        <v>181</v>
      </c>
      <c r="H182" t="str">
        <f t="shared" si="10"/>
        <v>Ardiles, Juan Antonio de</v>
      </c>
      <c r="I182">
        <f t="shared" si="11"/>
        <v>24000</v>
      </c>
    </row>
    <row r="183" spans="1:9" x14ac:dyDescent="0.25">
      <c r="A183" t="s">
        <v>1673</v>
      </c>
      <c r="B183" cm="1">
        <f t="array" ref="B183">SUMPRODUCT(('H3-295'!$D$2:$D$1229=A183)*'H3-295'!$I$2:$I$1229)</f>
        <v>400</v>
      </c>
      <c r="C183">
        <f t="shared" si="12"/>
        <v>400.00018299999999</v>
      </c>
      <c r="D183">
        <f t="shared" si="8"/>
        <v>451</v>
      </c>
      <c r="G183" s="1">
        <v>182</v>
      </c>
      <c r="H183" t="str">
        <f t="shared" si="10"/>
        <v>Pimentel, Luis</v>
      </c>
      <c r="I183">
        <f t="shared" si="11"/>
        <v>24000</v>
      </c>
    </row>
    <row r="184" spans="1:9" x14ac:dyDescent="0.25">
      <c r="A184" t="s">
        <v>1674</v>
      </c>
      <c r="B184" cm="1">
        <f t="array" ref="B184">SUMPRODUCT(('H3-295'!$D$2:$D$1229=A184)*'H3-295'!$I$2:$I$1229)</f>
        <v>44860</v>
      </c>
      <c r="C184">
        <f t="shared" si="12"/>
        <v>44860.000183999997</v>
      </c>
      <c r="D184">
        <f t="shared" si="8"/>
        <v>112</v>
      </c>
      <c r="G184" s="1">
        <v>183</v>
      </c>
      <c r="H184" t="str">
        <f t="shared" si="10"/>
        <v>García Ciudad, Alonso</v>
      </c>
      <c r="I184">
        <f t="shared" si="11"/>
        <v>23800</v>
      </c>
    </row>
    <row r="185" spans="1:9" x14ac:dyDescent="0.25">
      <c r="A185" t="s">
        <v>1675</v>
      </c>
      <c r="B185" cm="1">
        <f t="array" ref="B185">SUMPRODUCT(('H3-295'!$D$2:$D$1229=A185)*'H3-295'!$I$2:$I$1229)</f>
        <v>57000</v>
      </c>
      <c r="C185">
        <f t="shared" si="12"/>
        <v>57000.000184999997</v>
      </c>
      <c r="D185">
        <f t="shared" si="8"/>
        <v>89</v>
      </c>
      <c r="G185" s="1">
        <v>184</v>
      </c>
      <c r="H185" t="str">
        <f t="shared" si="10"/>
        <v>Milla, Pedro de la</v>
      </c>
      <c r="I185">
        <f t="shared" si="11"/>
        <v>23761</v>
      </c>
    </row>
    <row r="186" spans="1:9" x14ac:dyDescent="0.25">
      <c r="A186" t="s">
        <v>1676</v>
      </c>
      <c r="B186" cm="1">
        <f t="array" ref="B186">SUMPRODUCT(('H3-295'!$D$2:$D$1229=A186)*'H3-295'!$I$2:$I$1229)</f>
        <v>8000</v>
      </c>
      <c r="C186">
        <f t="shared" si="12"/>
        <v>8000.0001860000002</v>
      </c>
      <c r="D186">
        <f t="shared" si="8"/>
        <v>304</v>
      </c>
      <c r="G186" s="1">
        <v>185</v>
      </c>
      <c r="H186" t="str">
        <f t="shared" si="10"/>
        <v>Pérez de Vargas, Pedro</v>
      </c>
      <c r="I186">
        <f t="shared" si="11"/>
        <v>23000</v>
      </c>
    </row>
    <row r="187" spans="1:9" x14ac:dyDescent="0.25">
      <c r="A187" t="s">
        <v>1677</v>
      </c>
      <c r="B187" cm="1">
        <f t="array" ref="B187">SUMPRODUCT(('H3-295'!$D$2:$D$1229=A187)*'H3-295'!$I$2:$I$1229)</f>
        <v>21000</v>
      </c>
      <c r="C187">
        <f t="shared" si="12"/>
        <v>21000.000187000001</v>
      </c>
      <c r="D187">
        <f t="shared" si="8"/>
        <v>201</v>
      </c>
      <c r="G187" s="1">
        <v>186</v>
      </c>
      <c r="H187" t="str">
        <f t="shared" si="10"/>
        <v>Villaverde, Domingo de</v>
      </c>
      <c r="I187">
        <f t="shared" si="11"/>
        <v>22764</v>
      </c>
    </row>
    <row r="188" spans="1:9" x14ac:dyDescent="0.25">
      <c r="A188" t="s">
        <v>1678</v>
      </c>
      <c r="B188" cm="1">
        <f t="array" ref="B188">SUMPRODUCT(('H3-295'!$D$2:$D$1229=A188)*'H3-295'!$I$2:$I$1229)</f>
        <v>25156</v>
      </c>
      <c r="C188">
        <f t="shared" si="12"/>
        <v>25156.000188000002</v>
      </c>
      <c r="D188">
        <f t="shared" si="8"/>
        <v>178</v>
      </c>
      <c r="G188" s="1">
        <v>187</v>
      </c>
      <c r="H188" t="str">
        <f t="shared" si="10"/>
        <v>Urrutia, Martín de</v>
      </c>
      <c r="I188">
        <f t="shared" si="11"/>
        <v>22500</v>
      </c>
    </row>
    <row r="189" spans="1:9" x14ac:dyDescent="0.25">
      <c r="A189" t="s">
        <v>1679</v>
      </c>
      <c r="B189" cm="1">
        <f t="array" ref="B189">SUMPRODUCT(('H3-295'!$D$2:$D$1229=A189)*'H3-295'!$I$2:$I$1229)</f>
        <v>4000</v>
      </c>
      <c r="C189">
        <f t="shared" si="12"/>
        <v>4000.0001889999999</v>
      </c>
      <c r="D189">
        <f t="shared" si="8"/>
        <v>364</v>
      </c>
      <c r="G189" s="1">
        <v>188</v>
      </c>
      <c r="H189" t="str">
        <f t="shared" si="10"/>
        <v>Baresqueta, Santiago de</v>
      </c>
      <c r="I189">
        <f t="shared" si="11"/>
        <v>22440</v>
      </c>
    </row>
    <row r="190" spans="1:9" x14ac:dyDescent="0.25">
      <c r="A190" t="s">
        <v>1680</v>
      </c>
      <c r="B190" cm="1">
        <f t="array" ref="B190">SUMPRODUCT(('H3-295'!$D$2:$D$1229=A190)*'H3-295'!$I$2:$I$1229)</f>
        <v>18500</v>
      </c>
      <c r="C190">
        <f t="shared" si="12"/>
        <v>18500.000189999999</v>
      </c>
      <c r="D190">
        <f t="shared" si="8"/>
        <v>215</v>
      </c>
      <c r="G190" s="1">
        <v>189</v>
      </c>
      <c r="H190" t="str">
        <f t="shared" si="10"/>
        <v>Lanudo, Pedro</v>
      </c>
      <c r="I190">
        <f t="shared" si="11"/>
        <v>22284</v>
      </c>
    </row>
    <row r="191" spans="1:9" x14ac:dyDescent="0.25">
      <c r="A191" t="s">
        <v>1489</v>
      </c>
      <c r="B191" cm="1">
        <f t="array" ref="B191">SUMPRODUCT(('H3-295'!$D$2:$D$1229=A191)*'H3-295'!$I$2:$I$1229)</f>
        <v>36000</v>
      </c>
      <c r="C191">
        <f t="shared" si="12"/>
        <v>36000.000190999999</v>
      </c>
      <c r="D191">
        <f t="shared" si="8"/>
        <v>140</v>
      </c>
      <c r="G191" s="1">
        <v>190</v>
      </c>
      <c r="H191" t="str">
        <f t="shared" si="10"/>
        <v>Araujo, Joseph de</v>
      </c>
      <c r="I191">
        <f t="shared" si="11"/>
        <v>22200</v>
      </c>
    </row>
    <row r="192" spans="1:9" x14ac:dyDescent="0.25">
      <c r="A192" t="s">
        <v>1494</v>
      </c>
      <c r="B192" cm="1">
        <f t="array" ref="B192">SUMPRODUCT(('H3-295'!$D$2:$D$1229=A192)*'H3-295'!$I$2:$I$1229)</f>
        <v>17540</v>
      </c>
      <c r="C192">
        <f t="shared" si="12"/>
        <v>17540.000192</v>
      </c>
      <c r="D192">
        <f t="shared" si="8"/>
        <v>221</v>
      </c>
      <c r="G192" s="1">
        <v>191</v>
      </c>
      <c r="H192" t="str">
        <f t="shared" si="10"/>
        <v>Rioseco, Felipe de</v>
      </c>
      <c r="I192">
        <f t="shared" si="11"/>
        <v>22128</v>
      </c>
    </row>
    <row r="193" spans="1:9" x14ac:dyDescent="0.25">
      <c r="A193" t="s">
        <v>1410</v>
      </c>
      <c r="B193" cm="1">
        <f t="array" ref="B193">SUMPRODUCT(('H3-295'!$D$2:$D$1229=A193)*'H3-295'!$I$2:$I$1229)</f>
        <v>14000</v>
      </c>
      <c r="C193">
        <f t="shared" si="12"/>
        <v>14000.000193</v>
      </c>
      <c r="D193">
        <f t="shared" si="8"/>
        <v>251</v>
      </c>
      <c r="G193" s="1">
        <v>192</v>
      </c>
      <c r="H193" t="str">
        <f t="shared" si="10"/>
        <v>Fernández de Vargas, Diego</v>
      </c>
      <c r="I193">
        <f t="shared" si="11"/>
        <v>22000</v>
      </c>
    </row>
    <row r="194" spans="1:9" x14ac:dyDescent="0.25">
      <c r="A194" t="s">
        <v>1681</v>
      </c>
      <c r="B194" cm="1">
        <f t="array" ref="B194">SUMPRODUCT(('H3-295'!$D$2:$D$1229=A194)*'H3-295'!$I$2:$I$1229)</f>
        <v>12944</v>
      </c>
      <c r="C194">
        <f t="shared" ref="C194:C257" si="13">B194+0.000001*ROW()</f>
        <v>12944.000194</v>
      </c>
      <c r="D194">
        <f t="shared" ref="D194:D257" si="14">_xlfn.RANK.EQ(C194,$C$2:$C$483)</f>
        <v>263</v>
      </c>
      <c r="G194" s="1">
        <v>193</v>
      </c>
      <c r="H194" t="str">
        <f t="shared" si="10"/>
        <v>García, Juan Esteban</v>
      </c>
      <c r="I194">
        <f t="shared" si="11"/>
        <v>22000</v>
      </c>
    </row>
    <row r="195" spans="1:9" x14ac:dyDescent="0.25">
      <c r="A195" t="s">
        <v>1508</v>
      </c>
      <c r="B195" cm="1">
        <f t="array" ref="B195">SUMPRODUCT(('H3-295'!$D$2:$D$1229=A195)*'H3-295'!$I$2:$I$1229)</f>
        <v>40800</v>
      </c>
      <c r="C195">
        <f t="shared" si="13"/>
        <v>40800.000195000001</v>
      </c>
      <c r="D195">
        <f t="shared" si="14"/>
        <v>122</v>
      </c>
      <c r="G195" s="1">
        <v>194</v>
      </c>
      <c r="H195" t="str">
        <f t="shared" ref="H195:H258" si="15">INDEX($A$2:$A$483,MATCH(G195,$D$2:$D$483,0))</f>
        <v>Durán, Felipe</v>
      </c>
      <c r="I195">
        <f t="shared" ref="I195:I258" si="16">INDEX($B$2:$B$483,MATCH(G195,$D$2:$D$483,0))</f>
        <v>22000</v>
      </c>
    </row>
    <row r="196" spans="1:9" x14ac:dyDescent="0.25">
      <c r="A196" t="s">
        <v>1682</v>
      </c>
      <c r="B196" cm="1">
        <f t="array" ref="B196">SUMPRODUCT(('H3-295'!$D$2:$D$1229=A196)*'H3-295'!$I$2:$I$1229)</f>
        <v>500</v>
      </c>
      <c r="C196">
        <f t="shared" si="13"/>
        <v>500.00019600000002</v>
      </c>
      <c r="D196">
        <f t="shared" si="14"/>
        <v>441</v>
      </c>
      <c r="G196" s="1">
        <v>195</v>
      </c>
      <c r="H196" t="str">
        <f t="shared" si="15"/>
        <v>Basquiña, Juan de la</v>
      </c>
      <c r="I196">
        <f t="shared" si="16"/>
        <v>22000</v>
      </c>
    </row>
    <row r="197" spans="1:9" x14ac:dyDescent="0.25">
      <c r="A197" t="s">
        <v>1683</v>
      </c>
      <c r="B197" cm="1">
        <f t="array" ref="B197">SUMPRODUCT(('H3-295'!$D$2:$D$1229=A197)*'H3-295'!$I$2:$I$1229)</f>
        <v>12000</v>
      </c>
      <c r="C197">
        <f t="shared" si="13"/>
        <v>12000.000196999999</v>
      </c>
      <c r="D197">
        <f t="shared" si="14"/>
        <v>276</v>
      </c>
      <c r="G197" s="1">
        <v>196</v>
      </c>
      <c r="H197" t="str">
        <f t="shared" si="15"/>
        <v>Ruiz de los Cobos, Antonio</v>
      </c>
      <c r="I197">
        <f t="shared" si="16"/>
        <v>21820</v>
      </c>
    </row>
    <row r="198" spans="1:9" x14ac:dyDescent="0.25">
      <c r="A198" t="s">
        <v>1684</v>
      </c>
      <c r="B198" cm="1">
        <f t="array" ref="B198">SUMPRODUCT(('H3-295'!$D$2:$D$1229=A198)*'H3-295'!$I$2:$I$1229)</f>
        <v>12000</v>
      </c>
      <c r="C198">
        <f t="shared" si="13"/>
        <v>12000.000198</v>
      </c>
      <c r="D198">
        <f t="shared" si="14"/>
        <v>275</v>
      </c>
      <c r="G198" s="1">
        <v>197</v>
      </c>
      <c r="H198" t="str">
        <f t="shared" si="15"/>
        <v>Navarro, Manuel</v>
      </c>
      <c r="I198">
        <f t="shared" si="16"/>
        <v>21648</v>
      </c>
    </row>
    <row r="199" spans="1:9" x14ac:dyDescent="0.25">
      <c r="A199" t="s">
        <v>1498</v>
      </c>
      <c r="B199" cm="1">
        <f t="array" ref="B199">SUMPRODUCT(('H3-295'!$D$2:$D$1229=A199)*'H3-295'!$I$2:$I$1229)</f>
        <v>400</v>
      </c>
      <c r="C199">
        <f t="shared" si="13"/>
        <v>400.00019900000001</v>
      </c>
      <c r="D199">
        <f t="shared" si="14"/>
        <v>450</v>
      </c>
      <c r="G199" s="1">
        <v>198</v>
      </c>
      <c r="H199" t="str">
        <f t="shared" si="15"/>
        <v>Fernández Pérez, Francisco</v>
      </c>
      <c r="I199">
        <f t="shared" si="16"/>
        <v>21600</v>
      </c>
    </row>
    <row r="200" spans="1:9" x14ac:dyDescent="0.25">
      <c r="A200" t="s">
        <v>1685</v>
      </c>
      <c r="B200" cm="1">
        <f t="array" ref="B200">SUMPRODUCT(('H3-295'!$D$2:$D$1229=A200)*'H3-295'!$I$2:$I$1229)</f>
        <v>1300</v>
      </c>
      <c r="C200">
        <f t="shared" si="13"/>
        <v>1300.0001999999999</v>
      </c>
      <c r="D200">
        <f t="shared" si="14"/>
        <v>413</v>
      </c>
      <c r="G200" s="1">
        <v>199</v>
      </c>
      <c r="H200" t="str">
        <f t="shared" si="15"/>
        <v>Carrasco, Alonso</v>
      </c>
      <c r="I200">
        <f t="shared" si="16"/>
        <v>21542</v>
      </c>
    </row>
    <row r="201" spans="1:9" x14ac:dyDescent="0.25">
      <c r="A201" t="s">
        <v>1686</v>
      </c>
      <c r="B201" cm="1">
        <f t="array" ref="B201">SUMPRODUCT(('H3-295'!$D$2:$D$1229=A201)*'H3-295'!$I$2:$I$1229)</f>
        <v>544366</v>
      </c>
      <c r="C201">
        <f t="shared" si="13"/>
        <v>544366.00020100002</v>
      </c>
      <c r="D201">
        <f t="shared" si="14"/>
        <v>2</v>
      </c>
      <c r="G201" s="1">
        <v>200</v>
      </c>
      <c r="H201" t="str">
        <f t="shared" si="15"/>
        <v>Colón, Esteban Ángel</v>
      </c>
      <c r="I201">
        <f t="shared" si="16"/>
        <v>21120</v>
      </c>
    </row>
    <row r="202" spans="1:9" x14ac:dyDescent="0.25">
      <c r="A202" t="s">
        <v>1687</v>
      </c>
      <c r="B202" cm="1">
        <f t="array" ref="B202">SUMPRODUCT(('H3-295'!$D$2:$D$1229=A202)*'H3-295'!$I$2:$I$1229)</f>
        <v>74091</v>
      </c>
      <c r="C202">
        <f t="shared" si="13"/>
        <v>74091.000201999996</v>
      </c>
      <c r="D202">
        <f t="shared" si="14"/>
        <v>62</v>
      </c>
      <c r="G202" s="1">
        <v>201</v>
      </c>
      <c r="H202" t="str">
        <f t="shared" si="15"/>
        <v>Elimendi, Martín de</v>
      </c>
      <c r="I202">
        <f t="shared" si="16"/>
        <v>21000</v>
      </c>
    </row>
    <row r="203" spans="1:9" x14ac:dyDescent="0.25">
      <c r="A203" t="s">
        <v>1688</v>
      </c>
      <c r="B203" cm="1">
        <f t="array" ref="B203">SUMPRODUCT(('H3-295'!$D$2:$D$1229=A203)*'H3-295'!$I$2:$I$1229)</f>
        <v>8750</v>
      </c>
      <c r="C203">
        <f t="shared" si="13"/>
        <v>8750.0002029999996</v>
      </c>
      <c r="D203">
        <f t="shared" si="14"/>
        <v>291</v>
      </c>
      <c r="G203" s="1">
        <v>202</v>
      </c>
      <c r="H203" t="str">
        <f t="shared" si="15"/>
        <v>Tena, Alonso de</v>
      </c>
      <c r="I203">
        <f t="shared" si="16"/>
        <v>20400</v>
      </c>
    </row>
    <row r="204" spans="1:9" x14ac:dyDescent="0.25">
      <c r="A204" t="s">
        <v>1326</v>
      </c>
      <c r="B204" cm="1">
        <f t="array" ref="B204">SUMPRODUCT(('H3-295'!$D$2:$D$1229=A204)*'H3-295'!$I$2:$I$1229)</f>
        <v>35463</v>
      </c>
      <c r="C204">
        <f t="shared" si="13"/>
        <v>35463.000204000004</v>
      </c>
      <c r="D204">
        <f t="shared" si="14"/>
        <v>144</v>
      </c>
      <c r="G204" s="1">
        <v>203</v>
      </c>
      <c r="H204" t="str">
        <f t="shared" si="15"/>
        <v>Galeano, Joseph</v>
      </c>
      <c r="I204">
        <f t="shared" si="16"/>
        <v>20388</v>
      </c>
    </row>
    <row r="205" spans="1:9" x14ac:dyDescent="0.25">
      <c r="A205" t="s">
        <v>1689</v>
      </c>
      <c r="B205" cm="1">
        <f t="array" ref="B205">SUMPRODUCT(('H3-295'!$D$2:$D$1229=A205)*'H3-295'!$I$2:$I$1229)</f>
        <v>8000</v>
      </c>
      <c r="C205">
        <f t="shared" si="13"/>
        <v>8000.0002050000003</v>
      </c>
      <c r="D205">
        <f t="shared" si="14"/>
        <v>303</v>
      </c>
      <c r="G205" s="1">
        <v>204</v>
      </c>
      <c r="H205" t="str">
        <f t="shared" si="15"/>
        <v>Arcos, Francisco de</v>
      </c>
      <c r="I205">
        <f t="shared" si="16"/>
        <v>20354</v>
      </c>
    </row>
    <row r="206" spans="1:9" x14ac:dyDescent="0.25">
      <c r="A206" t="s">
        <v>1690</v>
      </c>
      <c r="B206" cm="1">
        <f t="array" ref="B206">SUMPRODUCT(('H3-295'!$D$2:$D$1229=A206)*'H3-295'!$I$2:$I$1229)</f>
        <v>12000</v>
      </c>
      <c r="C206">
        <f t="shared" si="13"/>
        <v>12000.000206000001</v>
      </c>
      <c r="D206">
        <f t="shared" si="14"/>
        <v>274</v>
      </c>
      <c r="G206" s="1">
        <v>205</v>
      </c>
      <c r="H206" t="str">
        <f t="shared" si="15"/>
        <v>Mendizábal, Martín de</v>
      </c>
      <c r="I206">
        <f t="shared" si="16"/>
        <v>20226</v>
      </c>
    </row>
    <row r="207" spans="1:9" x14ac:dyDescent="0.25">
      <c r="A207" t="s">
        <v>1887</v>
      </c>
      <c r="B207" cm="1">
        <f t="array" ref="B207">SUMPRODUCT(('H3-295'!$D$2:$D$1229=A207)*'H3-295'!$I$2:$I$1229)</f>
        <v>69036</v>
      </c>
      <c r="C207">
        <f t="shared" si="13"/>
        <v>69036.000207000005</v>
      </c>
      <c r="D207">
        <f t="shared" si="14"/>
        <v>68</v>
      </c>
      <c r="G207" s="1">
        <v>206</v>
      </c>
      <c r="H207" t="str">
        <f t="shared" si="15"/>
        <v>Pérez, Sebastián</v>
      </c>
      <c r="I207">
        <f t="shared" si="16"/>
        <v>20000</v>
      </c>
    </row>
    <row r="208" spans="1:9" x14ac:dyDescent="0.25">
      <c r="A208" t="s">
        <v>1691</v>
      </c>
      <c r="B208" cm="1">
        <f t="array" ref="B208">SUMPRODUCT(('H3-295'!$D$2:$D$1229=A208)*'H3-295'!$I$2:$I$1229)</f>
        <v>6000</v>
      </c>
      <c r="C208">
        <f t="shared" si="13"/>
        <v>6000.0002080000004</v>
      </c>
      <c r="D208">
        <f t="shared" si="14"/>
        <v>325</v>
      </c>
      <c r="G208" s="1">
        <v>207</v>
      </c>
      <c r="H208" t="str">
        <f t="shared" si="15"/>
        <v>Eraustieta, Lucas de</v>
      </c>
      <c r="I208">
        <f t="shared" si="16"/>
        <v>20000</v>
      </c>
    </row>
    <row r="209" spans="1:9" x14ac:dyDescent="0.25">
      <c r="A209" t="s">
        <v>1692</v>
      </c>
      <c r="B209" cm="1">
        <f t="array" ref="B209">SUMPRODUCT(('H3-295'!$D$2:$D$1229=A209)*'H3-295'!$I$2:$I$1229)</f>
        <v>1833</v>
      </c>
      <c r="C209">
        <f t="shared" si="13"/>
        <v>1833.000209</v>
      </c>
      <c r="D209">
        <f t="shared" si="14"/>
        <v>407</v>
      </c>
      <c r="G209" s="1">
        <v>208</v>
      </c>
      <c r="H209" t="str">
        <f t="shared" si="15"/>
        <v>García de la Puerta, Pedro</v>
      </c>
      <c r="I209">
        <f t="shared" si="16"/>
        <v>20000</v>
      </c>
    </row>
    <row r="210" spans="1:9" x14ac:dyDescent="0.25">
      <c r="A210" t="s">
        <v>1693</v>
      </c>
      <c r="B210" cm="1">
        <f t="array" ref="B210">SUMPRODUCT(('H3-295'!$D$2:$D$1229=A210)*'H3-295'!$I$2:$I$1229)</f>
        <v>15460</v>
      </c>
      <c r="C210">
        <f t="shared" si="13"/>
        <v>15460.00021</v>
      </c>
      <c r="D210">
        <f t="shared" si="14"/>
        <v>237</v>
      </c>
      <c r="G210" s="1">
        <v>209</v>
      </c>
      <c r="H210" t="str">
        <f t="shared" si="15"/>
        <v>Tapia, Nicolás de</v>
      </c>
      <c r="I210">
        <f t="shared" si="16"/>
        <v>20000</v>
      </c>
    </row>
    <row r="211" spans="1:9" x14ac:dyDescent="0.25">
      <c r="A211" t="s">
        <v>1327</v>
      </c>
      <c r="B211" cm="1">
        <f t="array" ref="B211">SUMPRODUCT(('H3-295'!$D$2:$D$1229=A211)*'H3-295'!$I$2:$I$1229)</f>
        <v>40449</v>
      </c>
      <c r="C211">
        <f t="shared" si="13"/>
        <v>40449.000210999999</v>
      </c>
      <c r="D211">
        <f t="shared" si="14"/>
        <v>124</v>
      </c>
      <c r="G211" s="1">
        <v>210</v>
      </c>
      <c r="H211" t="str">
        <f t="shared" si="15"/>
        <v>Fernández Montejo, Gaspar</v>
      </c>
      <c r="I211">
        <f t="shared" si="16"/>
        <v>19900</v>
      </c>
    </row>
    <row r="212" spans="1:9" x14ac:dyDescent="0.25">
      <c r="A212" t="s">
        <v>1694</v>
      </c>
      <c r="B212" cm="1">
        <f t="array" ref="B212">SUMPRODUCT(('H3-295'!$D$2:$D$1229=A212)*'H3-295'!$I$2:$I$1229)</f>
        <v>41200</v>
      </c>
      <c r="C212">
        <f t="shared" si="13"/>
        <v>41200.000211999999</v>
      </c>
      <c r="D212">
        <f t="shared" si="14"/>
        <v>119</v>
      </c>
      <c r="G212" s="1">
        <v>211</v>
      </c>
      <c r="H212" t="str">
        <f t="shared" si="15"/>
        <v>Barreda, Toribio de</v>
      </c>
      <c r="I212">
        <f t="shared" si="16"/>
        <v>19520</v>
      </c>
    </row>
    <row r="213" spans="1:9" x14ac:dyDescent="0.25">
      <c r="A213" t="s">
        <v>1695</v>
      </c>
      <c r="B213" cm="1">
        <f t="array" ref="B213">SUMPRODUCT(('H3-295'!$D$2:$D$1229=A213)*'H3-295'!$I$2:$I$1229)</f>
        <v>7000</v>
      </c>
      <c r="C213">
        <f t="shared" si="13"/>
        <v>7000.0002130000003</v>
      </c>
      <c r="D213">
        <f t="shared" si="14"/>
        <v>314</v>
      </c>
      <c r="G213" s="1">
        <v>212</v>
      </c>
      <c r="H213" t="str">
        <f t="shared" si="15"/>
        <v>Velasco, Antonio de</v>
      </c>
      <c r="I213">
        <f t="shared" si="16"/>
        <v>19500</v>
      </c>
    </row>
    <row r="214" spans="1:9" x14ac:dyDescent="0.25">
      <c r="A214" t="s">
        <v>1364</v>
      </c>
      <c r="B214" cm="1">
        <f t="array" ref="B214">SUMPRODUCT(('H3-295'!$D$2:$D$1229=A214)*'H3-295'!$I$2:$I$1229)</f>
        <v>1132</v>
      </c>
      <c r="C214">
        <f t="shared" si="13"/>
        <v>1132.0002139999999</v>
      </c>
      <c r="D214">
        <f t="shared" si="14"/>
        <v>415</v>
      </c>
      <c r="G214" s="1">
        <v>213</v>
      </c>
      <c r="H214" t="str">
        <f t="shared" si="15"/>
        <v>Mendía, Gerónimo de</v>
      </c>
      <c r="I214">
        <f t="shared" si="16"/>
        <v>18680</v>
      </c>
    </row>
    <row r="215" spans="1:9" x14ac:dyDescent="0.25">
      <c r="A215" t="s">
        <v>1696</v>
      </c>
      <c r="B215" cm="1">
        <f t="array" ref="B215">SUMPRODUCT(('H3-295'!$D$2:$D$1229=A215)*'H3-295'!$I$2:$I$1229)</f>
        <v>1100</v>
      </c>
      <c r="C215">
        <f t="shared" si="13"/>
        <v>1100.000215</v>
      </c>
      <c r="D215">
        <f t="shared" si="14"/>
        <v>418</v>
      </c>
      <c r="G215" s="1">
        <v>214</v>
      </c>
      <c r="H215" t="str">
        <f t="shared" si="15"/>
        <v>Machado de Castro, Martín</v>
      </c>
      <c r="I215">
        <f t="shared" si="16"/>
        <v>18555</v>
      </c>
    </row>
    <row r="216" spans="1:9" x14ac:dyDescent="0.25">
      <c r="A216" t="s">
        <v>1697</v>
      </c>
      <c r="B216" cm="1">
        <f t="array" ref="B216">SUMPRODUCT(('H3-295'!$D$2:$D$1229=A216)*'H3-295'!$I$2:$I$1229)</f>
        <v>0</v>
      </c>
      <c r="C216">
        <f t="shared" si="13"/>
        <v>2.1599999999999999E-4</v>
      </c>
      <c r="D216">
        <f t="shared" si="14"/>
        <v>478</v>
      </c>
      <c r="G216" s="1">
        <v>215</v>
      </c>
      <c r="H216" t="str">
        <f t="shared" si="15"/>
        <v>Gómez de los Elgueros, Joseph</v>
      </c>
      <c r="I216">
        <f t="shared" si="16"/>
        <v>18500</v>
      </c>
    </row>
    <row r="217" spans="1:9" x14ac:dyDescent="0.25">
      <c r="A217" t="s">
        <v>1479</v>
      </c>
      <c r="B217" cm="1">
        <f t="array" ref="B217">SUMPRODUCT(('H3-295'!$D$2:$D$1229=A217)*'H3-295'!$I$2:$I$1229)</f>
        <v>14228</v>
      </c>
      <c r="C217">
        <f t="shared" si="13"/>
        <v>14228.000217000001</v>
      </c>
      <c r="D217">
        <f t="shared" si="14"/>
        <v>249</v>
      </c>
      <c r="G217" s="1">
        <v>216</v>
      </c>
      <c r="H217" t="str">
        <f t="shared" si="15"/>
        <v>Paramo, Juan Francisco de</v>
      </c>
      <c r="I217">
        <f t="shared" si="16"/>
        <v>18160</v>
      </c>
    </row>
    <row r="218" spans="1:9" x14ac:dyDescent="0.25">
      <c r="A218" t="s">
        <v>1515</v>
      </c>
      <c r="B218" cm="1">
        <f t="array" ref="B218">SUMPRODUCT(('H3-295'!$D$2:$D$1229=A218)*'H3-295'!$I$2:$I$1229)</f>
        <v>102000</v>
      </c>
      <c r="C218">
        <f t="shared" si="13"/>
        <v>102000.000218</v>
      </c>
      <c r="D218">
        <f t="shared" si="14"/>
        <v>39</v>
      </c>
      <c r="G218" s="1">
        <v>217</v>
      </c>
      <c r="H218" t="str">
        <f t="shared" si="15"/>
        <v>Mena Caballero, Joseph de</v>
      </c>
      <c r="I218">
        <f t="shared" si="16"/>
        <v>18000</v>
      </c>
    </row>
    <row r="219" spans="1:9" x14ac:dyDescent="0.25">
      <c r="A219" t="s">
        <v>1698</v>
      </c>
      <c r="B219" cm="1">
        <f t="array" ref="B219">SUMPRODUCT(('H3-295'!$D$2:$D$1229=A219)*'H3-295'!$I$2:$I$1229)</f>
        <v>71348</v>
      </c>
      <c r="C219">
        <f t="shared" si="13"/>
        <v>71348.000218999994</v>
      </c>
      <c r="D219">
        <f t="shared" si="14"/>
        <v>65</v>
      </c>
      <c r="G219" s="1">
        <v>218</v>
      </c>
      <c r="H219" t="str">
        <f t="shared" si="15"/>
        <v>Martínez de Saavedra, Francisco</v>
      </c>
      <c r="I219">
        <f t="shared" si="16"/>
        <v>18000</v>
      </c>
    </row>
    <row r="220" spans="1:9" x14ac:dyDescent="0.25">
      <c r="A220" t="s">
        <v>1499</v>
      </c>
      <c r="B220" cm="1">
        <f t="array" ref="B220">SUMPRODUCT(('H3-295'!$D$2:$D$1229=A220)*'H3-295'!$I$2:$I$1229)</f>
        <v>30800</v>
      </c>
      <c r="C220">
        <f t="shared" si="13"/>
        <v>30800.000220000002</v>
      </c>
      <c r="D220">
        <f t="shared" si="14"/>
        <v>159</v>
      </c>
      <c r="G220" s="1">
        <v>219</v>
      </c>
      <c r="H220" t="str">
        <f t="shared" si="15"/>
        <v>Ferrer, Esteban</v>
      </c>
      <c r="I220">
        <f t="shared" si="16"/>
        <v>18000</v>
      </c>
    </row>
    <row r="221" spans="1:9" x14ac:dyDescent="0.25">
      <c r="A221" t="s">
        <v>1699</v>
      </c>
      <c r="B221" cm="1">
        <f t="array" ref="B221">SUMPRODUCT(('H3-295'!$D$2:$D$1229=A221)*'H3-295'!$I$2:$I$1229)</f>
        <v>19500</v>
      </c>
      <c r="C221">
        <f t="shared" si="13"/>
        <v>19500.000220999998</v>
      </c>
      <c r="D221">
        <f t="shared" si="14"/>
        <v>212</v>
      </c>
      <c r="G221" s="1">
        <v>220</v>
      </c>
      <c r="H221" t="str">
        <f t="shared" si="15"/>
        <v>Alvarado, Lorenzo de</v>
      </c>
      <c r="I221">
        <f t="shared" si="16"/>
        <v>17600</v>
      </c>
    </row>
    <row r="222" spans="1:9" x14ac:dyDescent="0.25">
      <c r="A222" t="s">
        <v>1700</v>
      </c>
      <c r="B222" cm="1">
        <f t="array" ref="B222">SUMPRODUCT(('H3-295'!$D$2:$D$1229=A222)*'H3-295'!$I$2:$I$1229)</f>
        <v>2000</v>
      </c>
      <c r="C222">
        <f t="shared" si="13"/>
        <v>2000.0002219999999</v>
      </c>
      <c r="D222">
        <f t="shared" si="14"/>
        <v>401</v>
      </c>
      <c r="G222" s="1">
        <v>221</v>
      </c>
      <c r="H222" t="str">
        <f t="shared" si="15"/>
        <v>Peña Fajardo, Andrés de la</v>
      </c>
      <c r="I222">
        <f t="shared" si="16"/>
        <v>17540</v>
      </c>
    </row>
    <row r="223" spans="1:9" x14ac:dyDescent="0.25">
      <c r="A223" t="s">
        <v>1501</v>
      </c>
      <c r="B223" cm="1">
        <f t="array" ref="B223">SUMPRODUCT(('H3-295'!$D$2:$D$1229=A223)*'H3-295'!$I$2:$I$1229)</f>
        <v>80800</v>
      </c>
      <c r="C223">
        <f t="shared" si="13"/>
        <v>80800.000222999995</v>
      </c>
      <c r="D223">
        <f t="shared" si="14"/>
        <v>55</v>
      </c>
      <c r="G223" s="1">
        <v>222</v>
      </c>
      <c r="H223" t="str">
        <f t="shared" si="15"/>
        <v>Gondra Villela, Ventura de</v>
      </c>
      <c r="I223">
        <f t="shared" si="16"/>
        <v>17520</v>
      </c>
    </row>
    <row r="224" spans="1:9" x14ac:dyDescent="0.25">
      <c r="A224" t="s">
        <v>1701</v>
      </c>
      <c r="B224" cm="1">
        <f t="array" ref="B224">SUMPRODUCT(('H3-295'!$D$2:$D$1229=A224)*'H3-295'!$I$2:$I$1229)</f>
        <v>16626</v>
      </c>
      <c r="C224">
        <f t="shared" si="13"/>
        <v>16626.000223999999</v>
      </c>
      <c r="D224">
        <f t="shared" si="14"/>
        <v>223</v>
      </c>
      <c r="G224" s="1">
        <v>223</v>
      </c>
      <c r="H224" t="str">
        <f t="shared" si="15"/>
        <v>Acosta, Leonardo de</v>
      </c>
      <c r="I224">
        <f t="shared" si="16"/>
        <v>16626</v>
      </c>
    </row>
    <row r="225" spans="1:9" x14ac:dyDescent="0.25">
      <c r="A225" t="s">
        <v>1328</v>
      </c>
      <c r="B225" cm="1">
        <f t="array" ref="B225">SUMPRODUCT(('H3-295'!$D$2:$D$1229=A225)*'H3-295'!$I$2:$I$1229)</f>
        <v>3088</v>
      </c>
      <c r="C225">
        <f t="shared" si="13"/>
        <v>3088.0002249999998</v>
      </c>
      <c r="D225">
        <f t="shared" si="14"/>
        <v>382</v>
      </c>
      <c r="G225" s="1">
        <v>224</v>
      </c>
      <c r="H225" t="str">
        <f t="shared" si="15"/>
        <v>Herrería, Mateo de</v>
      </c>
      <c r="I225">
        <f t="shared" si="16"/>
        <v>16300</v>
      </c>
    </row>
    <row r="226" spans="1:9" x14ac:dyDescent="0.25">
      <c r="A226" t="s">
        <v>1702</v>
      </c>
      <c r="B226" cm="1">
        <f t="array" ref="B226">SUMPRODUCT(('H3-295'!$D$2:$D$1229=A226)*'H3-295'!$I$2:$I$1229)</f>
        <v>3462</v>
      </c>
      <c r="C226">
        <f t="shared" si="13"/>
        <v>3462.0002260000001</v>
      </c>
      <c r="D226">
        <f t="shared" si="14"/>
        <v>379</v>
      </c>
      <c r="G226" s="1">
        <v>225</v>
      </c>
      <c r="H226" t="str">
        <f t="shared" si="15"/>
        <v>Bellota, Juan de</v>
      </c>
      <c r="I226">
        <f t="shared" si="16"/>
        <v>16200</v>
      </c>
    </row>
    <row r="227" spans="1:9" x14ac:dyDescent="0.25">
      <c r="A227" t="s">
        <v>1703</v>
      </c>
      <c r="B227" cm="1">
        <f t="array" ref="B227">SUMPRODUCT(('H3-295'!$D$2:$D$1229=A227)*'H3-295'!$I$2:$I$1229)</f>
        <v>9000</v>
      </c>
      <c r="C227">
        <f t="shared" si="13"/>
        <v>9000.0002270000005</v>
      </c>
      <c r="D227">
        <f t="shared" si="14"/>
        <v>289</v>
      </c>
      <c r="G227" s="1">
        <v>226</v>
      </c>
      <c r="H227" t="str">
        <f t="shared" si="15"/>
        <v>Lozano, Gerónimo</v>
      </c>
      <c r="I227">
        <f t="shared" si="16"/>
        <v>16160</v>
      </c>
    </row>
    <row r="228" spans="1:9" x14ac:dyDescent="0.25">
      <c r="A228" t="s">
        <v>1704</v>
      </c>
      <c r="B228" cm="1">
        <f t="array" ref="B228">SUMPRODUCT(('H3-295'!$D$2:$D$1229=A228)*'H3-295'!$I$2:$I$1229)</f>
        <v>5400</v>
      </c>
      <c r="C228">
        <f t="shared" si="13"/>
        <v>5400.0002279999999</v>
      </c>
      <c r="D228">
        <f t="shared" si="14"/>
        <v>329</v>
      </c>
      <c r="G228" s="1">
        <v>227</v>
      </c>
      <c r="H228" t="str">
        <f t="shared" si="15"/>
        <v>Jáuregui, Diego de</v>
      </c>
      <c r="I228">
        <f t="shared" si="16"/>
        <v>16000</v>
      </c>
    </row>
    <row r="229" spans="1:9" x14ac:dyDescent="0.25">
      <c r="A229" t="s">
        <v>1484</v>
      </c>
      <c r="B229" cm="1">
        <f t="array" ref="B229">SUMPRODUCT(('H3-295'!$D$2:$D$1229=A229)*'H3-295'!$I$2:$I$1229)</f>
        <v>6364</v>
      </c>
      <c r="C229">
        <f t="shared" si="13"/>
        <v>6364.0002290000002</v>
      </c>
      <c r="D229">
        <f t="shared" si="14"/>
        <v>316</v>
      </c>
      <c r="G229" s="1">
        <v>228</v>
      </c>
      <c r="H229" t="str">
        <f t="shared" si="15"/>
        <v>Abrego, Pedro de</v>
      </c>
      <c r="I229">
        <f t="shared" si="16"/>
        <v>16000</v>
      </c>
    </row>
    <row r="230" spans="1:9" x14ac:dyDescent="0.25">
      <c r="A230" t="s">
        <v>1705</v>
      </c>
      <c r="B230" cm="1">
        <f t="array" ref="B230">SUMPRODUCT(('H3-295'!$D$2:$D$1229=A230)*'H3-295'!$I$2:$I$1229)</f>
        <v>12880</v>
      </c>
      <c r="C230">
        <f t="shared" si="13"/>
        <v>12880.00023</v>
      </c>
      <c r="D230">
        <f t="shared" si="14"/>
        <v>265</v>
      </c>
      <c r="G230" s="1">
        <v>229</v>
      </c>
      <c r="H230" t="str">
        <f t="shared" si="15"/>
        <v>Segura, Francisco Antonio de</v>
      </c>
      <c r="I230">
        <f t="shared" si="16"/>
        <v>16000</v>
      </c>
    </row>
    <row r="231" spans="1:9" x14ac:dyDescent="0.25">
      <c r="A231" t="s">
        <v>1706</v>
      </c>
      <c r="B231" cm="1">
        <f t="array" ref="B231">SUMPRODUCT(('H3-295'!$D$2:$D$1229=A231)*'H3-295'!$I$2:$I$1229)</f>
        <v>21600</v>
      </c>
      <c r="C231">
        <f t="shared" si="13"/>
        <v>21600.000231000002</v>
      </c>
      <c r="D231">
        <f t="shared" si="14"/>
        <v>198</v>
      </c>
      <c r="G231" s="1">
        <v>230</v>
      </c>
      <c r="H231" t="str">
        <f t="shared" si="15"/>
        <v>García, Tomás</v>
      </c>
      <c r="I231">
        <f t="shared" si="16"/>
        <v>16000</v>
      </c>
    </row>
    <row r="232" spans="1:9" x14ac:dyDescent="0.25">
      <c r="A232" t="s">
        <v>1707</v>
      </c>
      <c r="B232" cm="1">
        <f t="array" ref="B232">SUMPRODUCT(('H3-295'!$D$2:$D$1229=A232)*'H3-295'!$I$2:$I$1229)</f>
        <v>4104</v>
      </c>
      <c r="C232">
        <f t="shared" si="13"/>
        <v>4104.0002320000003</v>
      </c>
      <c r="D232">
        <f t="shared" si="14"/>
        <v>348</v>
      </c>
      <c r="G232" s="1">
        <v>231</v>
      </c>
      <c r="H232" t="str">
        <f t="shared" si="15"/>
        <v>Fuente, Lorenzo de la</v>
      </c>
      <c r="I232">
        <f t="shared" si="16"/>
        <v>16000</v>
      </c>
    </row>
    <row r="233" spans="1:9" x14ac:dyDescent="0.25">
      <c r="A233" t="s">
        <v>1365</v>
      </c>
      <c r="B233" cm="1">
        <f t="array" ref="B233">SUMPRODUCT(('H3-295'!$D$2:$D$1229=A233)*'H3-295'!$I$2:$I$1229)</f>
        <v>8000</v>
      </c>
      <c r="C233">
        <f t="shared" si="13"/>
        <v>8000.0002329999998</v>
      </c>
      <c r="D233">
        <f t="shared" si="14"/>
        <v>302</v>
      </c>
      <c r="G233" s="1">
        <v>232</v>
      </c>
      <c r="H233" t="str">
        <f t="shared" si="15"/>
        <v>Acevedo, Matías de</v>
      </c>
      <c r="I233">
        <f t="shared" si="16"/>
        <v>16000</v>
      </c>
    </row>
    <row r="234" spans="1:9" x14ac:dyDescent="0.25">
      <c r="A234" t="s">
        <v>1476</v>
      </c>
      <c r="B234" cm="1">
        <f t="array" ref="B234">SUMPRODUCT(('H3-295'!$D$2:$D$1229=A234)*'H3-295'!$I$2:$I$1229)</f>
        <v>161805</v>
      </c>
      <c r="C234">
        <f t="shared" si="13"/>
        <v>161805.00023400001</v>
      </c>
      <c r="D234">
        <f t="shared" si="14"/>
        <v>20</v>
      </c>
      <c r="G234" s="1">
        <v>233</v>
      </c>
      <c r="H234" t="str">
        <f t="shared" si="15"/>
        <v>Cisneros, Juan Antonio de</v>
      </c>
      <c r="I234">
        <f t="shared" si="16"/>
        <v>15700</v>
      </c>
    </row>
    <row r="235" spans="1:9" x14ac:dyDescent="0.25">
      <c r="A235" t="s">
        <v>1352</v>
      </c>
      <c r="B235" cm="1">
        <f t="array" ref="B235">SUMPRODUCT(('H3-295'!$D$2:$D$1229=A235)*'H3-295'!$I$2:$I$1229)</f>
        <v>5088</v>
      </c>
      <c r="C235">
        <f t="shared" si="13"/>
        <v>5088.0002350000004</v>
      </c>
      <c r="D235">
        <f t="shared" si="14"/>
        <v>330</v>
      </c>
      <c r="G235" s="1">
        <v>234</v>
      </c>
      <c r="H235" t="str">
        <f t="shared" si="15"/>
        <v>Ubilla, Francisco de</v>
      </c>
      <c r="I235">
        <f t="shared" si="16"/>
        <v>15581</v>
      </c>
    </row>
    <row r="236" spans="1:9" x14ac:dyDescent="0.25">
      <c r="A236" t="s">
        <v>1708</v>
      </c>
      <c r="B236" cm="1">
        <f t="array" ref="B236">SUMPRODUCT(('H3-295'!$D$2:$D$1229=A236)*'H3-295'!$I$2:$I$1229)</f>
        <v>3415</v>
      </c>
      <c r="C236">
        <f t="shared" si="13"/>
        <v>3415.0002359999999</v>
      </c>
      <c r="D236">
        <f t="shared" si="14"/>
        <v>381</v>
      </c>
      <c r="G236" s="1">
        <v>235</v>
      </c>
      <c r="H236" t="str">
        <f t="shared" si="15"/>
        <v>Zuarronegui, Joseph de</v>
      </c>
      <c r="I236">
        <f t="shared" si="16"/>
        <v>15504</v>
      </c>
    </row>
    <row r="237" spans="1:9" x14ac:dyDescent="0.25">
      <c r="A237" t="s">
        <v>1709</v>
      </c>
      <c r="B237" cm="1">
        <f t="array" ref="B237">SUMPRODUCT(('H3-295'!$D$2:$D$1229=A237)*'H3-295'!$I$2:$I$1229)</f>
        <v>66000</v>
      </c>
      <c r="C237">
        <f t="shared" si="13"/>
        <v>66000.000237</v>
      </c>
      <c r="D237">
        <f t="shared" si="14"/>
        <v>69</v>
      </c>
      <c r="G237" s="1">
        <v>236</v>
      </c>
      <c r="H237" t="str">
        <f t="shared" si="15"/>
        <v>Jimenez Menacho, Juan</v>
      </c>
      <c r="I237">
        <f t="shared" si="16"/>
        <v>15500</v>
      </c>
    </row>
    <row r="238" spans="1:9" x14ac:dyDescent="0.25">
      <c r="A238" t="s">
        <v>1525</v>
      </c>
      <c r="B238" cm="1">
        <f t="array" ref="B238">SUMPRODUCT(('H3-295'!$D$2:$D$1229=A238)*'H3-295'!$I$2:$I$1229)</f>
        <v>262750</v>
      </c>
      <c r="C238">
        <f t="shared" si="13"/>
        <v>262750.00023800001</v>
      </c>
      <c r="D238">
        <f t="shared" si="14"/>
        <v>8</v>
      </c>
      <c r="G238" s="1">
        <v>237</v>
      </c>
      <c r="H238" t="str">
        <f t="shared" si="15"/>
        <v>Luján, Francisco de</v>
      </c>
      <c r="I238">
        <f t="shared" si="16"/>
        <v>15460</v>
      </c>
    </row>
    <row r="239" spans="1:9" x14ac:dyDescent="0.25">
      <c r="A239" t="s">
        <v>1710</v>
      </c>
      <c r="B239" cm="1">
        <f t="array" ref="B239">SUMPRODUCT(('H3-295'!$D$2:$D$1229=A239)*'H3-295'!$I$2:$I$1229)</f>
        <v>4320</v>
      </c>
      <c r="C239">
        <f t="shared" si="13"/>
        <v>4320.000239</v>
      </c>
      <c r="D239">
        <f t="shared" si="14"/>
        <v>342</v>
      </c>
      <c r="G239" s="1">
        <v>238</v>
      </c>
      <c r="H239" t="str">
        <f t="shared" si="15"/>
        <v>Díaz de Castro, Pedro</v>
      </c>
      <c r="I239">
        <f t="shared" si="16"/>
        <v>15176</v>
      </c>
    </row>
    <row r="240" spans="1:9" x14ac:dyDescent="0.25">
      <c r="A240" t="s">
        <v>1711</v>
      </c>
      <c r="B240" cm="1">
        <f t="array" ref="B240">SUMPRODUCT(('H3-295'!$D$2:$D$1229=A240)*'H3-295'!$I$2:$I$1229)</f>
        <v>10230</v>
      </c>
      <c r="C240">
        <f t="shared" si="13"/>
        <v>10230.000239999999</v>
      </c>
      <c r="D240">
        <f t="shared" si="14"/>
        <v>284</v>
      </c>
      <c r="G240" s="1">
        <v>239</v>
      </c>
      <c r="H240" t="str">
        <f t="shared" si="15"/>
        <v>Ortiz de Herboso, Gabriel</v>
      </c>
      <c r="I240">
        <f t="shared" si="16"/>
        <v>15089</v>
      </c>
    </row>
    <row r="241" spans="1:9" x14ac:dyDescent="0.25">
      <c r="A241" t="s">
        <v>1512</v>
      </c>
      <c r="B241" cm="1">
        <f t="array" ref="B241">SUMPRODUCT(('H3-295'!$D$2:$D$1229=A241)*'H3-295'!$I$2:$I$1229)</f>
        <v>21820</v>
      </c>
      <c r="C241">
        <f t="shared" si="13"/>
        <v>21820.000241000002</v>
      </c>
      <c r="D241">
        <f t="shared" si="14"/>
        <v>196</v>
      </c>
      <c r="G241" s="1">
        <v>240</v>
      </c>
      <c r="H241" t="str">
        <f t="shared" si="15"/>
        <v>Ramírez Calderón, Miguel</v>
      </c>
      <c r="I241">
        <f t="shared" si="16"/>
        <v>15040</v>
      </c>
    </row>
    <row r="242" spans="1:9" x14ac:dyDescent="0.25">
      <c r="A242" t="s">
        <v>1712</v>
      </c>
      <c r="B242" cm="1">
        <f t="array" ref="B242">SUMPRODUCT(('H3-295'!$D$2:$D$1229=A242)*'H3-295'!$I$2:$I$1229)</f>
        <v>14446</v>
      </c>
      <c r="C242">
        <f t="shared" si="13"/>
        <v>14446.000242</v>
      </c>
      <c r="D242">
        <f t="shared" si="14"/>
        <v>248</v>
      </c>
      <c r="G242" s="1">
        <v>241</v>
      </c>
      <c r="H242" t="str">
        <f t="shared" si="15"/>
        <v>Esquerra, Bernardo de</v>
      </c>
      <c r="I242">
        <f t="shared" si="16"/>
        <v>15000</v>
      </c>
    </row>
    <row r="243" spans="1:9" x14ac:dyDescent="0.25">
      <c r="A243" t="s">
        <v>1330</v>
      </c>
      <c r="B243" cm="1">
        <f t="array" ref="B243">SUMPRODUCT(('H3-295'!$D$2:$D$1229=A243)*'H3-295'!$I$2:$I$1229)</f>
        <v>12720</v>
      </c>
      <c r="C243">
        <f t="shared" si="13"/>
        <v>12720.000243</v>
      </c>
      <c r="D243">
        <f t="shared" si="14"/>
        <v>266</v>
      </c>
      <c r="G243" s="1">
        <v>242</v>
      </c>
      <c r="H243" t="str">
        <f t="shared" si="15"/>
        <v>Algarve, Martín de</v>
      </c>
      <c r="I243">
        <f t="shared" si="16"/>
        <v>15000</v>
      </c>
    </row>
    <row r="244" spans="1:9" x14ac:dyDescent="0.25">
      <c r="A244" t="s">
        <v>1529</v>
      </c>
      <c r="B244" cm="1">
        <f t="array" ref="B244">SUMPRODUCT(('H3-295'!$D$2:$D$1229=A244)*'H3-295'!$I$2:$I$1229)</f>
        <v>40880</v>
      </c>
      <c r="C244">
        <f t="shared" si="13"/>
        <v>40880.000244000003</v>
      </c>
      <c r="D244">
        <f t="shared" si="14"/>
        <v>120</v>
      </c>
      <c r="G244" s="1">
        <v>243</v>
      </c>
      <c r="H244" t="str">
        <f t="shared" si="15"/>
        <v>Lezcano, Miguel de</v>
      </c>
      <c r="I244">
        <f t="shared" si="16"/>
        <v>14768</v>
      </c>
    </row>
    <row r="245" spans="1:9" x14ac:dyDescent="0.25">
      <c r="A245" t="s">
        <v>1713</v>
      </c>
      <c r="B245" cm="1">
        <f t="array" ref="B245">SUMPRODUCT(('H3-295'!$D$2:$D$1229=A245)*'H3-295'!$I$2:$I$1229)</f>
        <v>8500</v>
      </c>
      <c r="C245">
        <f t="shared" si="13"/>
        <v>8500.0002449999993</v>
      </c>
      <c r="D245">
        <f t="shared" si="14"/>
        <v>294</v>
      </c>
      <c r="G245" s="1">
        <v>244</v>
      </c>
      <c r="H245" t="str">
        <f t="shared" si="15"/>
        <v>Calderón, Francisco</v>
      </c>
      <c r="I245">
        <f t="shared" si="16"/>
        <v>14700</v>
      </c>
    </row>
    <row r="246" spans="1:9" x14ac:dyDescent="0.25">
      <c r="A246" t="s">
        <v>1714</v>
      </c>
      <c r="B246" cm="1">
        <f t="array" ref="B246">SUMPRODUCT(('H3-295'!$D$2:$D$1229=A246)*'H3-295'!$I$2:$I$1229)</f>
        <v>26400</v>
      </c>
      <c r="C246">
        <f t="shared" si="13"/>
        <v>26400.000246</v>
      </c>
      <c r="D246">
        <f t="shared" si="14"/>
        <v>173</v>
      </c>
      <c r="G246" s="1">
        <v>245</v>
      </c>
      <c r="H246" t="str">
        <f t="shared" si="15"/>
        <v>Castillo, Matías del</v>
      </c>
      <c r="I246">
        <f t="shared" si="16"/>
        <v>14600</v>
      </c>
    </row>
    <row r="247" spans="1:9" x14ac:dyDescent="0.25">
      <c r="A247" t="s">
        <v>1715</v>
      </c>
      <c r="B247" cm="1">
        <f t="array" ref="B247">SUMPRODUCT(('H3-295'!$D$2:$D$1229=A247)*'H3-295'!$I$2:$I$1229)</f>
        <v>11925</v>
      </c>
      <c r="C247">
        <f t="shared" si="13"/>
        <v>11925.000247</v>
      </c>
      <c r="D247">
        <f t="shared" si="14"/>
        <v>277</v>
      </c>
      <c r="G247" s="1">
        <v>246</v>
      </c>
      <c r="H247" t="str">
        <f t="shared" si="15"/>
        <v>Peña, Salvador de la</v>
      </c>
      <c r="I247">
        <f t="shared" si="16"/>
        <v>14532</v>
      </c>
    </row>
    <row r="248" spans="1:9" x14ac:dyDescent="0.25">
      <c r="A248" t="s">
        <v>1424</v>
      </c>
      <c r="B248" cm="1">
        <f t="array" ref="B248">SUMPRODUCT(('H3-295'!$D$2:$D$1229=A248)*'H3-295'!$I$2:$I$1229)</f>
        <v>12200</v>
      </c>
      <c r="C248">
        <f t="shared" si="13"/>
        <v>12200.000248</v>
      </c>
      <c r="D248">
        <f t="shared" si="14"/>
        <v>269</v>
      </c>
      <c r="G248" s="1">
        <v>247</v>
      </c>
      <c r="H248" t="str">
        <f t="shared" si="15"/>
        <v>Cárdenas, Juan de</v>
      </c>
      <c r="I248">
        <f t="shared" si="16"/>
        <v>14480</v>
      </c>
    </row>
    <row r="249" spans="1:9" x14ac:dyDescent="0.25">
      <c r="A249" t="s">
        <v>1716</v>
      </c>
      <c r="B249" cm="1">
        <f t="array" ref="B249">SUMPRODUCT(('H3-295'!$D$2:$D$1229=A249)*'H3-295'!$I$2:$I$1229)</f>
        <v>4200</v>
      </c>
      <c r="C249">
        <f t="shared" si="13"/>
        <v>4200.0002489999997</v>
      </c>
      <c r="D249">
        <f t="shared" si="14"/>
        <v>346</v>
      </c>
      <c r="G249" s="1">
        <v>248</v>
      </c>
      <c r="H249" t="str">
        <f t="shared" si="15"/>
        <v>Delgado, Felipe</v>
      </c>
      <c r="I249">
        <f t="shared" si="16"/>
        <v>14446</v>
      </c>
    </row>
    <row r="250" spans="1:9" x14ac:dyDescent="0.25">
      <c r="A250" t="s">
        <v>1717</v>
      </c>
      <c r="B250" cm="1">
        <f t="array" ref="B250">SUMPRODUCT(('H3-295'!$D$2:$D$1229=A250)*'H3-295'!$I$2:$I$1229)</f>
        <v>20354</v>
      </c>
      <c r="C250">
        <f t="shared" si="13"/>
        <v>20354.000250000001</v>
      </c>
      <c r="D250">
        <f t="shared" si="14"/>
        <v>204</v>
      </c>
      <c r="G250" s="1">
        <v>249</v>
      </c>
      <c r="H250" t="str">
        <f t="shared" si="15"/>
        <v>Medina, Juan de</v>
      </c>
      <c r="I250">
        <f t="shared" si="16"/>
        <v>14228</v>
      </c>
    </row>
    <row r="251" spans="1:9" x14ac:dyDescent="0.25">
      <c r="A251" t="s">
        <v>1718</v>
      </c>
      <c r="B251" cm="1">
        <f t="array" ref="B251">SUMPRODUCT(('H3-295'!$D$2:$D$1229=A251)*'H3-295'!$I$2:$I$1229)</f>
        <v>211836</v>
      </c>
      <c r="C251">
        <f t="shared" si="13"/>
        <v>211836.00025099999</v>
      </c>
      <c r="D251">
        <f t="shared" si="14"/>
        <v>15</v>
      </c>
      <c r="G251" s="1">
        <v>250</v>
      </c>
      <c r="H251" t="str">
        <f t="shared" si="15"/>
        <v>Illauri, Sebastián de</v>
      </c>
      <c r="I251">
        <f t="shared" si="16"/>
        <v>14100</v>
      </c>
    </row>
    <row r="252" spans="1:9" x14ac:dyDescent="0.25">
      <c r="A252" t="s">
        <v>1481</v>
      </c>
      <c r="B252" cm="1">
        <f t="array" ref="B252">SUMPRODUCT(('H3-295'!$D$2:$D$1229=A252)*'H3-295'!$I$2:$I$1229)</f>
        <v>48000</v>
      </c>
      <c r="C252">
        <f t="shared" si="13"/>
        <v>48000.000251999998</v>
      </c>
      <c r="D252">
        <f t="shared" si="14"/>
        <v>107</v>
      </c>
      <c r="G252" s="1">
        <v>251</v>
      </c>
      <c r="H252" t="str">
        <f t="shared" si="15"/>
        <v>Lamas y Sandi, Andrés de</v>
      </c>
      <c r="I252">
        <f t="shared" si="16"/>
        <v>14000</v>
      </c>
    </row>
    <row r="253" spans="1:9" x14ac:dyDescent="0.25">
      <c r="G253" s="1">
        <v>252</v>
      </c>
      <c r="H253" t="str">
        <f t="shared" si="15"/>
        <v>Acosta Dávalos, Joseph de</v>
      </c>
      <c r="I253">
        <f t="shared" si="16"/>
        <v>14000</v>
      </c>
    </row>
    <row r="254" spans="1:9" x14ac:dyDescent="0.25">
      <c r="A254" t="s">
        <v>1331</v>
      </c>
      <c r="B254" cm="1">
        <f t="array" ref="B254">SUMPRODUCT(('H3-295'!$D$2:$D$1229=A254)*'H3-295'!$I$2:$I$1229)</f>
        <v>120388</v>
      </c>
      <c r="C254">
        <f t="shared" si="13"/>
        <v>120388.000254</v>
      </c>
      <c r="D254">
        <f t="shared" si="14"/>
        <v>30</v>
      </c>
      <c r="G254" s="1">
        <v>253</v>
      </c>
      <c r="H254" t="str">
        <f t="shared" si="15"/>
        <v>Céspedes, Eugenio de</v>
      </c>
      <c r="I254">
        <f t="shared" si="16"/>
        <v>14000</v>
      </c>
    </row>
    <row r="255" spans="1:9" x14ac:dyDescent="0.25">
      <c r="A255" t="s">
        <v>1719</v>
      </c>
      <c r="B255" cm="1">
        <f t="array" ref="B255">SUMPRODUCT(('H3-295'!$D$2:$D$1229=A255)*'H3-295'!$I$2:$I$1229)</f>
        <v>2000</v>
      </c>
      <c r="C255">
        <f t="shared" si="13"/>
        <v>2000.0002549999999</v>
      </c>
      <c r="D255">
        <f t="shared" si="14"/>
        <v>400</v>
      </c>
      <c r="G255" s="1">
        <v>254</v>
      </c>
      <c r="H255" t="str">
        <f t="shared" si="15"/>
        <v>Polanco, Pablo</v>
      </c>
      <c r="I255">
        <f t="shared" si="16"/>
        <v>14000</v>
      </c>
    </row>
    <row r="256" spans="1:9" x14ac:dyDescent="0.25">
      <c r="A256" t="s">
        <v>1720</v>
      </c>
      <c r="B256" cm="1">
        <f t="array" ref="B256">SUMPRODUCT(('H3-295'!$D$2:$D$1229=A256)*'H3-295'!$I$2:$I$1229)</f>
        <v>15089</v>
      </c>
      <c r="C256">
        <f t="shared" si="13"/>
        <v>15089.000255999999</v>
      </c>
      <c r="D256">
        <f t="shared" si="14"/>
        <v>239</v>
      </c>
      <c r="G256" s="1">
        <v>255</v>
      </c>
      <c r="H256" t="str">
        <f t="shared" si="15"/>
        <v>Hidalgo, Gregorio</v>
      </c>
      <c r="I256">
        <f t="shared" si="16"/>
        <v>13950</v>
      </c>
    </row>
    <row r="257" spans="1:9" x14ac:dyDescent="0.25">
      <c r="A257" t="s">
        <v>1721</v>
      </c>
      <c r="B257" cm="1">
        <f t="array" ref="B257">SUMPRODUCT(('H3-295'!$D$2:$D$1229=A257)*'H3-295'!$I$2:$I$1229)</f>
        <v>80004</v>
      </c>
      <c r="C257">
        <f t="shared" si="13"/>
        <v>80004.000257000007</v>
      </c>
      <c r="D257">
        <f t="shared" si="14"/>
        <v>58</v>
      </c>
      <c r="G257" s="1">
        <v>256</v>
      </c>
      <c r="H257" t="str">
        <f t="shared" si="15"/>
        <v>Salazar, Juan Bautista de</v>
      </c>
      <c r="I257">
        <f t="shared" si="16"/>
        <v>13658</v>
      </c>
    </row>
    <row r="258" spans="1:9" x14ac:dyDescent="0.25">
      <c r="A258" t="s">
        <v>1485</v>
      </c>
      <c r="B258" cm="1">
        <f t="array" ref="B258">SUMPRODUCT(('H3-295'!$D$2:$D$1229=A258)*'H3-295'!$I$2:$I$1229)</f>
        <v>105488</v>
      </c>
      <c r="C258">
        <f t="shared" ref="C258:C321" si="17">B258+0.000001*ROW()</f>
        <v>105488.000258</v>
      </c>
      <c r="D258">
        <f t="shared" ref="D258:D321" si="18">_xlfn.RANK.EQ(C258,$C$2:$C$483)</f>
        <v>38</v>
      </c>
      <c r="G258" s="1">
        <v>257</v>
      </c>
      <c r="H258" t="str">
        <f t="shared" si="15"/>
        <v>Angulo, Julián de</v>
      </c>
      <c r="I258">
        <f t="shared" si="16"/>
        <v>13600</v>
      </c>
    </row>
    <row r="259" spans="1:9" x14ac:dyDescent="0.25">
      <c r="A259" t="s">
        <v>1332</v>
      </c>
      <c r="B259" cm="1">
        <f t="array" ref="B259">SUMPRODUCT(('H3-295'!$D$2:$D$1229=A259)*'H3-295'!$I$2:$I$1229)</f>
        <v>9800</v>
      </c>
      <c r="C259">
        <f t="shared" si="17"/>
        <v>9800.0002590000004</v>
      </c>
      <c r="D259">
        <f t="shared" si="18"/>
        <v>288</v>
      </c>
      <c r="G259" s="1">
        <v>258</v>
      </c>
      <c r="H259" t="str">
        <f t="shared" ref="H259:H322" si="19">INDEX($A$2:$A$483,MATCH(G259,$D$2:$D$483,0))</f>
        <v>Higuereta, Juan de</v>
      </c>
      <c r="I259">
        <f t="shared" ref="I259:I322" si="20">INDEX($B$2:$B$483,MATCH(G259,$D$2:$D$483,0))</f>
        <v>13325</v>
      </c>
    </row>
    <row r="260" spans="1:9" x14ac:dyDescent="0.25">
      <c r="A260" t="s">
        <v>1722</v>
      </c>
      <c r="B260" cm="1">
        <f t="array" ref="B260">SUMPRODUCT(('H3-295'!$D$2:$D$1229=A260)*'H3-295'!$I$2:$I$1229)</f>
        <v>6000</v>
      </c>
      <c r="C260">
        <f t="shared" si="17"/>
        <v>6000.0002599999998</v>
      </c>
      <c r="D260">
        <f t="shared" si="18"/>
        <v>324</v>
      </c>
      <c r="G260" s="1">
        <v>259</v>
      </c>
      <c r="H260" t="str">
        <f t="shared" si="19"/>
        <v>Oriamuño, Juan de</v>
      </c>
      <c r="I260">
        <f t="shared" si="20"/>
        <v>13227</v>
      </c>
    </row>
    <row r="261" spans="1:9" x14ac:dyDescent="0.25">
      <c r="A261" t="s">
        <v>1723</v>
      </c>
      <c r="B261" cm="1">
        <f t="array" ref="B261">SUMPRODUCT(('H3-295'!$D$2:$D$1229=A261)*'H3-295'!$I$2:$I$1229)</f>
        <v>350</v>
      </c>
      <c r="C261">
        <f t="shared" si="17"/>
        <v>350.00026100000002</v>
      </c>
      <c r="D261">
        <f t="shared" si="18"/>
        <v>453</v>
      </c>
      <c r="G261" s="1">
        <v>260</v>
      </c>
      <c r="H261" t="str">
        <f t="shared" si="19"/>
        <v>Urquizu, Juan de</v>
      </c>
      <c r="I261">
        <f t="shared" si="20"/>
        <v>13200</v>
      </c>
    </row>
    <row r="262" spans="1:9" x14ac:dyDescent="0.25">
      <c r="A262" t="s">
        <v>1724</v>
      </c>
      <c r="B262" cm="1">
        <f t="array" ref="B262">SUMPRODUCT(('H3-295'!$D$2:$D$1229=A262)*'H3-295'!$I$2:$I$1229)</f>
        <v>0</v>
      </c>
      <c r="C262">
        <f t="shared" si="17"/>
        <v>2.6199999999999997E-4</v>
      </c>
      <c r="D262">
        <f t="shared" si="18"/>
        <v>477</v>
      </c>
      <c r="G262" s="1">
        <v>261</v>
      </c>
      <c r="H262" t="str">
        <f t="shared" si="19"/>
        <v>Cantos, Sebastián de</v>
      </c>
      <c r="I262">
        <f t="shared" si="20"/>
        <v>13104</v>
      </c>
    </row>
    <row r="263" spans="1:9" x14ac:dyDescent="0.25">
      <c r="A263" t="s">
        <v>1725</v>
      </c>
      <c r="B263" cm="1">
        <f t="array" ref="B263">SUMPRODUCT(('H3-295'!$D$2:$D$1229=A263)*'H3-295'!$I$2:$I$1229)</f>
        <v>500</v>
      </c>
      <c r="C263">
        <f t="shared" si="17"/>
        <v>500.00026300000002</v>
      </c>
      <c r="D263">
        <f t="shared" si="18"/>
        <v>440</v>
      </c>
      <c r="G263" s="1">
        <v>262</v>
      </c>
      <c r="H263" t="str">
        <f t="shared" si="19"/>
        <v>Mendoza, Francisco de</v>
      </c>
      <c r="I263">
        <f t="shared" si="20"/>
        <v>12960</v>
      </c>
    </row>
    <row r="264" spans="1:9" x14ac:dyDescent="0.25">
      <c r="A264" t="s">
        <v>1361</v>
      </c>
      <c r="B264" cm="1">
        <f t="array" ref="B264">SUMPRODUCT(('H3-295'!$D$2:$D$1229=A264)*'H3-295'!$I$2:$I$1229)</f>
        <v>6500</v>
      </c>
      <c r="C264">
        <f t="shared" si="17"/>
        <v>6500.0002640000002</v>
      </c>
      <c r="D264">
        <f t="shared" si="18"/>
        <v>315</v>
      </c>
      <c r="G264" s="1">
        <v>263</v>
      </c>
      <c r="H264" t="str">
        <f t="shared" si="19"/>
        <v>Pino, Andrés del</v>
      </c>
      <c r="I264">
        <f t="shared" si="20"/>
        <v>12944</v>
      </c>
    </row>
    <row r="265" spans="1:9" x14ac:dyDescent="0.25">
      <c r="A265" t="s">
        <v>1527</v>
      </c>
      <c r="B265" cm="1">
        <f t="array" ref="B265">SUMPRODUCT(('H3-295'!$D$2:$D$1229=A265)*'H3-295'!$I$2:$I$1229)</f>
        <v>82737</v>
      </c>
      <c r="C265">
        <f t="shared" si="17"/>
        <v>82737.000264999995</v>
      </c>
      <c r="D265">
        <f t="shared" si="18"/>
        <v>50</v>
      </c>
      <c r="G265" s="1">
        <v>264</v>
      </c>
      <c r="H265" t="str">
        <f t="shared" si="19"/>
        <v>García de la Puente, Alonso</v>
      </c>
      <c r="I265">
        <f t="shared" si="20"/>
        <v>12908</v>
      </c>
    </row>
    <row r="266" spans="1:9" x14ac:dyDescent="0.25">
      <c r="A266" t="s">
        <v>1726</v>
      </c>
      <c r="B266" cm="1">
        <f t="array" ref="B266">SUMPRODUCT(('H3-295'!$D$2:$D$1229=A266)*'H3-295'!$I$2:$I$1229)</f>
        <v>80006</v>
      </c>
      <c r="C266">
        <f t="shared" si="17"/>
        <v>80006.000266000003</v>
      </c>
      <c r="D266">
        <f t="shared" si="18"/>
        <v>57</v>
      </c>
      <c r="G266" s="1">
        <v>265</v>
      </c>
      <c r="H266" t="str">
        <f t="shared" si="19"/>
        <v>García, Pedro</v>
      </c>
      <c r="I266">
        <f t="shared" si="20"/>
        <v>12880</v>
      </c>
    </row>
    <row r="267" spans="1:9" x14ac:dyDescent="0.25">
      <c r="A267" t="s">
        <v>1727</v>
      </c>
      <c r="B267" cm="1">
        <f t="array" ref="B267">SUMPRODUCT(('H3-295'!$D$2:$D$1229=A267)*'H3-295'!$I$2:$I$1229)</f>
        <v>4000</v>
      </c>
      <c r="C267">
        <f t="shared" si="17"/>
        <v>4000.0002669999999</v>
      </c>
      <c r="D267">
        <f t="shared" si="18"/>
        <v>363</v>
      </c>
      <c r="G267" s="1">
        <v>266</v>
      </c>
      <c r="H267" t="str">
        <f t="shared" si="19"/>
        <v>Herrera, Juan Clemente de</v>
      </c>
      <c r="I267">
        <f t="shared" si="20"/>
        <v>12720</v>
      </c>
    </row>
    <row r="268" spans="1:9" x14ac:dyDescent="0.25">
      <c r="A268" t="s">
        <v>1728</v>
      </c>
      <c r="B268" cm="1">
        <f t="array" ref="B268">SUMPRODUCT(('H3-295'!$D$2:$D$1229=A268)*'H3-295'!$I$2:$I$1229)</f>
        <v>33320</v>
      </c>
      <c r="C268">
        <f t="shared" si="17"/>
        <v>33320.000268000003</v>
      </c>
      <c r="D268">
        <f t="shared" si="18"/>
        <v>148</v>
      </c>
      <c r="G268" s="1">
        <v>267</v>
      </c>
      <c r="H268" t="str">
        <f t="shared" si="19"/>
        <v>Rodríguez, Manuel</v>
      </c>
      <c r="I268">
        <f t="shared" si="20"/>
        <v>12622</v>
      </c>
    </row>
    <row r="269" spans="1:9" x14ac:dyDescent="0.25">
      <c r="A269" t="s">
        <v>1729</v>
      </c>
      <c r="B269" cm="1">
        <f t="array" ref="B269">SUMPRODUCT(('H3-295'!$D$2:$D$1229=A269)*'H3-295'!$I$2:$I$1229)</f>
        <v>38240</v>
      </c>
      <c r="C269">
        <f t="shared" si="17"/>
        <v>38240.000268999996</v>
      </c>
      <c r="D269">
        <f t="shared" si="18"/>
        <v>134</v>
      </c>
      <c r="G269" s="1">
        <v>268</v>
      </c>
      <c r="H269" t="str">
        <f t="shared" si="19"/>
        <v>Balareto, Andrés</v>
      </c>
      <c r="I269">
        <f t="shared" si="20"/>
        <v>12492</v>
      </c>
    </row>
    <row r="270" spans="1:9" x14ac:dyDescent="0.25">
      <c r="A270" t="s">
        <v>1333</v>
      </c>
      <c r="B270" cm="1">
        <f t="array" ref="B270">SUMPRODUCT(('H3-295'!$D$2:$D$1229=A270)*'H3-295'!$I$2:$I$1229)</f>
        <v>26595</v>
      </c>
      <c r="C270">
        <f t="shared" si="17"/>
        <v>26595.00027</v>
      </c>
      <c r="D270">
        <f t="shared" si="18"/>
        <v>171</v>
      </c>
      <c r="G270" s="1">
        <v>269</v>
      </c>
      <c r="H270" t="str">
        <f t="shared" si="19"/>
        <v>Orihuela, Julián Patricio de</v>
      </c>
      <c r="I270">
        <f t="shared" si="20"/>
        <v>12200</v>
      </c>
    </row>
    <row r="271" spans="1:9" x14ac:dyDescent="0.25">
      <c r="A271" t="s">
        <v>1318</v>
      </c>
      <c r="B271" cm="1">
        <f t="array" ref="B271">SUMPRODUCT(('H3-295'!$D$2:$D$1229=A271)*'H3-295'!$I$2:$I$1229)</f>
        <v>141726</v>
      </c>
      <c r="C271">
        <f t="shared" si="17"/>
        <v>141726.000271</v>
      </c>
      <c r="D271">
        <f t="shared" si="18"/>
        <v>23</v>
      </c>
      <c r="G271" s="1">
        <v>270</v>
      </c>
      <c r="H271" t="str">
        <f t="shared" si="19"/>
        <v>Gonzáles de Castro, Manuel</v>
      </c>
      <c r="I271">
        <f t="shared" si="20"/>
        <v>12000</v>
      </c>
    </row>
    <row r="272" spans="1:9" x14ac:dyDescent="0.25">
      <c r="A272" t="s">
        <v>1490</v>
      </c>
      <c r="B272" cm="1">
        <f t="array" ref="B272">SUMPRODUCT(('H3-295'!$D$2:$D$1229=A272)*'H3-295'!$I$2:$I$1229)</f>
        <v>29434</v>
      </c>
      <c r="C272">
        <f t="shared" si="17"/>
        <v>29434.000272000001</v>
      </c>
      <c r="D272">
        <f t="shared" si="18"/>
        <v>165</v>
      </c>
      <c r="G272" s="1">
        <v>271</v>
      </c>
      <c r="H272" t="str">
        <f t="shared" si="19"/>
        <v>Santos de Lamadrid, Pedro</v>
      </c>
      <c r="I272">
        <f t="shared" si="20"/>
        <v>12000</v>
      </c>
    </row>
    <row r="273" spans="1:9" x14ac:dyDescent="0.25">
      <c r="A273" t="s">
        <v>1730</v>
      </c>
      <c r="B273" cm="1">
        <f t="array" ref="B273">SUMPRODUCT(('H3-295'!$D$2:$D$1229=A273)*'H3-295'!$I$2:$I$1229)</f>
        <v>22440</v>
      </c>
      <c r="C273">
        <f t="shared" si="17"/>
        <v>22440.000273000001</v>
      </c>
      <c r="D273">
        <f t="shared" si="18"/>
        <v>188</v>
      </c>
      <c r="G273" s="1">
        <v>272</v>
      </c>
      <c r="H273" t="str">
        <f t="shared" si="19"/>
        <v>Díaz de Arcaya, Marcos</v>
      </c>
      <c r="I273">
        <f t="shared" si="20"/>
        <v>12000</v>
      </c>
    </row>
    <row r="274" spans="1:9" x14ac:dyDescent="0.25">
      <c r="A274" t="s">
        <v>1731</v>
      </c>
      <c r="B274" cm="1">
        <f t="array" ref="B274">SUMPRODUCT(('H3-295'!$D$2:$D$1229=A274)*'H3-295'!$I$2:$I$1229)</f>
        <v>2667</v>
      </c>
      <c r="C274">
        <f t="shared" si="17"/>
        <v>2667.000274</v>
      </c>
      <c r="D274">
        <f t="shared" si="18"/>
        <v>391</v>
      </c>
      <c r="G274" s="1">
        <v>273</v>
      </c>
      <c r="H274" t="str">
        <f t="shared" si="19"/>
        <v>Pacheco, Pedro</v>
      </c>
      <c r="I274">
        <f t="shared" si="20"/>
        <v>12000</v>
      </c>
    </row>
    <row r="275" spans="1:9" x14ac:dyDescent="0.25">
      <c r="A275" t="s">
        <v>1732</v>
      </c>
      <c r="B275" cm="1">
        <f t="array" ref="B275">SUMPRODUCT(('H3-295'!$D$2:$D$1229=A275)*'H3-295'!$I$2:$I$1229)</f>
        <v>6300</v>
      </c>
      <c r="C275">
        <f t="shared" si="17"/>
        <v>6300.0002750000003</v>
      </c>
      <c r="D275">
        <f t="shared" si="18"/>
        <v>318</v>
      </c>
      <c r="G275" s="1">
        <v>274</v>
      </c>
      <c r="H275" t="str">
        <f t="shared" si="19"/>
        <v>Elizalde, Juan de</v>
      </c>
      <c r="I275">
        <f t="shared" si="20"/>
        <v>12000</v>
      </c>
    </row>
    <row r="276" spans="1:9" x14ac:dyDescent="0.25">
      <c r="A276" t="s">
        <v>1733</v>
      </c>
      <c r="B276" cm="1">
        <f t="array" ref="B276">SUMPRODUCT(('H3-295'!$D$2:$D$1229=A276)*'H3-295'!$I$2:$I$1229)</f>
        <v>15500</v>
      </c>
      <c r="C276">
        <f t="shared" si="17"/>
        <v>15500.000276000001</v>
      </c>
      <c r="D276">
        <f t="shared" si="18"/>
        <v>236</v>
      </c>
      <c r="G276" s="1">
        <v>275</v>
      </c>
      <c r="H276" t="str">
        <f t="shared" si="19"/>
        <v>Rizo, Francisco</v>
      </c>
      <c r="I276">
        <f t="shared" si="20"/>
        <v>12000</v>
      </c>
    </row>
    <row r="277" spans="1:9" x14ac:dyDescent="0.25">
      <c r="A277" t="s">
        <v>1734</v>
      </c>
      <c r="B277" cm="1">
        <f t="array" ref="B277">SUMPRODUCT(('H3-295'!$D$2:$D$1229=A277)*'H3-295'!$I$2:$I$1229)</f>
        <v>32254</v>
      </c>
      <c r="C277">
        <f t="shared" si="17"/>
        <v>32254.000276999999</v>
      </c>
      <c r="D277">
        <f t="shared" si="18"/>
        <v>150</v>
      </c>
      <c r="G277" s="1">
        <v>276</v>
      </c>
      <c r="H277" t="str">
        <f t="shared" si="19"/>
        <v>Villalobos de la Cruz</v>
      </c>
      <c r="I277">
        <f t="shared" si="20"/>
        <v>12000</v>
      </c>
    </row>
    <row r="278" spans="1:9" x14ac:dyDescent="0.25">
      <c r="A278" t="s">
        <v>1735</v>
      </c>
      <c r="B278" cm="1">
        <f t="array" ref="B278">SUMPRODUCT(('H3-295'!$D$2:$D$1229=A278)*'H3-295'!$I$2:$I$1229)</f>
        <v>73102</v>
      </c>
      <c r="C278">
        <f t="shared" si="17"/>
        <v>73102.000278000007</v>
      </c>
      <c r="D278">
        <f t="shared" si="18"/>
        <v>63</v>
      </c>
      <c r="G278" s="1">
        <v>277</v>
      </c>
      <c r="H278" t="str">
        <f t="shared" si="19"/>
        <v>Cuello, Tomás</v>
      </c>
      <c r="I278">
        <f t="shared" si="20"/>
        <v>11925</v>
      </c>
    </row>
    <row r="279" spans="1:9" x14ac:dyDescent="0.25">
      <c r="A279" t="s">
        <v>1736</v>
      </c>
      <c r="B279" cm="1">
        <f t="array" ref="B279">SUMPRODUCT(('H3-295'!$D$2:$D$1229=A279)*'H3-295'!$I$2:$I$1229)</f>
        <v>24420</v>
      </c>
      <c r="C279">
        <f t="shared" si="17"/>
        <v>24420.000279</v>
      </c>
      <c r="D279">
        <f t="shared" si="18"/>
        <v>179</v>
      </c>
      <c r="G279" s="1">
        <v>278</v>
      </c>
      <c r="H279" t="str">
        <f t="shared" si="19"/>
        <v>Gómez, Pedro</v>
      </c>
      <c r="I279">
        <f t="shared" si="20"/>
        <v>11609</v>
      </c>
    </row>
    <row r="280" spans="1:9" x14ac:dyDescent="0.25">
      <c r="A280" t="s">
        <v>1737</v>
      </c>
      <c r="B280" cm="1">
        <f t="array" ref="B280">SUMPRODUCT(('H3-295'!$D$2:$D$1229=A280)*'H3-295'!$I$2:$I$1229)</f>
        <v>48928</v>
      </c>
      <c r="C280">
        <f t="shared" si="17"/>
        <v>48928.00028</v>
      </c>
      <c r="D280">
        <f t="shared" si="18"/>
        <v>103</v>
      </c>
      <c r="G280" s="1">
        <v>279</v>
      </c>
      <c r="H280" t="str">
        <f t="shared" si="19"/>
        <v>Sánchez de Bada, Francisco</v>
      </c>
      <c r="I280">
        <f t="shared" si="20"/>
        <v>11480</v>
      </c>
    </row>
    <row r="281" spans="1:9" x14ac:dyDescent="0.25">
      <c r="A281" t="s">
        <v>1738</v>
      </c>
      <c r="B281" cm="1">
        <f t="array" ref="B281">SUMPRODUCT(('H3-295'!$D$2:$D$1229=A281)*'H3-295'!$I$2:$I$1229)</f>
        <v>34949</v>
      </c>
      <c r="C281">
        <f t="shared" si="17"/>
        <v>34949.000281000001</v>
      </c>
      <c r="D281">
        <f t="shared" si="18"/>
        <v>145</v>
      </c>
      <c r="G281" s="1">
        <v>280</v>
      </c>
      <c r="H281" t="str">
        <f t="shared" si="19"/>
        <v>Cuadra Mollinedo, Joseph de la</v>
      </c>
      <c r="I281">
        <f t="shared" si="20"/>
        <v>11440</v>
      </c>
    </row>
    <row r="282" spans="1:9" x14ac:dyDescent="0.25">
      <c r="A282" t="s">
        <v>1470</v>
      </c>
      <c r="B282" cm="1">
        <f t="array" ref="B282">SUMPRODUCT(('H3-295'!$D$2:$D$1229=A282)*'H3-295'!$I$2:$I$1229)</f>
        <v>76120</v>
      </c>
      <c r="C282">
        <f t="shared" si="17"/>
        <v>76120.000281999994</v>
      </c>
      <c r="D282">
        <f t="shared" si="18"/>
        <v>60</v>
      </c>
      <c r="G282" s="1">
        <v>281</v>
      </c>
      <c r="H282" t="str">
        <f t="shared" si="19"/>
        <v>Trejo, Joseph de</v>
      </c>
      <c r="I282">
        <f t="shared" si="20"/>
        <v>11000</v>
      </c>
    </row>
    <row r="283" spans="1:9" x14ac:dyDescent="0.25">
      <c r="A283" t="s">
        <v>1471</v>
      </c>
      <c r="B283" cm="1">
        <f t="array" ref="B283">SUMPRODUCT(('H3-295'!$D$2:$D$1229=A283)*'H3-295'!$I$2:$I$1229)</f>
        <v>101530</v>
      </c>
      <c r="C283">
        <f t="shared" si="17"/>
        <v>101530.000283</v>
      </c>
      <c r="D283">
        <f t="shared" si="18"/>
        <v>40</v>
      </c>
      <c r="G283" s="1">
        <v>282</v>
      </c>
      <c r="H283" t="str">
        <f t="shared" si="19"/>
        <v>Urrieta, Martín de</v>
      </c>
      <c r="I283">
        <f t="shared" si="20"/>
        <v>10788</v>
      </c>
    </row>
    <row r="284" spans="1:9" x14ac:dyDescent="0.25">
      <c r="A284" t="s">
        <v>1526</v>
      </c>
      <c r="B284" cm="1">
        <f t="array" ref="B284">SUMPRODUCT(('H3-295'!$D$2:$D$1229=A284)*'H3-295'!$I$2:$I$1229)</f>
        <v>2788</v>
      </c>
      <c r="C284">
        <f t="shared" si="17"/>
        <v>2788.0002840000002</v>
      </c>
      <c r="D284">
        <f t="shared" si="18"/>
        <v>389</v>
      </c>
      <c r="G284" s="1">
        <v>283</v>
      </c>
      <c r="H284" t="str">
        <f t="shared" si="19"/>
        <v>Ubinza, Miguel de</v>
      </c>
      <c r="I284">
        <f t="shared" si="20"/>
        <v>10420</v>
      </c>
    </row>
    <row r="285" spans="1:9" x14ac:dyDescent="0.25">
      <c r="A285" t="s">
        <v>1334</v>
      </c>
      <c r="B285" cm="1">
        <f t="array" ref="B285">SUMPRODUCT(('H3-295'!$D$2:$D$1229=A285)*'H3-295'!$I$2:$I$1229)</f>
        <v>2196</v>
      </c>
      <c r="C285">
        <f t="shared" si="17"/>
        <v>2196.0002850000001</v>
      </c>
      <c r="D285">
        <f t="shared" si="18"/>
        <v>398</v>
      </c>
      <c r="G285" s="1">
        <v>284</v>
      </c>
      <c r="H285" t="str">
        <f t="shared" si="19"/>
        <v>Palacios, Juan Bautista de</v>
      </c>
      <c r="I285">
        <f t="shared" si="20"/>
        <v>10230</v>
      </c>
    </row>
    <row r="286" spans="1:9" x14ac:dyDescent="0.25">
      <c r="A286" t="s">
        <v>1335</v>
      </c>
      <c r="B286" cm="1">
        <f t="array" ref="B286">SUMPRODUCT(('H3-295'!$D$2:$D$1229=A286)*'H3-295'!$I$2:$I$1229)</f>
        <v>75496</v>
      </c>
      <c r="C286">
        <f t="shared" si="17"/>
        <v>75496.000285999995</v>
      </c>
      <c r="D286">
        <f t="shared" si="18"/>
        <v>61</v>
      </c>
      <c r="G286" s="1">
        <v>285</v>
      </c>
      <c r="H286" t="str">
        <f t="shared" si="19"/>
        <v>Peña Revilla, Mateo de la</v>
      </c>
      <c r="I286">
        <f t="shared" si="20"/>
        <v>10000</v>
      </c>
    </row>
    <row r="287" spans="1:9" x14ac:dyDescent="0.25">
      <c r="A287" t="s">
        <v>1472</v>
      </c>
      <c r="B287" cm="1">
        <f t="array" ref="B287">SUMPRODUCT(('H3-295'!$D$2:$D$1229=A287)*'H3-295'!$I$2:$I$1229)</f>
        <v>53595</v>
      </c>
      <c r="C287">
        <f t="shared" si="17"/>
        <v>53595.000287000003</v>
      </c>
      <c r="D287">
        <f t="shared" si="18"/>
        <v>93</v>
      </c>
      <c r="G287" s="1">
        <v>286</v>
      </c>
      <c r="H287" t="str">
        <f t="shared" si="19"/>
        <v>Miranda, Pedro de</v>
      </c>
      <c r="I287">
        <f t="shared" si="20"/>
        <v>10000</v>
      </c>
    </row>
    <row r="288" spans="1:9" x14ac:dyDescent="0.25">
      <c r="A288" t="s">
        <v>1336</v>
      </c>
      <c r="B288" cm="1">
        <f t="array" ref="B288">SUMPRODUCT(('H3-295'!$D$2:$D$1229=A288)*'H3-295'!$I$2:$I$1229)</f>
        <v>16000</v>
      </c>
      <c r="C288">
        <f t="shared" si="17"/>
        <v>16000.000287999999</v>
      </c>
      <c r="D288">
        <f t="shared" si="18"/>
        <v>231</v>
      </c>
      <c r="G288" s="1">
        <v>287</v>
      </c>
      <c r="H288" t="str">
        <f t="shared" si="19"/>
        <v>Soriano, Juan</v>
      </c>
      <c r="I288">
        <f t="shared" si="20"/>
        <v>10000</v>
      </c>
    </row>
    <row r="289" spans="1:9" x14ac:dyDescent="0.25">
      <c r="A289" t="s">
        <v>1739</v>
      </c>
      <c r="B289" cm="1">
        <f t="array" ref="B289">SUMPRODUCT(('H3-295'!$D$2:$D$1229=A289)*'H3-295'!$I$2:$I$1229)</f>
        <v>32000</v>
      </c>
      <c r="C289">
        <f t="shared" si="17"/>
        <v>32000.000289</v>
      </c>
      <c r="D289">
        <f t="shared" si="18"/>
        <v>151</v>
      </c>
      <c r="G289" s="1">
        <v>288</v>
      </c>
      <c r="H289" t="str">
        <f t="shared" si="19"/>
        <v>Simón</v>
      </c>
      <c r="I289">
        <f t="shared" si="20"/>
        <v>9800</v>
      </c>
    </row>
    <row r="290" spans="1:9" x14ac:dyDescent="0.25">
      <c r="A290" t="s">
        <v>1337</v>
      </c>
      <c r="B290" cm="1">
        <f t="array" ref="B290">SUMPRODUCT(('H3-295'!$D$2:$D$1229=A290)*'H3-295'!$I$2:$I$1229)</f>
        <v>11440</v>
      </c>
      <c r="C290">
        <f t="shared" si="17"/>
        <v>11440.00029</v>
      </c>
      <c r="D290">
        <f t="shared" si="18"/>
        <v>280</v>
      </c>
      <c r="G290" s="1">
        <v>289</v>
      </c>
      <c r="H290" t="str">
        <f t="shared" si="19"/>
        <v>Asin, Cristóbal del</v>
      </c>
      <c r="I290">
        <f t="shared" si="20"/>
        <v>9000</v>
      </c>
    </row>
    <row r="291" spans="1:9" x14ac:dyDescent="0.25">
      <c r="A291" t="s">
        <v>1740</v>
      </c>
      <c r="B291" cm="1">
        <f t="array" ref="B291">SUMPRODUCT(('H3-295'!$D$2:$D$1229=A291)*'H3-295'!$I$2:$I$1229)</f>
        <v>4200</v>
      </c>
      <c r="C291">
        <f t="shared" si="17"/>
        <v>4200.0002910000003</v>
      </c>
      <c r="D291">
        <f t="shared" si="18"/>
        <v>345</v>
      </c>
      <c r="G291" s="1">
        <v>290</v>
      </c>
      <c r="H291" t="str">
        <f t="shared" si="19"/>
        <v>Barreto, Nicolás</v>
      </c>
      <c r="I291">
        <f t="shared" si="20"/>
        <v>8850</v>
      </c>
    </row>
    <row r="292" spans="1:9" x14ac:dyDescent="0.25">
      <c r="A292" t="s">
        <v>1741</v>
      </c>
      <c r="B292" cm="1">
        <f t="array" ref="B292">SUMPRODUCT(('H3-295'!$D$2:$D$1229=A292)*'H3-295'!$I$2:$I$1229)</f>
        <v>122216</v>
      </c>
      <c r="C292">
        <f t="shared" si="17"/>
        <v>122216.000292</v>
      </c>
      <c r="D292">
        <f t="shared" si="18"/>
        <v>28</v>
      </c>
      <c r="G292" s="1">
        <v>291</v>
      </c>
      <c r="H292" t="str">
        <f t="shared" si="19"/>
        <v>Vásquez de Velasco, Pedro</v>
      </c>
      <c r="I292">
        <f t="shared" si="20"/>
        <v>8750</v>
      </c>
    </row>
    <row r="293" spans="1:9" x14ac:dyDescent="0.25">
      <c r="A293" t="s">
        <v>1742</v>
      </c>
      <c r="B293" cm="1">
        <f t="array" ref="B293">SUMPRODUCT(('H3-295'!$D$2:$D$1229=A293)*'H3-295'!$I$2:$I$1229)</f>
        <v>57539</v>
      </c>
      <c r="C293">
        <f t="shared" si="17"/>
        <v>57539.000292999997</v>
      </c>
      <c r="D293">
        <f t="shared" si="18"/>
        <v>88</v>
      </c>
      <c r="G293" s="1">
        <v>292</v>
      </c>
      <c r="H293" t="str">
        <f t="shared" si="19"/>
        <v>Vedia, Ventura de</v>
      </c>
      <c r="I293">
        <f t="shared" si="20"/>
        <v>8711</v>
      </c>
    </row>
    <row r="294" spans="1:9" x14ac:dyDescent="0.25">
      <c r="A294" t="s">
        <v>1474</v>
      </c>
      <c r="B294" cm="1">
        <f t="array" ref="B294">SUMPRODUCT(('H3-295'!$D$2:$D$1229=A294)*'H3-295'!$I$2:$I$1229)</f>
        <v>4000</v>
      </c>
      <c r="C294">
        <f t="shared" si="17"/>
        <v>4000.0002939999999</v>
      </c>
      <c r="D294">
        <f t="shared" si="18"/>
        <v>362</v>
      </c>
      <c r="G294" s="1">
        <v>293</v>
      </c>
      <c r="H294" t="str">
        <f t="shared" si="19"/>
        <v>Alcega, Juan de</v>
      </c>
      <c r="I294">
        <f t="shared" si="20"/>
        <v>8565</v>
      </c>
    </row>
    <row r="295" spans="1:9" x14ac:dyDescent="0.25">
      <c r="A295" t="s">
        <v>1743</v>
      </c>
      <c r="B295" cm="1">
        <f t="array" ref="B295">SUMPRODUCT(('H3-295'!$D$2:$D$1229=A295)*'H3-295'!$I$2:$I$1229)</f>
        <v>22000</v>
      </c>
      <c r="C295">
        <f t="shared" si="17"/>
        <v>22000.000295000002</v>
      </c>
      <c r="D295">
        <f t="shared" si="18"/>
        <v>194</v>
      </c>
      <c r="G295" s="1">
        <v>294</v>
      </c>
      <c r="H295" t="str">
        <f t="shared" si="19"/>
        <v>Domínguez, Pedro</v>
      </c>
      <c r="I295">
        <f t="shared" si="20"/>
        <v>8500</v>
      </c>
    </row>
    <row r="296" spans="1:9" x14ac:dyDescent="0.25">
      <c r="A296" t="s">
        <v>1744</v>
      </c>
      <c r="B296" cm="1">
        <f t="array" ref="B296">SUMPRODUCT(('H3-295'!$D$2:$D$1229=A296)*'H3-295'!$I$2:$I$1229)</f>
        <v>4200</v>
      </c>
      <c r="C296">
        <f t="shared" si="17"/>
        <v>4200.0002960000002</v>
      </c>
      <c r="D296">
        <f t="shared" si="18"/>
        <v>344</v>
      </c>
      <c r="G296" s="1">
        <v>295</v>
      </c>
      <c r="H296" t="str">
        <f t="shared" si="19"/>
        <v>Rosas, Agustín de</v>
      </c>
      <c r="I296">
        <f t="shared" si="20"/>
        <v>8400</v>
      </c>
    </row>
    <row r="297" spans="1:9" x14ac:dyDescent="0.25">
      <c r="A297" t="s">
        <v>1745</v>
      </c>
      <c r="B297" cm="1">
        <f t="array" ref="B297">SUMPRODUCT(('H3-295'!$D$2:$D$1229=A297)*'H3-295'!$I$2:$I$1229)</f>
        <v>4000</v>
      </c>
      <c r="C297">
        <f t="shared" si="17"/>
        <v>4000.000297</v>
      </c>
      <c r="D297">
        <f t="shared" si="18"/>
        <v>361</v>
      </c>
      <c r="G297" s="1">
        <v>296</v>
      </c>
      <c r="H297" t="str">
        <f t="shared" si="19"/>
        <v>Verastegui, Andrés de</v>
      </c>
      <c r="I297">
        <f t="shared" si="20"/>
        <v>8400</v>
      </c>
    </row>
    <row r="298" spans="1:9" x14ac:dyDescent="0.25">
      <c r="A298" t="s">
        <v>1338</v>
      </c>
      <c r="B298" cm="1">
        <f t="array" ref="B298">SUMPRODUCT(('H3-295'!$D$2:$D$1229=A298)*'H3-295'!$I$2:$I$1229)</f>
        <v>48000</v>
      </c>
      <c r="C298">
        <f t="shared" si="17"/>
        <v>48000.000297999999</v>
      </c>
      <c r="D298">
        <f t="shared" si="18"/>
        <v>106</v>
      </c>
      <c r="G298" s="1">
        <v>297</v>
      </c>
      <c r="H298" t="str">
        <f t="shared" si="19"/>
        <v>Gómez, Lorenzo</v>
      </c>
      <c r="I298">
        <f t="shared" si="20"/>
        <v>8240</v>
      </c>
    </row>
    <row r="299" spans="1:9" x14ac:dyDescent="0.25">
      <c r="A299" t="s">
        <v>1746</v>
      </c>
      <c r="B299" cm="1">
        <f t="array" ref="B299">SUMPRODUCT(('H3-295'!$D$2:$D$1229=A299)*'H3-295'!$I$2:$I$1229)</f>
        <v>800</v>
      </c>
      <c r="C299">
        <f t="shared" si="17"/>
        <v>800.00029900000004</v>
      </c>
      <c r="D299">
        <f t="shared" si="18"/>
        <v>430</v>
      </c>
      <c r="G299" s="1">
        <v>298</v>
      </c>
      <c r="H299" t="str">
        <f t="shared" si="19"/>
        <v>García, Diego</v>
      </c>
      <c r="I299">
        <f t="shared" si="20"/>
        <v>8000</v>
      </c>
    </row>
    <row r="300" spans="1:9" x14ac:dyDescent="0.25">
      <c r="A300" t="s">
        <v>1747</v>
      </c>
      <c r="B300" cm="1">
        <f t="array" ref="B300">SUMPRODUCT(('H3-295'!$D$2:$D$1229=A300)*'H3-295'!$I$2:$I$1229)</f>
        <v>32863</v>
      </c>
      <c r="C300">
        <f t="shared" si="17"/>
        <v>32863.0003</v>
      </c>
      <c r="D300">
        <f t="shared" si="18"/>
        <v>149</v>
      </c>
      <c r="G300" s="1">
        <v>299</v>
      </c>
      <c r="H300" t="str">
        <f t="shared" si="19"/>
        <v>Uzaborraza, Bernardo de</v>
      </c>
      <c r="I300">
        <f t="shared" si="20"/>
        <v>8000</v>
      </c>
    </row>
    <row r="301" spans="1:9" x14ac:dyDescent="0.25">
      <c r="A301" t="s">
        <v>1748</v>
      </c>
      <c r="B301" cm="1">
        <f t="array" ref="B301">SUMPRODUCT(('H3-295'!$D$2:$D$1229=A301)*'H3-295'!$I$2:$I$1229)</f>
        <v>12000</v>
      </c>
      <c r="C301">
        <f t="shared" si="17"/>
        <v>12000.000301</v>
      </c>
      <c r="D301">
        <f t="shared" si="18"/>
        <v>273</v>
      </c>
      <c r="G301" s="1">
        <v>300</v>
      </c>
      <c r="H301" t="str">
        <f t="shared" si="19"/>
        <v>Ramos, Tomaza</v>
      </c>
      <c r="I301">
        <f t="shared" si="20"/>
        <v>8000</v>
      </c>
    </row>
    <row r="302" spans="1:9" x14ac:dyDescent="0.25">
      <c r="A302" t="s">
        <v>1895</v>
      </c>
      <c r="B302" cm="1">
        <f t="array" ref="B302">SUMPRODUCT(('H3-295'!$D$2:$D$1229=A302)*'H3-295'!$I$2:$I$1229)</f>
        <v>21120</v>
      </c>
      <c r="C302">
        <f t="shared" si="17"/>
        <v>21120.000302</v>
      </c>
      <c r="D302">
        <f t="shared" si="18"/>
        <v>200</v>
      </c>
      <c r="G302" s="1">
        <v>301</v>
      </c>
      <c r="H302" t="str">
        <f t="shared" si="19"/>
        <v>Villar, Juan de</v>
      </c>
      <c r="I302">
        <f t="shared" si="20"/>
        <v>8000</v>
      </c>
    </row>
    <row r="303" spans="1:9" x14ac:dyDescent="0.25">
      <c r="A303" t="s">
        <v>1749</v>
      </c>
      <c r="B303" cm="1">
        <f t="array" ref="B303">SUMPRODUCT(('H3-295'!$D$2:$D$1229=A303)*'H3-295'!$I$2:$I$1229)</f>
        <v>13200</v>
      </c>
      <c r="C303">
        <f t="shared" si="17"/>
        <v>13200.000303000001</v>
      </c>
      <c r="D303">
        <f t="shared" si="18"/>
        <v>260</v>
      </c>
      <c r="G303" s="1">
        <v>302</v>
      </c>
      <c r="H303" t="str">
        <f t="shared" si="19"/>
        <v>Diaquez, …</v>
      </c>
      <c r="I303">
        <f t="shared" si="20"/>
        <v>8000</v>
      </c>
    </row>
    <row r="304" spans="1:9" x14ac:dyDescent="0.25">
      <c r="A304" t="s">
        <v>1750</v>
      </c>
      <c r="B304" cm="1">
        <f t="array" ref="B304">SUMPRODUCT(('H3-295'!$D$2:$D$1229=A304)*'H3-295'!$I$2:$I$1229)</f>
        <v>7952</v>
      </c>
      <c r="C304">
        <f t="shared" si="17"/>
        <v>7952.0003040000001</v>
      </c>
      <c r="D304">
        <f t="shared" si="18"/>
        <v>310</v>
      </c>
      <c r="G304" s="1">
        <v>303</v>
      </c>
      <c r="H304" t="str">
        <f t="shared" si="19"/>
        <v>Pérez de Bahamonde, Matías</v>
      </c>
      <c r="I304">
        <f t="shared" si="20"/>
        <v>8000</v>
      </c>
    </row>
    <row r="305" spans="1:9" x14ac:dyDescent="0.25">
      <c r="A305" t="s">
        <v>1751</v>
      </c>
      <c r="B305" cm="1">
        <f t="array" ref="B305">SUMPRODUCT(('H3-295'!$D$2:$D$1229=A305)*'H3-295'!$I$2:$I$1229)</f>
        <v>4000</v>
      </c>
      <c r="C305">
        <f t="shared" si="17"/>
        <v>4000.000305</v>
      </c>
      <c r="D305">
        <f t="shared" si="18"/>
        <v>360</v>
      </c>
      <c r="G305" s="1">
        <v>304</v>
      </c>
      <c r="H305" t="str">
        <f t="shared" si="19"/>
        <v>Aquerregui, Andrés de</v>
      </c>
      <c r="I305">
        <f t="shared" si="20"/>
        <v>8000</v>
      </c>
    </row>
    <row r="306" spans="1:9" x14ac:dyDescent="0.25">
      <c r="A306" t="s">
        <v>1339</v>
      </c>
      <c r="B306" cm="1">
        <f t="array" ref="B306">SUMPRODUCT(('H3-295'!$D$2:$D$1229=A306)*'H3-295'!$I$2:$I$1229)</f>
        <v>29472</v>
      </c>
      <c r="C306">
        <f t="shared" si="17"/>
        <v>29472.000306000002</v>
      </c>
      <c r="D306">
        <f t="shared" si="18"/>
        <v>164</v>
      </c>
      <c r="G306" s="1">
        <v>305</v>
      </c>
      <c r="H306" t="str">
        <f t="shared" si="19"/>
        <v>Solís, Joseph Francisco de</v>
      </c>
      <c r="I306">
        <f t="shared" si="20"/>
        <v>8000</v>
      </c>
    </row>
    <row r="307" spans="1:9" x14ac:dyDescent="0.25">
      <c r="A307" t="s">
        <v>1752</v>
      </c>
      <c r="B307" cm="1">
        <f t="array" ref="B307">SUMPRODUCT(('H3-295'!$D$2:$D$1229=A307)*'H3-295'!$I$2:$I$1229)</f>
        <v>12000</v>
      </c>
      <c r="C307">
        <f t="shared" si="17"/>
        <v>12000.000307</v>
      </c>
      <c r="D307">
        <f t="shared" si="18"/>
        <v>272</v>
      </c>
      <c r="G307" s="1">
        <v>306</v>
      </c>
      <c r="H307" t="str">
        <f t="shared" si="19"/>
        <v>Lora, Martín de</v>
      </c>
      <c r="I307">
        <f t="shared" si="20"/>
        <v>8000</v>
      </c>
    </row>
    <row r="308" spans="1:9" x14ac:dyDescent="0.25">
      <c r="A308" t="s">
        <v>1753</v>
      </c>
      <c r="B308" cm="1">
        <f t="array" ref="B308">SUMPRODUCT(('H3-295'!$D$2:$D$1229=A308)*'H3-295'!$I$2:$I$1229)</f>
        <v>116074</v>
      </c>
      <c r="C308">
        <f t="shared" si="17"/>
        <v>116074.000308</v>
      </c>
      <c r="D308">
        <f t="shared" si="18"/>
        <v>31</v>
      </c>
      <c r="G308" s="1">
        <v>307</v>
      </c>
      <c r="H308" t="str">
        <f t="shared" si="19"/>
        <v>(agujero), Andrés de</v>
      </c>
      <c r="I308">
        <f t="shared" si="20"/>
        <v>8000</v>
      </c>
    </row>
    <row r="309" spans="1:9" x14ac:dyDescent="0.25">
      <c r="A309" t="s">
        <v>1754</v>
      </c>
      <c r="B309" cm="1">
        <f t="array" ref="B309">SUMPRODUCT(('H3-295'!$D$2:$D$1229=A309)*'H3-295'!$I$2:$I$1229)</f>
        <v>27118</v>
      </c>
      <c r="C309">
        <f t="shared" si="17"/>
        <v>27118.000308999999</v>
      </c>
      <c r="D309">
        <f t="shared" si="18"/>
        <v>168</v>
      </c>
      <c r="G309" s="1">
        <v>308</v>
      </c>
      <c r="H309" t="str">
        <f t="shared" si="19"/>
        <v>Paz, Tomás</v>
      </c>
      <c r="I309">
        <f t="shared" si="20"/>
        <v>8000</v>
      </c>
    </row>
    <row r="310" spans="1:9" x14ac:dyDescent="0.25">
      <c r="A310" t="s">
        <v>1755</v>
      </c>
      <c r="B310" cm="1">
        <f t="array" ref="B310">SUMPRODUCT(('H3-295'!$D$2:$D$1229=A310)*'H3-295'!$I$2:$I$1229)</f>
        <v>16000</v>
      </c>
      <c r="C310">
        <f t="shared" si="17"/>
        <v>16000.000309999999</v>
      </c>
      <c r="D310">
        <f t="shared" si="18"/>
        <v>230</v>
      </c>
      <c r="G310" s="1">
        <v>309</v>
      </c>
      <c r="H310" t="str">
        <f t="shared" si="19"/>
        <v>Ponce de León, Diego</v>
      </c>
      <c r="I310">
        <f t="shared" si="20"/>
        <v>8000</v>
      </c>
    </row>
    <row r="311" spans="1:9" x14ac:dyDescent="0.25">
      <c r="A311" t="s">
        <v>1756</v>
      </c>
      <c r="B311" cm="1">
        <f t="array" ref="B311">SUMPRODUCT(('H3-295'!$D$2:$D$1229=A311)*'H3-295'!$I$2:$I$1229)</f>
        <v>62646</v>
      </c>
      <c r="C311">
        <f t="shared" si="17"/>
        <v>62646.000311000003</v>
      </c>
      <c r="D311">
        <f t="shared" si="18"/>
        <v>74</v>
      </c>
      <c r="G311" s="1">
        <v>310</v>
      </c>
      <c r="H311" t="str">
        <f t="shared" si="19"/>
        <v>Mendieta, Domingo de</v>
      </c>
      <c r="I311">
        <f t="shared" si="20"/>
        <v>7952</v>
      </c>
    </row>
    <row r="312" spans="1:9" x14ac:dyDescent="0.25">
      <c r="A312" t="s">
        <v>1757</v>
      </c>
      <c r="B312" cm="1">
        <f t="array" ref="B312">SUMPRODUCT(('H3-295'!$D$2:$D$1229=A312)*'H3-295'!$I$2:$I$1229)</f>
        <v>15581</v>
      </c>
      <c r="C312">
        <f t="shared" si="17"/>
        <v>15581.000312</v>
      </c>
      <c r="D312">
        <f t="shared" si="18"/>
        <v>234</v>
      </c>
      <c r="G312" s="1">
        <v>311</v>
      </c>
      <c r="H312" t="str">
        <f t="shared" si="19"/>
        <v>Barrenechea, Francisco de</v>
      </c>
      <c r="I312">
        <f t="shared" si="20"/>
        <v>7768</v>
      </c>
    </row>
    <row r="313" spans="1:9" x14ac:dyDescent="0.25">
      <c r="A313" t="s">
        <v>1758</v>
      </c>
      <c r="B313" cm="1">
        <f t="array" ref="B313">SUMPRODUCT(('H3-295'!$D$2:$D$1229=A313)*'H3-295'!$I$2:$I$1229)</f>
        <v>7768</v>
      </c>
      <c r="C313">
        <f t="shared" si="17"/>
        <v>7768.0003129999996</v>
      </c>
      <c r="D313">
        <f t="shared" si="18"/>
        <v>311</v>
      </c>
      <c r="G313" s="1">
        <v>312</v>
      </c>
      <c r="H313" t="str">
        <f t="shared" si="19"/>
        <v>Durán Martel, Rodrigo</v>
      </c>
      <c r="I313">
        <f t="shared" si="20"/>
        <v>7600</v>
      </c>
    </row>
    <row r="314" spans="1:9" x14ac:dyDescent="0.25">
      <c r="A314" t="s">
        <v>1511</v>
      </c>
      <c r="B314" cm="1">
        <f t="array" ref="B314">SUMPRODUCT(('H3-295'!$D$2:$D$1229=A314)*'H3-295'!$I$2:$I$1229)</f>
        <v>39724</v>
      </c>
      <c r="C314">
        <f t="shared" si="17"/>
        <v>39724.000313999997</v>
      </c>
      <c r="D314">
        <f t="shared" si="18"/>
        <v>130</v>
      </c>
      <c r="G314" s="1">
        <v>313</v>
      </c>
      <c r="H314" t="str">
        <f t="shared" si="19"/>
        <v>López de Ezeiza, Domingo</v>
      </c>
      <c r="I314">
        <f t="shared" si="20"/>
        <v>7000</v>
      </c>
    </row>
    <row r="315" spans="1:9" x14ac:dyDescent="0.25">
      <c r="A315" t="s">
        <v>1759</v>
      </c>
      <c r="B315" cm="1">
        <f t="array" ref="B315">SUMPRODUCT(('H3-295'!$D$2:$D$1229=A315)*'H3-295'!$I$2:$I$1229)</f>
        <v>1840</v>
      </c>
      <c r="C315">
        <f t="shared" si="17"/>
        <v>1840.000315</v>
      </c>
      <c r="D315">
        <f t="shared" si="18"/>
        <v>406</v>
      </c>
      <c r="G315" s="1">
        <v>314</v>
      </c>
      <c r="H315" t="str">
        <f t="shared" si="19"/>
        <v>Pérez, Pablo</v>
      </c>
      <c r="I315">
        <f t="shared" si="20"/>
        <v>7000</v>
      </c>
    </row>
    <row r="316" spans="1:9" x14ac:dyDescent="0.25">
      <c r="A316" t="s">
        <v>1760</v>
      </c>
      <c r="B316" cm="1">
        <f t="array" ref="B316">SUMPRODUCT(('H3-295'!$D$2:$D$1229=A316)*'H3-295'!$I$2:$I$1229)</f>
        <v>2300</v>
      </c>
      <c r="C316">
        <f t="shared" si="17"/>
        <v>2300.0003160000001</v>
      </c>
      <c r="D316">
        <f t="shared" si="18"/>
        <v>395</v>
      </c>
      <c r="G316" s="1">
        <v>315</v>
      </c>
      <c r="H316" t="str">
        <f t="shared" si="19"/>
        <v>Aguirre, …</v>
      </c>
      <c r="I316">
        <f t="shared" si="20"/>
        <v>6500</v>
      </c>
    </row>
    <row r="317" spans="1:9" x14ac:dyDescent="0.25">
      <c r="A317" t="s">
        <v>1761</v>
      </c>
      <c r="B317" cm="1">
        <f t="array" ref="B317">SUMPRODUCT(('H3-295'!$D$2:$D$1229=A317)*'H3-295'!$I$2:$I$1229)</f>
        <v>13950</v>
      </c>
      <c r="C317">
        <f t="shared" si="17"/>
        <v>13950.000317</v>
      </c>
      <c r="D317">
        <f t="shared" si="18"/>
        <v>255</v>
      </c>
      <c r="G317" s="1">
        <v>316</v>
      </c>
      <c r="H317" t="str">
        <f t="shared" si="19"/>
        <v>Muñoz y Rivero, Diego</v>
      </c>
      <c r="I317">
        <f t="shared" si="20"/>
        <v>6364</v>
      </c>
    </row>
    <row r="318" spans="1:9" x14ac:dyDescent="0.25">
      <c r="A318" t="s">
        <v>1762</v>
      </c>
      <c r="B318" cm="1">
        <f t="array" ref="B318">SUMPRODUCT(('H3-295'!$D$2:$D$1229=A318)*'H3-295'!$I$2:$I$1229)</f>
        <v>22284</v>
      </c>
      <c r="C318">
        <f t="shared" si="17"/>
        <v>22284.000317999999</v>
      </c>
      <c r="D318">
        <f t="shared" si="18"/>
        <v>189</v>
      </c>
      <c r="G318" s="1">
        <v>317</v>
      </c>
      <c r="H318" t="str">
        <f t="shared" si="19"/>
        <v>Delgado Mondragón, Antonio</v>
      </c>
      <c r="I318">
        <f t="shared" si="20"/>
        <v>6337</v>
      </c>
    </row>
    <row r="319" spans="1:9" x14ac:dyDescent="0.25">
      <c r="A319" t="s">
        <v>1763</v>
      </c>
      <c r="B319" cm="1">
        <f t="array" ref="B319">SUMPRODUCT(('H3-295'!$D$2:$D$1229=A319)*'H3-295'!$I$2:$I$1229)</f>
        <v>46032</v>
      </c>
      <c r="C319">
        <f t="shared" si="17"/>
        <v>46032.000318999999</v>
      </c>
      <c r="D319">
        <f t="shared" si="18"/>
        <v>109</v>
      </c>
      <c r="G319" s="1">
        <v>318</v>
      </c>
      <c r="H319" t="str">
        <f t="shared" si="19"/>
        <v>Larain, Santiago de</v>
      </c>
      <c r="I319">
        <f t="shared" si="20"/>
        <v>6300</v>
      </c>
    </row>
    <row r="320" spans="1:9" x14ac:dyDescent="0.25">
      <c r="A320" t="s">
        <v>1764</v>
      </c>
      <c r="B320" cm="1">
        <f t="array" ref="B320">SUMPRODUCT(('H3-295'!$D$2:$D$1229=A320)*'H3-295'!$I$2:$I$1229)</f>
        <v>1072</v>
      </c>
      <c r="C320">
        <f t="shared" si="17"/>
        <v>1072.0003200000001</v>
      </c>
      <c r="D320">
        <f t="shared" si="18"/>
        <v>419</v>
      </c>
      <c r="G320" s="1">
        <v>319</v>
      </c>
      <c r="H320" t="str">
        <f t="shared" si="19"/>
        <v>Fernández de los Ríos, Antonio</v>
      </c>
      <c r="I320">
        <f t="shared" si="20"/>
        <v>6132</v>
      </c>
    </row>
    <row r="321" spans="1:9" x14ac:dyDescent="0.25">
      <c r="A321" t="s">
        <v>1765</v>
      </c>
      <c r="B321" cm="1">
        <f t="array" ref="B321">SUMPRODUCT(('H3-295'!$D$2:$D$1229=A321)*'H3-295'!$I$2:$I$1229)</f>
        <v>20000</v>
      </c>
      <c r="C321">
        <f t="shared" si="17"/>
        <v>20000.000321</v>
      </c>
      <c r="D321">
        <f t="shared" si="18"/>
        <v>207</v>
      </c>
      <c r="G321" s="1">
        <v>320</v>
      </c>
      <c r="H321" t="str">
        <f t="shared" si="19"/>
        <v>Peña, Joseph de la</v>
      </c>
      <c r="I321">
        <f t="shared" si="20"/>
        <v>6000</v>
      </c>
    </row>
    <row r="322" spans="1:9" x14ac:dyDescent="0.25">
      <c r="A322" t="s">
        <v>1766</v>
      </c>
      <c r="B322" cm="1">
        <f t="array" ref="B322">SUMPRODUCT(('H3-295'!$D$2:$D$1229=A322)*'H3-295'!$I$2:$I$1229)</f>
        <v>62208</v>
      </c>
      <c r="C322">
        <f t="shared" ref="C322:C385" si="21">B322+0.000001*ROW()</f>
        <v>62208.000322</v>
      </c>
      <c r="D322">
        <f t="shared" ref="D322:D385" si="22">_xlfn.RANK.EQ(C322,$C$2:$C$483)</f>
        <v>75</v>
      </c>
      <c r="G322" s="1">
        <v>321</v>
      </c>
      <c r="H322" t="str">
        <f t="shared" si="19"/>
        <v>Orozco Mogollón, Juan de</v>
      </c>
      <c r="I322">
        <f t="shared" si="20"/>
        <v>6000</v>
      </c>
    </row>
    <row r="323" spans="1:9" x14ac:dyDescent="0.25">
      <c r="A323" t="s">
        <v>1340</v>
      </c>
      <c r="B323" cm="1">
        <f t="array" ref="B323">SUMPRODUCT(('H3-295'!$D$2:$D$1229=A323)*'H3-295'!$I$2:$I$1229)</f>
        <v>40616</v>
      </c>
      <c r="C323">
        <f t="shared" si="21"/>
        <v>40616.000323</v>
      </c>
      <c r="D323">
        <f t="shared" si="22"/>
        <v>123</v>
      </c>
      <c r="G323" s="1">
        <v>322</v>
      </c>
      <c r="H323" t="str">
        <f t="shared" ref="H323:H386" si="23">INDEX($A$2:$A$483,MATCH(G323,$D$2:$D$483,0))</f>
        <v>Pérez Presbitero, Manuel</v>
      </c>
      <c r="I323">
        <f t="shared" ref="I323:I386" si="24">INDEX($B$2:$B$483,MATCH(G323,$D$2:$D$483,0))</f>
        <v>6000</v>
      </c>
    </row>
    <row r="324" spans="1:9" x14ac:dyDescent="0.25">
      <c r="A324" t="s">
        <v>1767</v>
      </c>
      <c r="B324" cm="1">
        <f t="array" ref="B324">SUMPRODUCT(('H3-295'!$D$2:$D$1229=A324)*'H3-295'!$I$2:$I$1229)</f>
        <v>82313</v>
      </c>
      <c r="C324">
        <f t="shared" si="21"/>
        <v>82313.000323999993</v>
      </c>
      <c r="D324">
        <f t="shared" si="22"/>
        <v>51</v>
      </c>
      <c r="G324" s="1">
        <v>323</v>
      </c>
      <c r="H324" t="str">
        <f t="shared" si="23"/>
        <v>Fuente, Luis de la</v>
      </c>
      <c r="I324">
        <f t="shared" si="24"/>
        <v>6000</v>
      </c>
    </row>
    <row r="325" spans="1:9" x14ac:dyDescent="0.25">
      <c r="A325" t="s">
        <v>1768</v>
      </c>
      <c r="B325" cm="1">
        <f t="array" ref="B325">SUMPRODUCT(('H3-295'!$D$2:$D$1229=A325)*'H3-295'!$I$2:$I$1229)</f>
        <v>246929</v>
      </c>
      <c r="C325">
        <f t="shared" si="21"/>
        <v>246929.000325</v>
      </c>
      <c r="D325">
        <f t="shared" si="22"/>
        <v>9</v>
      </c>
      <c r="G325" s="1">
        <v>324</v>
      </c>
      <c r="H325" t="str">
        <f t="shared" si="23"/>
        <v>Sánchez, Gregorio</v>
      </c>
      <c r="I325">
        <f t="shared" si="24"/>
        <v>6000</v>
      </c>
    </row>
    <row r="326" spans="1:9" x14ac:dyDescent="0.25">
      <c r="A326" t="s">
        <v>1769</v>
      </c>
      <c r="B326" cm="1">
        <f t="array" ref="B326">SUMPRODUCT(('H3-295'!$D$2:$D$1229=A326)*'H3-295'!$I$2:$I$1229)</f>
        <v>3626</v>
      </c>
      <c r="C326">
        <f t="shared" si="21"/>
        <v>3626.0003259999999</v>
      </c>
      <c r="D326">
        <f t="shared" si="22"/>
        <v>375</v>
      </c>
      <c r="G326" s="1">
        <v>325</v>
      </c>
      <c r="H326" t="str">
        <f t="shared" si="23"/>
        <v>Frías Dávila, Florián de</v>
      </c>
      <c r="I326">
        <f t="shared" si="24"/>
        <v>6000</v>
      </c>
    </row>
    <row r="327" spans="1:9" x14ac:dyDescent="0.25">
      <c r="A327" t="s">
        <v>1770</v>
      </c>
      <c r="B327" cm="1">
        <f t="array" ref="B327">SUMPRODUCT(('H3-295'!$D$2:$D$1229=A327)*'H3-295'!$I$2:$I$1229)</f>
        <v>80700</v>
      </c>
      <c r="C327">
        <f t="shared" si="21"/>
        <v>80700.000327000002</v>
      </c>
      <c r="D327">
        <f t="shared" si="22"/>
        <v>56</v>
      </c>
      <c r="G327" s="1">
        <v>326</v>
      </c>
      <c r="H327" t="str">
        <f t="shared" si="23"/>
        <v>Romero, Julián</v>
      </c>
      <c r="I327">
        <f t="shared" si="24"/>
        <v>6000</v>
      </c>
    </row>
    <row r="328" spans="1:9" x14ac:dyDescent="0.25">
      <c r="A328" t="s">
        <v>1341</v>
      </c>
      <c r="B328" cm="1">
        <f t="array" ref="B328">SUMPRODUCT(('H3-295'!$D$2:$D$1229=A328)*'H3-295'!$I$2:$I$1229)</f>
        <v>39145</v>
      </c>
      <c r="C328">
        <f t="shared" si="21"/>
        <v>39145.000328000002</v>
      </c>
      <c r="D328">
        <f t="shared" si="22"/>
        <v>132</v>
      </c>
      <c r="G328" s="1">
        <v>327</v>
      </c>
      <c r="H328" t="str">
        <f t="shared" si="23"/>
        <v>Fernández, Lucas</v>
      </c>
      <c r="I328">
        <f t="shared" si="24"/>
        <v>5929</v>
      </c>
    </row>
    <row r="329" spans="1:9" x14ac:dyDescent="0.25">
      <c r="A329" t="s">
        <v>1771</v>
      </c>
      <c r="B329" cm="1">
        <f t="array" ref="B329">SUMPRODUCT(('H3-295'!$D$2:$D$1229=A329)*'H3-295'!$I$2:$I$1229)</f>
        <v>31190</v>
      </c>
      <c r="C329">
        <f t="shared" si="21"/>
        <v>31190.000328999999</v>
      </c>
      <c r="D329">
        <f t="shared" si="22"/>
        <v>157</v>
      </c>
      <c r="G329" s="1">
        <v>328</v>
      </c>
      <c r="H329" t="str">
        <f t="shared" si="23"/>
        <v>Lezcano, Lucas de</v>
      </c>
      <c r="I329">
        <f t="shared" si="24"/>
        <v>5900</v>
      </c>
    </row>
    <row r="330" spans="1:9" x14ac:dyDescent="0.25">
      <c r="A330" t="s">
        <v>1530</v>
      </c>
      <c r="B330" cm="1">
        <f t="array" ref="B330">SUMPRODUCT(('H3-295'!$D$2:$D$1229=A330)*'H3-295'!$I$2:$I$1229)</f>
        <v>30300</v>
      </c>
      <c r="C330">
        <f t="shared" si="21"/>
        <v>30300.000329999999</v>
      </c>
      <c r="D330">
        <f t="shared" si="22"/>
        <v>161</v>
      </c>
      <c r="G330" s="1">
        <v>329</v>
      </c>
      <c r="H330" t="str">
        <f t="shared" si="23"/>
        <v>Oyague, Bernardo de</v>
      </c>
      <c r="I330">
        <f t="shared" si="24"/>
        <v>5400</v>
      </c>
    </row>
    <row r="331" spans="1:9" x14ac:dyDescent="0.25">
      <c r="A331" t="s">
        <v>1772</v>
      </c>
      <c r="B331" cm="1">
        <f t="array" ref="B331">SUMPRODUCT(('H3-295'!$D$2:$D$1229=A331)*'H3-295'!$I$2:$I$1229)</f>
        <v>30000</v>
      </c>
      <c r="C331">
        <f t="shared" si="21"/>
        <v>30000.000330999999</v>
      </c>
      <c r="D331">
        <f t="shared" si="22"/>
        <v>162</v>
      </c>
      <c r="G331" s="1">
        <v>330</v>
      </c>
      <c r="H331" t="str">
        <f t="shared" si="23"/>
        <v>Nuñez, Juan Antonio</v>
      </c>
      <c r="I331">
        <f t="shared" si="24"/>
        <v>5088</v>
      </c>
    </row>
    <row r="332" spans="1:9" x14ac:dyDescent="0.25">
      <c r="A332" t="s">
        <v>1773</v>
      </c>
      <c r="B332" cm="1">
        <f t="array" ref="B332">SUMPRODUCT(('H3-295'!$D$2:$D$1229=A332)*'H3-295'!$I$2:$I$1229)</f>
        <v>14100</v>
      </c>
      <c r="C332">
        <f t="shared" si="21"/>
        <v>14100.000332</v>
      </c>
      <c r="D332">
        <f t="shared" si="22"/>
        <v>250</v>
      </c>
      <c r="G332" s="1">
        <v>331</v>
      </c>
      <c r="H332" t="str">
        <f t="shared" si="23"/>
        <v>Arismendi, Francisco de</v>
      </c>
      <c r="I332">
        <f t="shared" si="24"/>
        <v>5000</v>
      </c>
    </row>
    <row r="333" spans="1:9" x14ac:dyDescent="0.25">
      <c r="A333" t="s">
        <v>1774</v>
      </c>
      <c r="B333" cm="1">
        <f t="array" ref="B333">SUMPRODUCT(('H3-295'!$D$2:$D$1229=A333)*'H3-295'!$I$2:$I$1229)</f>
        <v>54000</v>
      </c>
      <c r="C333">
        <f t="shared" si="21"/>
        <v>54000.000333000004</v>
      </c>
      <c r="D333">
        <f t="shared" si="22"/>
        <v>92</v>
      </c>
      <c r="G333" s="1">
        <v>332</v>
      </c>
      <c r="H333" t="str">
        <f t="shared" si="23"/>
        <v>Dávila, Tomás</v>
      </c>
      <c r="I333">
        <f t="shared" si="24"/>
        <v>5000</v>
      </c>
    </row>
    <row r="334" spans="1:9" x14ac:dyDescent="0.25">
      <c r="A334" t="s">
        <v>1775</v>
      </c>
      <c r="B334" cm="1">
        <f t="array" ref="B334">SUMPRODUCT(('H3-295'!$D$2:$D$1229=A334)*'H3-295'!$I$2:$I$1229)</f>
        <v>15176</v>
      </c>
      <c r="C334">
        <f t="shared" si="21"/>
        <v>15176.000334</v>
      </c>
      <c r="D334">
        <f t="shared" si="22"/>
        <v>238</v>
      </c>
      <c r="G334" s="1">
        <v>333</v>
      </c>
      <c r="H334" t="str">
        <f t="shared" si="23"/>
        <v>Guerrero, Andrés</v>
      </c>
      <c r="I334">
        <f t="shared" si="24"/>
        <v>4800</v>
      </c>
    </row>
    <row r="335" spans="1:9" x14ac:dyDescent="0.25">
      <c r="A335" t="s">
        <v>1776</v>
      </c>
      <c r="B335" cm="1">
        <f t="array" ref="B335">SUMPRODUCT(('H3-295'!$D$2:$D$1229=A335)*'H3-295'!$I$2:$I$1229)</f>
        <v>64000</v>
      </c>
      <c r="C335">
        <f t="shared" si="21"/>
        <v>64000.000334999997</v>
      </c>
      <c r="D335">
        <f t="shared" si="22"/>
        <v>71</v>
      </c>
      <c r="G335" s="1">
        <v>334</v>
      </c>
      <c r="H335" t="str">
        <f t="shared" si="23"/>
        <v>García Romero, Cristóbal</v>
      </c>
      <c r="I335">
        <f t="shared" si="24"/>
        <v>4800</v>
      </c>
    </row>
    <row r="336" spans="1:9" x14ac:dyDescent="0.25">
      <c r="A336" t="s">
        <v>1342</v>
      </c>
      <c r="B336" cm="1">
        <f t="array" ref="B336">SUMPRODUCT(('H3-295'!$D$2:$D$1229=A336)*'H3-295'!$I$2:$I$1229)</f>
        <v>34824</v>
      </c>
      <c r="C336">
        <f t="shared" si="21"/>
        <v>34824.000335999997</v>
      </c>
      <c r="D336">
        <f t="shared" si="22"/>
        <v>146</v>
      </c>
      <c r="G336" s="1">
        <v>335</v>
      </c>
      <c r="H336" t="str">
        <f t="shared" si="23"/>
        <v>Gonzáles de las Heras, Diego</v>
      </c>
      <c r="I336">
        <f t="shared" si="24"/>
        <v>4705</v>
      </c>
    </row>
    <row r="337" spans="1:9" x14ac:dyDescent="0.25">
      <c r="A337" t="s">
        <v>1777</v>
      </c>
      <c r="B337" cm="1">
        <f t="array" ref="B337">SUMPRODUCT(('H3-295'!$D$2:$D$1229=A337)*'H3-295'!$I$2:$I$1229)</f>
        <v>14600</v>
      </c>
      <c r="C337">
        <f t="shared" si="21"/>
        <v>14600.000336999999</v>
      </c>
      <c r="D337">
        <f t="shared" si="22"/>
        <v>245</v>
      </c>
      <c r="G337" s="1">
        <v>336</v>
      </c>
      <c r="H337" t="str">
        <f t="shared" si="23"/>
        <v>Soraluce, Miguel de</v>
      </c>
      <c r="I337">
        <f t="shared" si="24"/>
        <v>4640</v>
      </c>
    </row>
    <row r="338" spans="1:9" x14ac:dyDescent="0.25">
      <c r="A338" t="s">
        <v>1778</v>
      </c>
      <c r="B338" cm="1">
        <f t="array" ref="B338">SUMPRODUCT(('H3-295'!$D$2:$D$1229=A338)*'H3-295'!$I$2:$I$1229)</f>
        <v>21542</v>
      </c>
      <c r="C338">
        <f t="shared" si="21"/>
        <v>21542.000338000002</v>
      </c>
      <c r="D338">
        <f t="shared" si="22"/>
        <v>199</v>
      </c>
      <c r="G338" s="1">
        <v>337</v>
      </c>
      <c r="H338" t="str">
        <f t="shared" si="23"/>
        <v>Pazos, Jacinto de</v>
      </c>
      <c r="I338">
        <f t="shared" si="24"/>
        <v>4600</v>
      </c>
    </row>
    <row r="339" spans="1:9" x14ac:dyDescent="0.25">
      <c r="A339" t="s">
        <v>1779</v>
      </c>
      <c r="B339" cm="1">
        <f t="array" ref="B339">SUMPRODUCT(('H3-295'!$D$2:$D$1229=A339)*'H3-295'!$I$2:$I$1229)</f>
        <v>1667</v>
      </c>
      <c r="C339">
        <f t="shared" si="21"/>
        <v>1667.0003389999999</v>
      </c>
      <c r="D339">
        <f t="shared" si="22"/>
        <v>410</v>
      </c>
      <c r="G339" s="1">
        <v>338</v>
      </c>
      <c r="H339" t="str">
        <f t="shared" si="23"/>
        <v>Ayala, Joseph de</v>
      </c>
      <c r="I339">
        <f t="shared" si="24"/>
        <v>4504</v>
      </c>
    </row>
    <row r="340" spans="1:9" x14ac:dyDescent="0.25">
      <c r="A340" t="s">
        <v>1780</v>
      </c>
      <c r="B340" cm="1">
        <f t="array" ref="B340">SUMPRODUCT(('H3-295'!$D$2:$D$1229=A340)*'H3-295'!$I$2:$I$1229)</f>
        <v>37400</v>
      </c>
      <c r="C340">
        <f t="shared" si="21"/>
        <v>37400.000339999999</v>
      </c>
      <c r="D340">
        <f t="shared" si="22"/>
        <v>136</v>
      </c>
      <c r="G340" s="1">
        <v>339</v>
      </c>
      <c r="H340" t="str">
        <f t="shared" si="23"/>
        <v>Llanos, Francisco de</v>
      </c>
      <c r="I340">
        <f t="shared" si="24"/>
        <v>4400</v>
      </c>
    </row>
    <row r="341" spans="1:9" x14ac:dyDescent="0.25">
      <c r="A341" t="s">
        <v>1781</v>
      </c>
      <c r="B341" cm="1">
        <f t="array" ref="B341">SUMPRODUCT(('H3-295'!$D$2:$D$1229=A341)*'H3-295'!$I$2:$I$1229)</f>
        <v>52087</v>
      </c>
      <c r="C341">
        <f t="shared" si="21"/>
        <v>52087.000340999999</v>
      </c>
      <c r="D341">
        <f t="shared" si="22"/>
        <v>96</v>
      </c>
      <c r="G341" s="1">
        <v>340</v>
      </c>
      <c r="H341" t="str">
        <f t="shared" si="23"/>
        <v>Noriega, Domingo de</v>
      </c>
      <c r="I341">
        <f t="shared" si="24"/>
        <v>4400</v>
      </c>
    </row>
    <row r="342" spans="1:9" x14ac:dyDescent="0.25">
      <c r="A342" t="s">
        <v>1782</v>
      </c>
      <c r="B342" cm="1">
        <f t="array" ref="B342">SUMPRODUCT(('H3-295'!$D$2:$D$1229=A342)*'H3-295'!$I$2:$I$1229)</f>
        <v>16000</v>
      </c>
      <c r="C342">
        <f t="shared" si="21"/>
        <v>16000.000341999999</v>
      </c>
      <c r="D342">
        <f t="shared" si="22"/>
        <v>229</v>
      </c>
      <c r="G342" s="1">
        <v>341</v>
      </c>
      <c r="H342" t="str">
        <f t="shared" si="23"/>
        <v>Borda, Diego de</v>
      </c>
      <c r="I342">
        <f t="shared" si="24"/>
        <v>4400</v>
      </c>
    </row>
    <row r="343" spans="1:9" x14ac:dyDescent="0.25">
      <c r="A343" t="s">
        <v>1463</v>
      </c>
      <c r="B343" cm="1">
        <f t="array" ref="B343">SUMPRODUCT(('H3-295'!$D$2:$D$1229=A343)*'H3-295'!$I$2:$I$1229)</f>
        <v>22000</v>
      </c>
      <c r="C343">
        <f t="shared" si="21"/>
        <v>22000.000343</v>
      </c>
      <c r="D343">
        <f t="shared" si="22"/>
        <v>193</v>
      </c>
      <c r="G343" s="1">
        <v>342</v>
      </c>
      <c r="H343" t="str">
        <f t="shared" si="23"/>
        <v>Balanzategui, Juan Antonio</v>
      </c>
      <c r="I343">
        <f t="shared" si="24"/>
        <v>4320</v>
      </c>
    </row>
    <row r="344" spans="1:9" x14ac:dyDescent="0.25">
      <c r="A344" t="s">
        <v>1343</v>
      </c>
      <c r="B344" cm="1">
        <f t="array" ref="B344">SUMPRODUCT(('H3-295'!$D$2:$D$1229=A344)*'H3-295'!$I$2:$I$1229)</f>
        <v>6000</v>
      </c>
      <c r="C344">
        <f t="shared" si="21"/>
        <v>6000.000344</v>
      </c>
      <c r="D344">
        <f t="shared" si="22"/>
        <v>323</v>
      </c>
      <c r="G344" s="1">
        <v>343</v>
      </c>
      <c r="H344" t="str">
        <f t="shared" si="23"/>
        <v>Barreda, Manuel de la</v>
      </c>
      <c r="I344">
        <f t="shared" si="24"/>
        <v>4240</v>
      </c>
    </row>
    <row r="345" spans="1:9" x14ac:dyDescent="0.25">
      <c r="A345" t="s">
        <v>1486</v>
      </c>
      <c r="B345" cm="1">
        <f t="array" ref="B345">SUMPRODUCT(('H3-295'!$D$2:$D$1229=A345)*'H3-295'!$I$2:$I$1229)</f>
        <v>10000</v>
      </c>
      <c r="C345">
        <f t="shared" si="21"/>
        <v>10000.000345</v>
      </c>
      <c r="D345">
        <f t="shared" si="22"/>
        <v>286</v>
      </c>
      <c r="G345" s="1">
        <v>344</v>
      </c>
      <c r="H345" t="str">
        <f t="shared" si="23"/>
        <v>Martínez, Francisco</v>
      </c>
      <c r="I345">
        <f t="shared" si="24"/>
        <v>4200</v>
      </c>
    </row>
    <row r="346" spans="1:9" x14ac:dyDescent="0.25">
      <c r="A346" t="s">
        <v>1344</v>
      </c>
      <c r="B346" cm="1">
        <f t="array" ref="B346">SUMPRODUCT(('H3-295'!$D$2:$D$1229=A346)*'H3-295'!$I$2:$I$1229)</f>
        <v>4240</v>
      </c>
      <c r="C346">
        <f t="shared" si="21"/>
        <v>4240.0003459999998</v>
      </c>
      <c r="D346">
        <f t="shared" si="22"/>
        <v>343</v>
      </c>
      <c r="G346" s="1">
        <v>345</v>
      </c>
      <c r="H346" t="str">
        <f t="shared" si="23"/>
        <v>Collao, Juan de</v>
      </c>
      <c r="I346">
        <f t="shared" si="24"/>
        <v>4200</v>
      </c>
    </row>
    <row r="347" spans="1:9" x14ac:dyDescent="0.25">
      <c r="A347" t="s">
        <v>1523</v>
      </c>
      <c r="B347" cm="1">
        <f t="array" ref="B347">SUMPRODUCT(('H3-295'!$D$2:$D$1229=A347)*'H3-295'!$I$2:$I$1229)</f>
        <v>22500</v>
      </c>
      <c r="C347">
        <f t="shared" si="21"/>
        <v>22500.000347000001</v>
      </c>
      <c r="D347">
        <f t="shared" si="22"/>
        <v>187</v>
      </c>
      <c r="G347" s="1">
        <v>346</v>
      </c>
      <c r="H347" t="str">
        <f t="shared" si="23"/>
        <v>Pita, Jacinto</v>
      </c>
      <c r="I347">
        <f t="shared" si="24"/>
        <v>4200</v>
      </c>
    </row>
    <row r="348" spans="1:9" x14ac:dyDescent="0.25">
      <c r="A348" t="s">
        <v>1488</v>
      </c>
      <c r="B348" cm="1">
        <f t="array" ref="B348">SUMPRODUCT(('H3-295'!$D$2:$D$1229=A348)*'H3-295'!$I$2:$I$1229)</f>
        <v>13227</v>
      </c>
      <c r="C348">
        <f t="shared" si="21"/>
        <v>13227.000348</v>
      </c>
      <c r="D348">
        <f t="shared" si="22"/>
        <v>259</v>
      </c>
      <c r="G348" s="1">
        <v>347</v>
      </c>
      <c r="H348" t="str">
        <f t="shared" si="23"/>
        <v>Gonzáles Catalán, Juan</v>
      </c>
      <c r="I348">
        <f t="shared" si="24"/>
        <v>4200</v>
      </c>
    </row>
    <row r="349" spans="1:9" x14ac:dyDescent="0.25">
      <c r="A349" t="s">
        <v>1783</v>
      </c>
      <c r="B349" cm="1">
        <f t="array" ref="B349">SUMPRODUCT(('H3-295'!$D$2:$D$1229=A349)*'H3-295'!$I$2:$I$1229)</f>
        <v>432</v>
      </c>
      <c r="C349">
        <f t="shared" si="21"/>
        <v>432.00034900000003</v>
      </c>
      <c r="D349">
        <f t="shared" si="22"/>
        <v>445</v>
      </c>
      <c r="G349" s="1">
        <v>348</v>
      </c>
      <c r="H349" t="str">
        <f t="shared" si="23"/>
        <v>Ayala, Marcelo de</v>
      </c>
      <c r="I349">
        <f t="shared" si="24"/>
        <v>4104</v>
      </c>
    </row>
    <row r="350" spans="1:9" x14ac:dyDescent="0.25">
      <c r="A350" t="s">
        <v>1784</v>
      </c>
      <c r="B350" cm="1">
        <f t="array" ref="B350">SUMPRODUCT(('H3-295'!$D$2:$D$1229=A350)*'H3-295'!$I$2:$I$1229)</f>
        <v>16000</v>
      </c>
      <c r="C350">
        <f t="shared" si="21"/>
        <v>16000.00035</v>
      </c>
      <c r="D350">
        <f t="shared" si="22"/>
        <v>228</v>
      </c>
      <c r="G350" s="1">
        <v>349</v>
      </c>
      <c r="H350" t="str">
        <f t="shared" si="23"/>
        <v>Flores, Juan</v>
      </c>
      <c r="I350">
        <f t="shared" si="24"/>
        <v>4100</v>
      </c>
    </row>
    <row r="351" spans="1:9" x14ac:dyDescent="0.25">
      <c r="A351" t="s">
        <v>1785</v>
      </c>
      <c r="B351" cm="1">
        <f t="array" ref="B351">SUMPRODUCT(('H3-295'!$D$2:$D$1229=A351)*'H3-295'!$I$2:$I$1229)</f>
        <v>15000</v>
      </c>
      <c r="C351">
        <f t="shared" si="21"/>
        <v>15000.000351000001</v>
      </c>
      <c r="D351">
        <f t="shared" si="22"/>
        <v>241</v>
      </c>
      <c r="G351" s="1">
        <v>350</v>
      </c>
      <c r="H351" t="str">
        <f t="shared" si="23"/>
        <v>Zuñiga, Francisco de</v>
      </c>
      <c r="I351">
        <f t="shared" si="24"/>
        <v>4000</v>
      </c>
    </row>
    <row r="352" spans="1:9" x14ac:dyDescent="0.25">
      <c r="A352" t="s">
        <v>1478</v>
      </c>
      <c r="B352" cm="1">
        <f t="array" ref="B352">SUMPRODUCT(('H3-295'!$D$2:$D$1229=A352)*'H3-295'!$I$2:$I$1229)</f>
        <v>43031</v>
      </c>
      <c r="C352">
        <f t="shared" si="21"/>
        <v>43031.000352000003</v>
      </c>
      <c r="D352">
        <f t="shared" si="22"/>
        <v>115</v>
      </c>
      <c r="G352" s="1">
        <v>351</v>
      </c>
      <c r="H352" t="str">
        <f t="shared" si="23"/>
        <v>Álvarez de Balcazar, Juan</v>
      </c>
      <c r="I352">
        <f t="shared" si="24"/>
        <v>4000</v>
      </c>
    </row>
    <row r="353" spans="1:9" x14ac:dyDescent="0.25">
      <c r="A353" t="s">
        <v>1786</v>
      </c>
      <c r="B353" cm="1">
        <f t="array" ref="B353">SUMPRODUCT(('H3-295'!$D$2:$D$1229=A353)*'H3-295'!$I$2:$I$1229)</f>
        <v>39166</v>
      </c>
      <c r="C353">
        <f t="shared" si="21"/>
        <v>39166.000353000003</v>
      </c>
      <c r="D353">
        <f t="shared" si="22"/>
        <v>131</v>
      </c>
      <c r="G353" s="1">
        <v>352</v>
      </c>
      <c r="H353" t="str">
        <f t="shared" si="23"/>
        <v>Cáceres, Francisco de</v>
      </c>
      <c r="I353">
        <f t="shared" si="24"/>
        <v>4000</v>
      </c>
    </row>
    <row r="354" spans="1:9" x14ac:dyDescent="0.25">
      <c r="A354" t="s">
        <v>1345</v>
      </c>
      <c r="B354" cm="1">
        <f t="array" ref="B354">SUMPRODUCT(('H3-295'!$D$2:$D$1229=A354)*'H3-295'!$I$2:$I$1229)</f>
        <v>10000</v>
      </c>
      <c r="C354">
        <f t="shared" si="21"/>
        <v>10000.000354</v>
      </c>
      <c r="D354">
        <f t="shared" si="22"/>
        <v>285</v>
      </c>
      <c r="G354" s="1">
        <v>353</v>
      </c>
      <c r="H354" t="str">
        <f t="shared" si="23"/>
        <v>Arce, Benito de</v>
      </c>
      <c r="I354">
        <f t="shared" si="24"/>
        <v>4000</v>
      </c>
    </row>
    <row r="355" spans="1:9" x14ac:dyDescent="0.25">
      <c r="A355" t="s">
        <v>1346</v>
      </c>
      <c r="B355" cm="1">
        <f t="array" ref="B355">SUMPRODUCT(('H3-295'!$D$2:$D$1229=A355)*'H3-295'!$I$2:$I$1229)</f>
        <v>89920</v>
      </c>
      <c r="C355">
        <f t="shared" si="21"/>
        <v>89920.000354999996</v>
      </c>
      <c r="D355">
        <f t="shared" si="22"/>
        <v>46</v>
      </c>
      <c r="G355" s="1">
        <v>354</v>
      </c>
      <c r="H355" t="str">
        <f t="shared" si="23"/>
        <v>Muñoz, Pedro</v>
      </c>
      <c r="I355">
        <f t="shared" si="24"/>
        <v>4000</v>
      </c>
    </row>
    <row r="356" spans="1:9" x14ac:dyDescent="0.25">
      <c r="A356" t="s">
        <v>1787</v>
      </c>
      <c r="B356" cm="1">
        <f t="array" ref="B356">SUMPRODUCT(('H3-295'!$D$2:$D$1229=A356)*'H3-295'!$I$2:$I$1229)</f>
        <v>29908</v>
      </c>
      <c r="C356">
        <f t="shared" si="21"/>
        <v>29908.000356</v>
      </c>
      <c r="D356">
        <f t="shared" si="22"/>
        <v>163</v>
      </c>
      <c r="G356" s="1">
        <v>355</v>
      </c>
      <c r="H356" t="str">
        <f t="shared" si="23"/>
        <v>Martínez Bravo, Nicolás</v>
      </c>
      <c r="I356">
        <f t="shared" si="24"/>
        <v>4000</v>
      </c>
    </row>
    <row r="357" spans="1:9" x14ac:dyDescent="0.25">
      <c r="A357" t="s">
        <v>1788</v>
      </c>
      <c r="B357" cm="1">
        <f t="array" ref="B357">SUMPRODUCT(('H3-295'!$D$2:$D$1229=A357)*'H3-295'!$I$2:$I$1229)</f>
        <v>38000</v>
      </c>
      <c r="C357">
        <f t="shared" si="21"/>
        <v>38000.000356999997</v>
      </c>
      <c r="D357">
        <f t="shared" si="22"/>
        <v>135</v>
      </c>
      <c r="G357" s="1">
        <v>356</v>
      </c>
      <c r="H357" t="str">
        <f t="shared" si="23"/>
        <v>Artila, Juan Antonio de</v>
      </c>
      <c r="I357">
        <f t="shared" si="24"/>
        <v>4000</v>
      </c>
    </row>
    <row r="358" spans="1:9" x14ac:dyDescent="0.25">
      <c r="A358" t="s">
        <v>1789</v>
      </c>
      <c r="B358" cm="1">
        <f t="array" ref="B358">SUMPRODUCT(('H3-295'!$D$2:$D$1229=A358)*'H3-295'!$I$2:$I$1229)</f>
        <v>4000</v>
      </c>
      <c r="C358">
        <f t="shared" si="21"/>
        <v>4000.0003579999998</v>
      </c>
      <c r="D358">
        <f t="shared" si="22"/>
        <v>359</v>
      </c>
      <c r="G358" s="1">
        <v>357</v>
      </c>
      <c r="H358" t="str">
        <f t="shared" si="23"/>
        <v>Ponce, Francisco</v>
      </c>
      <c r="I358">
        <f t="shared" si="24"/>
        <v>4000</v>
      </c>
    </row>
    <row r="359" spans="1:9" x14ac:dyDescent="0.25">
      <c r="A359" t="s">
        <v>1889</v>
      </c>
      <c r="B359" cm="1">
        <f t="array" ref="B359">SUMPRODUCT(('H3-295'!$D$2:$D$1229=A359)*'H3-295'!$I$2:$I$1229)</f>
        <v>800</v>
      </c>
      <c r="C359">
        <f t="shared" si="21"/>
        <v>800.000359</v>
      </c>
      <c r="D359">
        <f t="shared" si="22"/>
        <v>429</v>
      </c>
      <c r="G359" s="1">
        <v>358</v>
      </c>
      <c r="H359" t="str">
        <f t="shared" si="23"/>
        <v>Meléndez, Juan</v>
      </c>
      <c r="I359">
        <f t="shared" si="24"/>
        <v>4000</v>
      </c>
    </row>
    <row r="360" spans="1:9" x14ac:dyDescent="0.25">
      <c r="A360" t="s">
        <v>1790</v>
      </c>
      <c r="B360" cm="1">
        <f t="array" ref="B360">SUMPRODUCT(('H3-295'!$D$2:$D$1229=A360)*'H3-295'!$I$2:$I$1229)</f>
        <v>16200</v>
      </c>
      <c r="C360">
        <f t="shared" si="21"/>
        <v>16200.00036</v>
      </c>
      <c r="D360">
        <f t="shared" si="22"/>
        <v>225</v>
      </c>
      <c r="G360" s="1">
        <v>359</v>
      </c>
      <c r="H360" t="str">
        <f t="shared" si="23"/>
        <v>Cárdenas, Pedro de</v>
      </c>
      <c r="I360">
        <f t="shared" si="24"/>
        <v>4000</v>
      </c>
    </row>
    <row r="361" spans="1:9" x14ac:dyDescent="0.25">
      <c r="A361" t="s">
        <v>1791</v>
      </c>
      <c r="B361" cm="1">
        <f t="array" ref="B361">SUMPRODUCT(('H3-295'!$D$2:$D$1229=A361)*'H3-295'!$I$2:$I$1229)</f>
        <v>4504</v>
      </c>
      <c r="C361">
        <f t="shared" si="21"/>
        <v>4504.0003610000003</v>
      </c>
      <c r="D361">
        <f t="shared" si="22"/>
        <v>338</v>
      </c>
      <c r="G361" s="1">
        <v>360</v>
      </c>
      <c r="H361" t="str">
        <f t="shared" si="23"/>
        <v>Ventura Borroso, Juan</v>
      </c>
      <c r="I361">
        <f t="shared" si="24"/>
        <v>4000</v>
      </c>
    </row>
    <row r="362" spans="1:9" x14ac:dyDescent="0.25">
      <c r="A362" t="s">
        <v>1792</v>
      </c>
      <c r="B362" cm="1">
        <f t="array" ref="B362">SUMPRODUCT(('H3-295'!$D$2:$D$1229=A362)*'H3-295'!$I$2:$I$1229)</f>
        <v>137216</v>
      </c>
      <c r="C362">
        <f t="shared" si="21"/>
        <v>137216.00036199999</v>
      </c>
      <c r="D362">
        <f t="shared" si="22"/>
        <v>24</v>
      </c>
      <c r="G362" s="1">
        <v>361</v>
      </c>
      <c r="H362" t="str">
        <f t="shared" si="23"/>
        <v>Palomino, Tomás</v>
      </c>
      <c r="I362">
        <f t="shared" si="24"/>
        <v>4000</v>
      </c>
    </row>
    <row r="363" spans="1:9" x14ac:dyDescent="0.25">
      <c r="A363" t="s">
        <v>1793</v>
      </c>
      <c r="B363" cm="1">
        <f t="array" ref="B363">SUMPRODUCT(('H3-295'!$D$2:$D$1229=A363)*'H3-295'!$I$2:$I$1229)</f>
        <v>26400</v>
      </c>
      <c r="C363">
        <f t="shared" si="21"/>
        <v>26400.000362999999</v>
      </c>
      <c r="D363">
        <f t="shared" si="22"/>
        <v>172</v>
      </c>
      <c r="G363" s="1">
        <v>362</v>
      </c>
      <c r="H363" t="str">
        <f t="shared" si="23"/>
        <v>Madariaga, Antonio de</v>
      </c>
      <c r="I363">
        <f t="shared" si="24"/>
        <v>4000</v>
      </c>
    </row>
    <row r="364" spans="1:9" x14ac:dyDescent="0.25">
      <c r="A364" t="s">
        <v>1480</v>
      </c>
      <c r="B364" cm="1">
        <f t="array" ref="B364">SUMPRODUCT(('H3-295'!$D$2:$D$1229=A364)*'H3-295'!$I$2:$I$1229)</f>
        <v>49055</v>
      </c>
      <c r="C364">
        <f t="shared" si="21"/>
        <v>49055.000364</v>
      </c>
      <c r="D364">
        <f t="shared" si="22"/>
        <v>102</v>
      </c>
      <c r="G364" s="1">
        <v>363</v>
      </c>
      <c r="H364" t="str">
        <f t="shared" si="23"/>
        <v>Chauri y Barreda, Juan de</v>
      </c>
      <c r="I364">
        <f t="shared" si="24"/>
        <v>4000</v>
      </c>
    </row>
    <row r="365" spans="1:9" x14ac:dyDescent="0.25">
      <c r="A365" t="s">
        <v>1794</v>
      </c>
      <c r="B365" cm="1">
        <f t="array" ref="B365">SUMPRODUCT(('H3-295'!$D$2:$D$1229=A365)*'H3-295'!$I$2:$I$1229)</f>
        <v>4000</v>
      </c>
      <c r="C365">
        <f t="shared" si="21"/>
        <v>4000.0003649999999</v>
      </c>
      <c r="D365">
        <f t="shared" si="22"/>
        <v>358</v>
      </c>
      <c r="G365" s="1">
        <v>364</v>
      </c>
      <c r="H365" t="str">
        <f t="shared" si="23"/>
        <v>Muñoz de Sosa, Juan</v>
      </c>
      <c r="I365">
        <f t="shared" si="24"/>
        <v>4000</v>
      </c>
    </row>
    <row r="366" spans="1:9" x14ac:dyDescent="0.25">
      <c r="A366" t="s">
        <v>1795</v>
      </c>
      <c r="B366" cm="1">
        <f t="array" ref="B366">SUMPRODUCT(('H3-295'!$D$2:$D$1229=A366)*'H3-295'!$I$2:$I$1229)</f>
        <v>24000</v>
      </c>
      <c r="C366">
        <f t="shared" si="21"/>
        <v>24000.000366</v>
      </c>
      <c r="D366">
        <f t="shared" si="22"/>
        <v>182</v>
      </c>
      <c r="G366" s="1">
        <v>365</v>
      </c>
      <c r="H366" t="str">
        <f t="shared" si="23"/>
        <v>Fernández, Martín</v>
      </c>
      <c r="I366">
        <f t="shared" si="24"/>
        <v>4000</v>
      </c>
    </row>
    <row r="367" spans="1:9" x14ac:dyDescent="0.25">
      <c r="A367" t="s">
        <v>1521</v>
      </c>
      <c r="B367" cm="1">
        <f t="array" ref="B367">SUMPRODUCT(('H3-295'!$D$2:$D$1229=A367)*'H3-295'!$I$2:$I$1229)</f>
        <v>10420</v>
      </c>
      <c r="C367">
        <f t="shared" si="21"/>
        <v>10420.000367000001</v>
      </c>
      <c r="D367">
        <f t="shared" si="22"/>
        <v>283</v>
      </c>
      <c r="G367" s="1">
        <v>366</v>
      </c>
      <c r="H367" t="str">
        <f t="shared" si="23"/>
        <v>Palacios, Joseph de</v>
      </c>
      <c r="I367">
        <f t="shared" si="24"/>
        <v>4000</v>
      </c>
    </row>
    <row r="368" spans="1:9" x14ac:dyDescent="0.25">
      <c r="A368" t="s">
        <v>1347</v>
      </c>
      <c r="B368" cm="1">
        <f t="array" ref="B368">SUMPRODUCT(('H3-295'!$D$2:$D$1229=A368)*'H3-295'!$I$2:$I$1229)</f>
        <v>1100</v>
      </c>
      <c r="C368">
        <f t="shared" si="21"/>
        <v>1100.000368</v>
      </c>
      <c r="D368">
        <f t="shared" si="22"/>
        <v>417</v>
      </c>
      <c r="G368" s="1">
        <v>367</v>
      </c>
      <c r="H368" t="str">
        <f t="shared" si="23"/>
        <v>Carrasco, Diego</v>
      </c>
      <c r="I368">
        <f t="shared" si="24"/>
        <v>3900</v>
      </c>
    </row>
    <row r="369" spans="1:9" x14ac:dyDescent="0.25">
      <c r="A369" t="s">
        <v>1796</v>
      </c>
      <c r="B369" cm="1">
        <f t="array" ref="B369">SUMPRODUCT(('H3-295'!$D$2:$D$1229=A369)*'H3-295'!$I$2:$I$1229)</f>
        <v>900</v>
      </c>
      <c r="C369">
        <f t="shared" si="21"/>
        <v>900.00036899999998</v>
      </c>
      <c r="D369">
        <f t="shared" si="22"/>
        <v>426</v>
      </c>
      <c r="G369" s="1">
        <v>368</v>
      </c>
      <c r="H369" t="str">
        <f t="shared" si="23"/>
        <v>Lártiga y de la Torre, Francisco de</v>
      </c>
      <c r="I369">
        <f t="shared" si="24"/>
        <v>3851</v>
      </c>
    </row>
    <row r="370" spans="1:9" x14ac:dyDescent="0.25">
      <c r="A370" t="s">
        <v>1797</v>
      </c>
      <c r="B370" cm="1">
        <f t="array" ref="B370">SUMPRODUCT(('H3-295'!$D$2:$D$1229=A370)*'H3-295'!$I$2:$I$1229)</f>
        <v>20388</v>
      </c>
      <c r="C370">
        <f t="shared" si="21"/>
        <v>20388.000370000002</v>
      </c>
      <c r="D370">
        <f t="shared" si="22"/>
        <v>203</v>
      </c>
      <c r="G370" s="1">
        <v>369</v>
      </c>
      <c r="H370" t="str">
        <f t="shared" si="23"/>
        <v>Palacios, Juan de</v>
      </c>
      <c r="I370">
        <f t="shared" si="24"/>
        <v>3800</v>
      </c>
    </row>
    <row r="371" spans="1:9" x14ac:dyDescent="0.25">
      <c r="A371" t="s">
        <v>1502</v>
      </c>
      <c r="B371" cm="1">
        <f t="array" ref="B371">SUMPRODUCT(('H3-295'!$D$2:$D$1229=A371)*'H3-295'!$I$2:$I$1229)</f>
        <v>51200</v>
      </c>
      <c r="C371">
        <f t="shared" si="21"/>
        <v>51200.000371000002</v>
      </c>
      <c r="D371">
        <f t="shared" si="22"/>
        <v>99</v>
      </c>
      <c r="G371" s="1">
        <v>370</v>
      </c>
      <c r="H371" t="str">
        <f t="shared" si="23"/>
        <v>Lucena, Salvador de</v>
      </c>
      <c r="I371">
        <f t="shared" si="24"/>
        <v>3800</v>
      </c>
    </row>
    <row r="372" spans="1:9" x14ac:dyDescent="0.25">
      <c r="A372" t="s">
        <v>1798</v>
      </c>
      <c r="B372" cm="1">
        <f t="array" ref="B372">SUMPRODUCT(('H3-295'!$D$2:$D$1229=A372)*'H3-295'!$I$2:$I$1229)</f>
        <v>7000</v>
      </c>
      <c r="C372">
        <f t="shared" si="21"/>
        <v>7000.0003720000004</v>
      </c>
      <c r="D372">
        <f t="shared" si="22"/>
        <v>313</v>
      </c>
      <c r="G372" s="1">
        <v>371</v>
      </c>
      <c r="H372" t="str">
        <f t="shared" si="23"/>
        <v>Heras, Joseph de las</v>
      </c>
      <c r="I372">
        <f t="shared" si="24"/>
        <v>3750</v>
      </c>
    </row>
    <row r="373" spans="1:9" x14ac:dyDescent="0.25">
      <c r="A373" t="s">
        <v>1799</v>
      </c>
      <c r="B373" cm="1">
        <f t="array" ref="B373">SUMPRODUCT(('H3-295'!$D$2:$D$1229=A373)*'H3-295'!$I$2:$I$1229)</f>
        <v>121531</v>
      </c>
      <c r="C373">
        <f t="shared" si="21"/>
        <v>121531.000373</v>
      </c>
      <c r="D373">
        <f t="shared" si="22"/>
        <v>29</v>
      </c>
      <c r="G373" s="1">
        <v>372</v>
      </c>
      <c r="H373" t="str">
        <f t="shared" si="23"/>
        <v>Rodríguez, Baltazar</v>
      </c>
      <c r="I373">
        <f t="shared" si="24"/>
        <v>3641</v>
      </c>
    </row>
    <row r="374" spans="1:9" x14ac:dyDescent="0.25">
      <c r="A374" t="s">
        <v>1800</v>
      </c>
      <c r="B374" cm="1">
        <f t="array" ref="B374">SUMPRODUCT(('H3-295'!$D$2:$D$1229=A374)*'H3-295'!$I$2:$I$1229)</f>
        <v>3800</v>
      </c>
      <c r="C374">
        <f t="shared" si="21"/>
        <v>3800.0003740000002</v>
      </c>
      <c r="D374">
        <f t="shared" si="22"/>
        <v>369</v>
      </c>
      <c r="G374" s="1">
        <v>373</v>
      </c>
      <c r="H374" t="str">
        <f t="shared" si="23"/>
        <v>Uribe, Andrés de</v>
      </c>
      <c r="I374">
        <f t="shared" si="24"/>
        <v>3640</v>
      </c>
    </row>
    <row r="375" spans="1:9" x14ac:dyDescent="0.25">
      <c r="A375" t="s">
        <v>1801</v>
      </c>
      <c r="B375" cm="1">
        <f t="array" ref="B375">SUMPRODUCT(('H3-295'!$D$2:$D$1229=A375)*'H3-295'!$I$2:$I$1229)</f>
        <v>600</v>
      </c>
      <c r="C375">
        <f t="shared" si="21"/>
        <v>600.00037499999996</v>
      </c>
      <c r="D375">
        <f t="shared" si="22"/>
        <v>438</v>
      </c>
      <c r="G375" s="1">
        <v>374</v>
      </c>
      <c r="H375" t="str">
        <f t="shared" si="23"/>
        <v>Calderón, Rodrigo</v>
      </c>
      <c r="I375">
        <f t="shared" si="24"/>
        <v>3635</v>
      </c>
    </row>
    <row r="376" spans="1:9" x14ac:dyDescent="0.25">
      <c r="A376" t="s">
        <v>1802</v>
      </c>
      <c r="B376" cm="1">
        <f t="array" ref="B376">SUMPRODUCT(('H3-295'!$D$2:$D$1229=A376)*'H3-295'!$I$2:$I$1229)</f>
        <v>83128</v>
      </c>
      <c r="C376">
        <f t="shared" si="21"/>
        <v>83128.000375999996</v>
      </c>
      <c r="D376">
        <f t="shared" si="22"/>
        <v>49</v>
      </c>
      <c r="G376" s="1">
        <v>375</v>
      </c>
      <c r="H376" t="str">
        <f t="shared" si="23"/>
        <v>García Durán, Alonso</v>
      </c>
      <c r="I376">
        <f t="shared" si="24"/>
        <v>3626</v>
      </c>
    </row>
    <row r="377" spans="1:9" x14ac:dyDescent="0.25">
      <c r="A377" t="s">
        <v>1803</v>
      </c>
      <c r="B377" cm="1">
        <f t="array" ref="B377">SUMPRODUCT(('H3-295'!$D$2:$D$1229=A377)*'H3-295'!$I$2:$I$1229)</f>
        <v>168254</v>
      </c>
      <c r="C377">
        <f t="shared" si="21"/>
        <v>168254.00037699999</v>
      </c>
      <c r="D377">
        <f t="shared" si="22"/>
        <v>18</v>
      </c>
      <c r="G377" s="1">
        <v>376</v>
      </c>
      <c r="H377" t="str">
        <f t="shared" si="23"/>
        <v>Ríos Gamonal, Juan de</v>
      </c>
      <c r="I377">
        <f t="shared" si="24"/>
        <v>3540</v>
      </c>
    </row>
    <row r="378" spans="1:9" x14ac:dyDescent="0.25">
      <c r="A378" t="s">
        <v>1804</v>
      </c>
      <c r="B378" cm="1">
        <f t="array" ref="B378">SUMPRODUCT(('H3-295'!$D$2:$D$1229=A378)*'H3-295'!$I$2:$I$1229)</f>
        <v>16000</v>
      </c>
      <c r="C378">
        <f t="shared" si="21"/>
        <v>16000.000378000001</v>
      </c>
      <c r="D378">
        <f t="shared" si="22"/>
        <v>227</v>
      </c>
      <c r="G378" s="1">
        <v>377</v>
      </c>
      <c r="H378" t="str">
        <f t="shared" si="23"/>
        <v>Gallegos, Gerónimo</v>
      </c>
      <c r="I378">
        <f t="shared" si="24"/>
        <v>3520</v>
      </c>
    </row>
    <row r="379" spans="1:9" x14ac:dyDescent="0.25">
      <c r="A379" t="s">
        <v>1509</v>
      </c>
      <c r="B379" cm="1">
        <f t="array" ref="B379">SUMPRODUCT(('H3-295'!$D$2:$D$1229=A379)*'H3-295'!$I$2:$I$1229)</f>
        <v>12622</v>
      </c>
      <c r="C379">
        <f t="shared" si="21"/>
        <v>12622.000378999999</v>
      </c>
      <c r="D379">
        <f t="shared" si="22"/>
        <v>267</v>
      </c>
      <c r="G379" s="1">
        <v>378</v>
      </c>
      <c r="H379" t="str">
        <f t="shared" si="23"/>
        <v>Aguirre, Antonio de</v>
      </c>
      <c r="I379">
        <f t="shared" si="24"/>
        <v>3500</v>
      </c>
    </row>
    <row r="380" spans="1:9" x14ac:dyDescent="0.25">
      <c r="A380" t="s">
        <v>1805</v>
      </c>
      <c r="B380" cm="1">
        <f t="array" ref="B380">SUMPRODUCT(('H3-295'!$D$2:$D$1229=A380)*'H3-295'!$I$2:$I$1229)</f>
        <v>600</v>
      </c>
      <c r="C380">
        <f t="shared" si="21"/>
        <v>600.00037999999995</v>
      </c>
      <c r="D380">
        <f t="shared" si="22"/>
        <v>437</v>
      </c>
      <c r="G380" s="1">
        <v>379</v>
      </c>
      <c r="H380" t="str">
        <f t="shared" si="23"/>
        <v>Valladares, Pedro de</v>
      </c>
      <c r="I380">
        <f t="shared" si="24"/>
        <v>3462</v>
      </c>
    </row>
    <row r="381" spans="1:9" x14ac:dyDescent="0.25">
      <c r="A381" t="s">
        <v>1806</v>
      </c>
      <c r="B381" cm="1">
        <f t="array" ref="B381">SUMPRODUCT(('H3-295'!$D$2:$D$1229=A381)*'H3-295'!$I$2:$I$1229)</f>
        <v>2750</v>
      </c>
      <c r="C381">
        <f t="shared" si="21"/>
        <v>2750.0003809999998</v>
      </c>
      <c r="D381">
        <f t="shared" si="22"/>
        <v>390</v>
      </c>
      <c r="G381" s="1">
        <v>380</v>
      </c>
      <c r="H381" t="str">
        <f t="shared" si="23"/>
        <v>Escarza, Joseph de</v>
      </c>
      <c r="I381">
        <f t="shared" si="24"/>
        <v>3433</v>
      </c>
    </row>
    <row r="382" spans="1:9" x14ac:dyDescent="0.25">
      <c r="A382" t="s">
        <v>1807</v>
      </c>
      <c r="B382" cm="1">
        <f t="array" ref="B382">SUMPRODUCT(('H3-295'!$D$2:$D$1229=A382)*'H3-295'!$I$2:$I$1229)</f>
        <v>26208</v>
      </c>
      <c r="C382">
        <f t="shared" si="21"/>
        <v>26208.000381999998</v>
      </c>
      <c r="D382">
        <f t="shared" si="22"/>
        <v>175</v>
      </c>
      <c r="G382" s="1">
        <v>381</v>
      </c>
      <c r="H382" t="str">
        <f t="shared" si="23"/>
        <v>Segura, Juan de</v>
      </c>
      <c r="I382">
        <f t="shared" si="24"/>
        <v>3415</v>
      </c>
    </row>
    <row r="383" spans="1:9" x14ac:dyDescent="0.25">
      <c r="A383" t="s">
        <v>1808</v>
      </c>
      <c r="B383" cm="1">
        <f t="array" ref="B383">SUMPRODUCT(('H3-295'!$D$2:$D$1229=A383)*'H3-295'!$I$2:$I$1229)</f>
        <v>22000</v>
      </c>
      <c r="C383">
        <f t="shared" si="21"/>
        <v>22000.000382999999</v>
      </c>
      <c r="D383">
        <f t="shared" si="22"/>
        <v>192</v>
      </c>
      <c r="G383" s="1">
        <v>382</v>
      </c>
      <c r="H383" t="str">
        <f t="shared" si="23"/>
        <v>Reyes, Juan de los</v>
      </c>
      <c r="I383">
        <f t="shared" si="24"/>
        <v>3088</v>
      </c>
    </row>
    <row r="384" spans="1:9" x14ac:dyDescent="0.25">
      <c r="A384" t="s">
        <v>1809</v>
      </c>
      <c r="B384" cm="1">
        <f t="array" ref="B384">SUMPRODUCT(('H3-295'!$D$2:$D$1229=A384)*'H3-295'!$I$2:$I$1229)</f>
        <v>1300</v>
      </c>
      <c r="C384">
        <f t="shared" si="21"/>
        <v>1300.0003839999999</v>
      </c>
      <c r="D384">
        <f t="shared" si="22"/>
        <v>412</v>
      </c>
      <c r="G384" s="1">
        <v>383</v>
      </c>
      <c r="H384" t="str">
        <f t="shared" si="23"/>
        <v>Segovia, Juan Esteban de</v>
      </c>
      <c r="I384">
        <f t="shared" si="24"/>
        <v>3024</v>
      </c>
    </row>
    <row r="385" spans="1:9" x14ac:dyDescent="0.25">
      <c r="A385" t="s">
        <v>1810</v>
      </c>
      <c r="B385" cm="1">
        <f t="array" ref="B385">SUMPRODUCT(('H3-295'!$D$2:$D$1229=A385)*'H3-295'!$I$2:$I$1229)</f>
        <v>400</v>
      </c>
      <c r="C385">
        <f t="shared" si="21"/>
        <v>400.00038499999999</v>
      </c>
      <c r="D385">
        <f t="shared" si="22"/>
        <v>449</v>
      </c>
      <c r="G385" s="1">
        <v>384</v>
      </c>
      <c r="H385" t="str">
        <f t="shared" si="23"/>
        <v>Gonzáles, Juan</v>
      </c>
      <c r="I385">
        <f t="shared" si="24"/>
        <v>3000</v>
      </c>
    </row>
    <row r="386" spans="1:9" x14ac:dyDescent="0.25">
      <c r="A386" t="s">
        <v>1811</v>
      </c>
      <c r="B386" cm="1">
        <f t="array" ref="B386">SUMPRODUCT(('H3-295'!$D$2:$D$1229=A386)*'H3-295'!$I$2:$I$1229)</f>
        <v>200</v>
      </c>
      <c r="C386">
        <f t="shared" ref="C386:C449" si="25">B386+0.000001*ROW()</f>
        <v>200.00038599999999</v>
      </c>
      <c r="D386">
        <f t="shared" ref="D386:D449" si="26">_xlfn.RANK.EQ(C386,$C$2:$C$483)</f>
        <v>462</v>
      </c>
      <c r="G386" s="1">
        <v>385</v>
      </c>
      <c r="H386" t="str">
        <f t="shared" si="23"/>
        <v>Gómez, Joseph</v>
      </c>
      <c r="I386">
        <f t="shared" si="24"/>
        <v>2850</v>
      </c>
    </row>
    <row r="387" spans="1:9" x14ac:dyDescent="0.25">
      <c r="A387" t="s">
        <v>1812</v>
      </c>
      <c r="B387" cm="1">
        <f t="array" ref="B387">SUMPRODUCT(('H3-295'!$D$2:$D$1229=A387)*'H3-295'!$I$2:$I$1229)</f>
        <v>6132</v>
      </c>
      <c r="C387">
        <f t="shared" si="25"/>
        <v>6132.000387</v>
      </c>
      <c r="D387">
        <f t="shared" si="26"/>
        <v>319</v>
      </c>
      <c r="G387" s="1">
        <v>386</v>
      </c>
      <c r="H387" t="str">
        <f t="shared" ref="H387:H450" si="27">INDEX($A$2:$A$483,MATCH(G387,$D$2:$D$483,0))</f>
        <v>Cabrera, Gerónimo de</v>
      </c>
      <c r="I387">
        <f t="shared" ref="I387:I450" si="28">INDEX($B$2:$B$483,MATCH(G387,$D$2:$D$483,0))</f>
        <v>2850</v>
      </c>
    </row>
    <row r="388" spans="1:9" x14ac:dyDescent="0.25">
      <c r="A388" t="s">
        <v>1813</v>
      </c>
      <c r="B388" cm="1">
        <f t="array" ref="B388">SUMPRODUCT(('H3-295'!$D$2:$D$1229=A388)*'H3-295'!$I$2:$I$1229)</f>
        <v>53440</v>
      </c>
      <c r="C388">
        <f t="shared" si="25"/>
        <v>53440.000388</v>
      </c>
      <c r="D388">
        <f t="shared" si="26"/>
        <v>94</v>
      </c>
      <c r="G388" s="1">
        <v>387</v>
      </c>
      <c r="H388" t="str">
        <f t="shared" si="27"/>
        <v>Masa, Francisco</v>
      </c>
      <c r="I388">
        <f t="shared" si="28"/>
        <v>2820</v>
      </c>
    </row>
    <row r="389" spans="1:9" x14ac:dyDescent="0.25">
      <c r="A389" t="s">
        <v>1814</v>
      </c>
      <c r="B389" cm="1">
        <f t="array" ref="B389">SUMPRODUCT(('H3-295'!$D$2:$D$1229=A389)*'H3-295'!$I$2:$I$1229)</f>
        <v>3000</v>
      </c>
      <c r="C389">
        <f t="shared" si="25"/>
        <v>3000.0003889999998</v>
      </c>
      <c r="D389">
        <f t="shared" si="26"/>
        <v>384</v>
      </c>
      <c r="G389" s="1">
        <v>388</v>
      </c>
      <c r="H389" t="str">
        <f t="shared" si="27"/>
        <v>Marmolejo, Fernando</v>
      </c>
      <c r="I389">
        <f t="shared" si="28"/>
        <v>2810</v>
      </c>
    </row>
    <row r="390" spans="1:9" x14ac:dyDescent="0.25">
      <c r="A390" t="s">
        <v>964</v>
      </c>
      <c r="B390" cm="1">
        <f t="array" ref="B390">SUMPRODUCT(('H3-295'!$D$2:$D$1229=A390)*'H3-295'!$I$2:$I$1229)</f>
        <v>700</v>
      </c>
      <c r="C390">
        <f t="shared" si="25"/>
        <v>700.00039000000004</v>
      </c>
      <c r="D390">
        <f t="shared" si="26"/>
        <v>435</v>
      </c>
      <c r="G390" s="1">
        <v>389</v>
      </c>
      <c r="H390" t="str">
        <f t="shared" si="27"/>
        <v>Verastegui, Antonio de</v>
      </c>
      <c r="I390">
        <f t="shared" si="28"/>
        <v>2788</v>
      </c>
    </row>
    <row r="391" spans="1:9" x14ac:dyDescent="0.25">
      <c r="A391" t="s">
        <v>1888</v>
      </c>
      <c r="B391" cm="1">
        <f t="array" ref="B391">SUMPRODUCT(('H3-295'!$D$2:$D$1229=A391)*'H3-295'!$I$2:$I$1229)</f>
        <v>233715</v>
      </c>
      <c r="C391">
        <f t="shared" si="25"/>
        <v>233715.00039100001</v>
      </c>
      <c r="D391">
        <f t="shared" si="26"/>
        <v>11</v>
      </c>
      <c r="G391" s="1">
        <v>390</v>
      </c>
      <c r="H391" t="str">
        <f t="shared" si="27"/>
        <v>Gonzáles de Suso, Diego</v>
      </c>
      <c r="I391">
        <f t="shared" si="28"/>
        <v>2750</v>
      </c>
    </row>
    <row r="392" spans="1:9" x14ac:dyDescent="0.25">
      <c r="A392" t="s">
        <v>1815</v>
      </c>
      <c r="B392" cm="1">
        <f t="array" ref="B392">SUMPRODUCT(('H3-295'!$D$2:$D$1229=A392)*'H3-295'!$I$2:$I$1229)</f>
        <v>4705</v>
      </c>
      <c r="C392">
        <f t="shared" si="25"/>
        <v>4705.0003919999999</v>
      </c>
      <c r="D392">
        <f t="shared" si="26"/>
        <v>335</v>
      </c>
      <c r="G392" s="1">
        <v>391</v>
      </c>
      <c r="H392" t="str">
        <f t="shared" si="27"/>
        <v>Gonzáles de Suso, Miguel</v>
      </c>
      <c r="I392">
        <f t="shared" si="28"/>
        <v>2667</v>
      </c>
    </row>
    <row r="393" spans="1:9" x14ac:dyDescent="0.25">
      <c r="A393" t="s">
        <v>1816</v>
      </c>
      <c r="B393" cm="1">
        <f t="array" ref="B393">SUMPRODUCT(('H3-295'!$D$2:$D$1229=A393)*'H3-295'!$I$2:$I$1229)</f>
        <v>4000</v>
      </c>
      <c r="C393">
        <f t="shared" si="25"/>
        <v>4000.0003929999998</v>
      </c>
      <c r="D393">
        <f t="shared" si="26"/>
        <v>357</v>
      </c>
      <c r="G393" s="1">
        <v>392</v>
      </c>
      <c r="H393" t="str">
        <f t="shared" si="27"/>
        <v>López, Gerónimo</v>
      </c>
      <c r="I393">
        <f t="shared" si="28"/>
        <v>2565</v>
      </c>
    </row>
    <row r="394" spans="1:9" x14ac:dyDescent="0.25">
      <c r="A394" t="s">
        <v>1817</v>
      </c>
      <c r="B394" cm="1">
        <f t="array" ref="B394">SUMPRODUCT(('H3-295'!$D$2:$D$1229=A394)*'H3-295'!$I$2:$I$1229)</f>
        <v>8711</v>
      </c>
      <c r="C394">
        <f t="shared" si="25"/>
        <v>8711.0003940000006</v>
      </c>
      <c r="D394">
        <f t="shared" si="26"/>
        <v>292</v>
      </c>
      <c r="G394" s="1">
        <v>393</v>
      </c>
      <c r="H394" t="str">
        <f t="shared" si="27"/>
        <v>Martínez, Pedro</v>
      </c>
      <c r="I394">
        <f t="shared" si="28"/>
        <v>2497</v>
      </c>
    </row>
    <row r="395" spans="1:9" x14ac:dyDescent="0.25">
      <c r="A395" t="s">
        <v>1818</v>
      </c>
      <c r="B395" cm="1">
        <f t="array" ref="B395">SUMPRODUCT(('H3-295'!$D$2:$D$1229=A395)*'H3-295'!$I$2:$I$1229)</f>
        <v>4000</v>
      </c>
      <c r="C395">
        <f t="shared" si="25"/>
        <v>4000.000395</v>
      </c>
      <c r="D395">
        <f t="shared" si="26"/>
        <v>356</v>
      </c>
      <c r="G395" s="1">
        <v>394</v>
      </c>
      <c r="H395" t="str">
        <f t="shared" si="27"/>
        <v>Ozaeta, Pedro de</v>
      </c>
      <c r="I395">
        <f t="shared" si="28"/>
        <v>2448</v>
      </c>
    </row>
    <row r="396" spans="1:9" x14ac:dyDescent="0.25">
      <c r="A396" t="s">
        <v>1513</v>
      </c>
      <c r="B396" cm="1">
        <f t="array" ref="B396">SUMPRODUCT(('H3-295'!$D$2:$D$1229=A396)*'H3-295'!$I$2:$I$1229)</f>
        <v>145066</v>
      </c>
      <c r="C396">
        <f t="shared" si="25"/>
        <v>145066.00039599999</v>
      </c>
      <c r="D396">
        <f t="shared" si="26"/>
        <v>21</v>
      </c>
      <c r="G396" s="1">
        <v>395</v>
      </c>
      <c r="H396" t="str">
        <f t="shared" si="27"/>
        <v>Bravo de Meneses, Sebastián</v>
      </c>
      <c r="I396">
        <f t="shared" si="28"/>
        <v>2300</v>
      </c>
    </row>
    <row r="397" spans="1:9" x14ac:dyDescent="0.25">
      <c r="A397" t="s">
        <v>1819</v>
      </c>
      <c r="B397" cm="1">
        <f t="array" ref="B397">SUMPRODUCT(('H3-295'!$D$2:$D$1229=A397)*'H3-295'!$I$2:$I$1229)</f>
        <v>500</v>
      </c>
      <c r="C397">
        <f t="shared" si="25"/>
        <v>500.00039700000002</v>
      </c>
      <c r="D397">
        <f t="shared" si="26"/>
        <v>439</v>
      </c>
      <c r="G397" s="1">
        <v>396</v>
      </c>
      <c r="H397" t="str">
        <f t="shared" si="27"/>
        <v>Martínez Roldán, Juan</v>
      </c>
      <c r="I397">
        <f t="shared" si="28"/>
        <v>2200</v>
      </c>
    </row>
    <row r="398" spans="1:9" x14ac:dyDescent="0.25">
      <c r="A398" t="s">
        <v>1820</v>
      </c>
      <c r="B398" cm="1">
        <f t="array" ref="B398">SUMPRODUCT(('H3-295'!$D$2:$D$1229=A398)*'H3-295'!$I$2:$I$1229)</f>
        <v>112000</v>
      </c>
      <c r="C398">
        <f t="shared" si="25"/>
        <v>112000.000398</v>
      </c>
      <c r="D398">
        <f t="shared" si="26"/>
        <v>32</v>
      </c>
      <c r="G398" s="1">
        <v>397</v>
      </c>
      <c r="H398" t="str">
        <f t="shared" si="27"/>
        <v>Tesillas, Francisco de</v>
      </c>
      <c r="I398">
        <f t="shared" si="28"/>
        <v>2200</v>
      </c>
    </row>
    <row r="399" spans="1:9" x14ac:dyDescent="0.25">
      <c r="A399" t="s">
        <v>1507</v>
      </c>
      <c r="B399" cm="1">
        <f t="array" ref="B399">SUMPRODUCT(('H3-295'!$D$2:$D$1229=A399)*'H3-295'!$I$2:$I$1229)</f>
        <v>36000</v>
      </c>
      <c r="C399">
        <f t="shared" si="25"/>
        <v>36000.000398999997</v>
      </c>
      <c r="D399">
        <f t="shared" si="26"/>
        <v>139</v>
      </c>
      <c r="G399" s="1">
        <v>398</v>
      </c>
      <c r="H399" t="str">
        <f t="shared" si="27"/>
        <v>Sierra Mollinedo, Joseph de la</v>
      </c>
      <c r="I399">
        <f t="shared" si="28"/>
        <v>2196</v>
      </c>
    </row>
    <row r="400" spans="1:9" x14ac:dyDescent="0.25">
      <c r="A400" t="s">
        <v>1821</v>
      </c>
      <c r="B400" cm="1">
        <f t="array" ref="B400">SUMPRODUCT(('H3-295'!$D$2:$D$1229=A400)*'H3-295'!$I$2:$I$1229)</f>
        <v>24000</v>
      </c>
      <c r="C400">
        <f t="shared" si="25"/>
        <v>24000.000400000001</v>
      </c>
      <c r="D400">
        <f t="shared" si="26"/>
        <v>181</v>
      </c>
      <c r="G400" s="1">
        <v>399</v>
      </c>
      <c r="H400" t="str">
        <f t="shared" si="27"/>
        <v>Valladares, Juan de</v>
      </c>
      <c r="I400">
        <f t="shared" si="28"/>
        <v>2124</v>
      </c>
    </row>
    <row r="401" spans="1:9" x14ac:dyDescent="0.25">
      <c r="A401" t="s">
        <v>1822</v>
      </c>
      <c r="B401" cm="1">
        <f t="array" ref="B401">SUMPRODUCT(('H3-295'!$D$2:$D$1229=A401)*'H3-295'!$I$2:$I$1229)</f>
        <v>17520</v>
      </c>
      <c r="C401">
        <f t="shared" si="25"/>
        <v>17520.000401000001</v>
      </c>
      <c r="D401">
        <f t="shared" si="26"/>
        <v>222</v>
      </c>
      <c r="G401" s="1">
        <v>400</v>
      </c>
      <c r="H401" t="str">
        <f t="shared" si="27"/>
        <v>Artabe, Bernardo de</v>
      </c>
      <c r="I401">
        <f t="shared" si="28"/>
        <v>2000</v>
      </c>
    </row>
    <row r="402" spans="1:9" x14ac:dyDescent="0.25">
      <c r="A402" t="s">
        <v>1455</v>
      </c>
      <c r="B402" cm="1">
        <f t="array" ref="B402">SUMPRODUCT(('H3-295'!$D$2:$D$1229=A402)*'H3-295'!$I$2:$I$1229)</f>
        <v>400</v>
      </c>
      <c r="C402">
        <f t="shared" si="25"/>
        <v>400.00040200000001</v>
      </c>
      <c r="D402">
        <f t="shared" si="26"/>
        <v>448</v>
      </c>
      <c r="G402" s="1">
        <v>401</v>
      </c>
      <c r="H402" t="str">
        <f t="shared" si="27"/>
        <v>Payba, Manuel de</v>
      </c>
      <c r="I402">
        <f t="shared" si="28"/>
        <v>2000</v>
      </c>
    </row>
    <row r="403" spans="1:9" x14ac:dyDescent="0.25">
      <c r="A403" t="s">
        <v>1823</v>
      </c>
      <c r="B403" cm="1">
        <f t="array" ref="B403">SUMPRODUCT(('H3-295'!$D$2:$D$1229=A403)*'H3-295'!$I$2:$I$1229)</f>
        <v>1000</v>
      </c>
      <c r="C403">
        <f t="shared" si="25"/>
        <v>1000.000403</v>
      </c>
      <c r="D403">
        <f t="shared" si="26"/>
        <v>423</v>
      </c>
      <c r="G403" s="1">
        <v>402</v>
      </c>
      <c r="H403" t="str">
        <f t="shared" si="27"/>
        <v>Casaus y Padilla, Juan de</v>
      </c>
      <c r="I403">
        <f t="shared" si="28"/>
        <v>2000</v>
      </c>
    </row>
    <row r="404" spans="1:9" x14ac:dyDescent="0.25">
      <c r="A404" t="s">
        <v>1886</v>
      </c>
      <c r="B404" cm="1">
        <f t="array" ref="B404">SUMPRODUCT(('H3-295'!$D$2:$D$1229=A404)*'H3-295'!$I$2:$I$1229)</f>
        <v>40840</v>
      </c>
      <c r="C404">
        <f t="shared" si="25"/>
        <v>40840.000403999999</v>
      </c>
      <c r="D404">
        <f t="shared" si="26"/>
        <v>121</v>
      </c>
      <c r="G404" s="1">
        <v>403</v>
      </c>
      <c r="H404" t="str">
        <f t="shared" si="27"/>
        <v>Peña, Bartolomé de la</v>
      </c>
      <c r="I404">
        <f t="shared" si="28"/>
        <v>2000</v>
      </c>
    </row>
    <row r="405" spans="1:9" x14ac:dyDescent="0.25">
      <c r="A405" t="s">
        <v>1468</v>
      </c>
      <c r="B405" cm="1">
        <f t="array" ref="B405">SUMPRODUCT(('H3-295'!$D$2:$D$1229=A405)*'H3-295'!$I$2:$I$1229)</f>
        <v>0</v>
      </c>
      <c r="C405">
        <f t="shared" si="25"/>
        <v>4.0499999999999998E-4</v>
      </c>
      <c r="D405">
        <f t="shared" si="26"/>
        <v>476</v>
      </c>
      <c r="G405" s="1">
        <v>404</v>
      </c>
      <c r="H405" t="str">
        <f t="shared" si="27"/>
        <v>Barrenechea, Mateo de</v>
      </c>
      <c r="I405">
        <f t="shared" si="28"/>
        <v>2000</v>
      </c>
    </row>
    <row r="406" spans="1:9" x14ac:dyDescent="0.25">
      <c r="A406" t="s">
        <v>1824</v>
      </c>
      <c r="B406" cm="1">
        <f t="array" ref="B406">SUMPRODUCT(('H3-295'!$D$2:$D$1229=A406)*'H3-295'!$I$2:$I$1229)</f>
        <v>1806</v>
      </c>
      <c r="C406">
        <f t="shared" si="25"/>
        <v>1806.0004060000001</v>
      </c>
      <c r="D406">
        <f t="shared" si="26"/>
        <v>408</v>
      </c>
      <c r="G406" s="1">
        <v>405</v>
      </c>
      <c r="H406" t="str">
        <f t="shared" si="27"/>
        <v>Cordoba, Gerónimo de</v>
      </c>
      <c r="I406">
        <f t="shared" si="28"/>
        <v>1975</v>
      </c>
    </row>
    <row r="407" spans="1:9" x14ac:dyDescent="0.25">
      <c r="A407" t="s">
        <v>1825</v>
      </c>
      <c r="B407" cm="1">
        <f t="array" ref="B407">SUMPRODUCT(('H3-295'!$D$2:$D$1229=A407)*'H3-295'!$I$2:$I$1229)</f>
        <v>58000</v>
      </c>
      <c r="C407">
        <f t="shared" si="25"/>
        <v>58000.000407</v>
      </c>
      <c r="D407">
        <f t="shared" si="26"/>
        <v>86</v>
      </c>
      <c r="G407" s="1">
        <v>406</v>
      </c>
      <c r="H407" t="str">
        <f t="shared" si="27"/>
        <v>Fernández, Bartolome</v>
      </c>
      <c r="I407">
        <f t="shared" si="28"/>
        <v>1840</v>
      </c>
    </row>
    <row r="408" spans="1:9" x14ac:dyDescent="0.25">
      <c r="A408" t="s">
        <v>1826</v>
      </c>
      <c r="B408" cm="1">
        <f t="array" ref="B408">SUMPRODUCT(('H3-295'!$D$2:$D$1229=A408)*'H3-295'!$I$2:$I$1229)</f>
        <v>168000</v>
      </c>
      <c r="C408">
        <f t="shared" si="25"/>
        <v>168000.00040799999</v>
      </c>
      <c r="D408">
        <f t="shared" si="26"/>
        <v>19</v>
      </c>
      <c r="G408" s="1">
        <v>407</v>
      </c>
      <c r="H408" t="str">
        <f t="shared" si="27"/>
        <v>Linares, Juan Bautista de</v>
      </c>
      <c r="I408">
        <f t="shared" si="28"/>
        <v>1833</v>
      </c>
    </row>
    <row r="409" spans="1:9" x14ac:dyDescent="0.25">
      <c r="A409" t="s">
        <v>1516</v>
      </c>
      <c r="B409" cm="1">
        <f t="array" ref="B409">SUMPRODUCT(('H3-295'!$D$2:$D$1229=A409)*'H3-295'!$I$2:$I$1229)</f>
        <v>12000</v>
      </c>
      <c r="C409">
        <f t="shared" si="25"/>
        <v>12000.000409</v>
      </c>
      <c r="D409">
        <f t="shared" si="26"/>
        <v>271</v>
      </c>
      <c r="G409" s="1">
        <v>408</v>
      </c>
      <c r="H409" t="str">
        <f t="shared" si="27"/>
        <v>Barrionuevo Ramírez, Juan de</v>
      </c>
      <c r="I409">
        <f t="shared" si="28"/>
        <v>1806</v>
      </c>
    </row>
    <row r="410" spans="1:9" x14ac:dyDescent="0.25">
      <c r="A410" t="s">
        <v>1827</v>
      </c>
      <c r="B410" cm="1">
        <f t="array" ref="B410">SUMPRODUCT(('H3-295'!$D$2:$D$1229=A410)*'H3-295'!$I$2:$I$1229)</f>
        <v>90000</v>
      </c>
      <c r="C410">
        <f t="shared" si="25"/>
        <v>90000.000409999993</v>
      </c>
      <c r="D410">
        <f t="shared" si="26"/>
        <v>45</v>
      </c>
      <c r="G410" s="1">
        <v>409</v>
      </c>
      <c r="H410" t="str">
        <f t="shared" si="27"/>
        <v>Tello, Mateo Joseph</v>
      </c>
      <c r="I410">
        <f t="shared" si="28"/>
        <v>1800</v>
      </c>
    </row>
    <row r="411" spans="1:9" x14ac:dyDescent="0.25">
      <c r="A411" t="s">
        <v>1828</v>
      </c>
      <c r="B411" cm="1">
        <f t="array" ref="B411">SUMPRODUCT(('H3-295'!$D$2:$D$1229=A411)*'H3-295'!$I$2:$I$1229)</f>
        <v>1100</v>
      </c>
      <c r="C411">
        <f t="shared" si="25"/>
        <v>1100.000411</v>
      </c>
      <c r="D411">
        <f t="shared" si="26"/>
        <v>416</v>
      </c>
      <c r="G411" s="1">
        <v>410</v>
      </c>
      <c r="H411" t="str">
        <f t="shared" si="27"/>
        <v>Arroyo, Juan Francisco de</v>
      </c>
      <c r="I411">
        <f t="shared" si="28"/>
        <v>1667</v>
      </c>
    </row>
    <row r="412" spans="1:9" x14ac:dyDescent="0.25">
      <c r="A412" t="s">
        <v>1829</v>
      </c>
      <c r="B412" cm="1">
        <f t="array" ref="B412">SUMPRODUCT(('H3-295'!$D$2:$D$1229=A412)*'H3-295'!$I$2:$I$1229)</f>
        <v>5900</v>
      </c>
      <c r="C412">
        <f t="shared" si="25"/>
        <v>5900.0004120000003</v>
      </c>
      <c r="D412">
        <f t="shared" si="26"/>
        <v>328</v>
      </c>
      <c r="G412" s="1">
        <v>411</v>
      </c>
      <c r="H412" t="str">
        <f t="shared" si="27"/>
        <v>Ostre y Sarria, Mateo de</v>
      </c>
      <c r="I412">
        <f t="shared" si="28"/>
        <v>1384</v>
      </c>
    </row>
    <row r="413" spans="1:9" x14ac:dyDescent="0.25">
      <c r="A413" t="s">
        <v>1830</v>
      </c>
      <c r="B413" cm="1">
        <f t="array" ref="B413">SUMPRODUCT(('H3-295'!$D$2:$D$1229=A413)*'H3-295'!$I$2:$I$1229)</f>
        <v>60800</v>
      </c>
      <c r="C413">
        <f t="shared" si="25"/>
        <v>60800.000413000002</v>
      </c>
      <c r="D413">
        <f t="shared" si="26"/>
        <v>81</v>
      </c>
      <c r="G413" s="1">
        <v>412</v>
      </c>
      <c r="H413" t="str">
        <f t="shared" si="27"/>
        <v>Larios, Juan</v>
      </c>
      <c r="I413">
        <f t="shared" si="28"/>
        <v>1300</v>
      </c>
    </row>
    <row r="414" spans="1:9" x14ac:dyDescent="0.25">
      <c r="A414" s="135" t="s">
        <v>1894</v>
      </c>
      <c r="B414" cm="1">
        <f t="array" ref="B414">SUMPRODUCT(('H3-295'!$D$2:$D$1229=A414)*'H3-295'!$I$2:$I$1229)</f>
        <v>46000</v>
      </c>
      <c r="C414">
        <f t="shared" si="25"/>
        <v>46000.000414000002</v>
      </c>
      <c r="D414">
        <f t="shared" si="26"/>
        <v>110</v>
      </c>
      <c r="G414" s="1">
        <v>413</v>
      </c>
      <c r="H414" t="str">
        <f t="shared" si="27"/>
        <v>Esquerra, Andrés de</v>
      </c>
      <c r="I414">
        <f t="shared" si="28"/>
        <v>1300</v>
      </c>
    </row>
    <row r="415" spans="1:9" x14ac:dyDescent="0.25">
      <c r="A415" t="s">
        <v>1831</v>
      </c>
      <c r="B415" cm="1">
        <f t="array" ref="B415">SUMPRODUCT(('H3-295'!$D$2:$D$1229=A415)*'H3-295'!$I$2:$I$1229)</f>
        <v>0</v>
      </c>
      <c r="C415">
        <f t="shared" si="25"/>
        <v>4.15E-4</v>
      </c>
      <c r="D415">
        <f t="shared" si="26"/>
        <v>475</v>
      </c>
      <c r="G415" s="1">
        <v>414</v>
      </c>
      <c r="H415" t="str">
        <f t="shared" si="27"/>
        <v>Cueto, Pascual Joseph de</v>
      </c>
      <c r="I415">
        <f t="shared" si="28"/>
        <v>1160</v>
      </c>
    </row>
    <row r="416" spans="1:9" x14ac:dyDescent="0.25">
      <c r="A416" t="s">
        <v>1832</v>
      </c>
      <c r="B416" cm="1">
        <f t="array" ref="B416">SUMPRODUCT(('H3-295'!$D$2:$D$1229=A416)*'H3-295'!$I$2:$I$1229)</f>
        <v>8000</v>
      </c>
      <c r="C416">
        <f t="shared" si="25"/>
        <v>8000.0004159999999</v>
      </c>
      <c r="D416">
        <f t="shared" si="26"/>
        <v>301</v>
      </c>
      <c r="G416" s="1">
        <v>415</v>
      </c>
      <c r="H416" t="str">
        <f t="shared" si="27"/>
        <v>Benavides, …</v>
      </c>
      <c r="I416">
        <f t="shared" si="28"/>
        <v>1132</v>
      </c>
    </row>
    <row r="417" spans="1:9" x14ac:dyDescent="0.25">
      <c r="A417" t="s">
        <v>1348</v>
      </c>
      <c r="B417" cm="1">
        <f t="array" ref="B417">SUMPRODUCT(('H3-295'!$D$2:$D$1229=A417)*'H3-295'!$I$2:$I$1229)</f>
        <v>0</v>
      </c>
      <c r="C417">
        <f t="shared" si="25"/>
        <v>4.17E-4</v>
      </c>
      <c r="D417">
        <f t="shared" si="26"/>
        <v>474</v>
      </c>
      <c r="G417" s="1">
        <v>416</v>
      </c>
      <c r="H417" t="str">
        <f t="shared" si="27"/>
        <v>Abello, Felipe de</v>
      </c>
      <c r="I417">
        <f t="shared" si="28"/>
        <v>1100</v>
      </c>
    </row>
    <row r="418" spans="1:9" x14ac:dyDescent="0.25">
      <c r="A418" t="s">
        <v>1833</v>
      </c>
      <c r="B418" cm="1">
        <f t="array" ref="B418">SUMPRODUCT(('H3-295'!$D$2:$D$1229=A418)*'H3-295'!$I$2:$I$1229)</f>
        <v>8000</v>
      </c>
      <c r="C418">
        <f t="shared" si="25"/>
        <v>8000.0004179999996</v>
      </c>
      <c r="D418">
        <f t="shared" si="26"/>
        <v>300</v>
      </c>
      <c r="G418" s="1">
        <v>417</v>
      </c>
      <c r="H418" t="str">
        <f t="shared" si="27"/>
        <v>Rojas, Francisco Miguel de</v>
      </c>
      <c r="I418">
        <f t="shared" si="28"/>
        <v>1100</v>
      </c>
    </row>
    <row r="419" spans="1:9" x14ac:dyDescent="0.25">
      <c r="A419" t="s">
        <v>1834</v>
      </c>
      <c r="B419" cm="1">
        <f t="array" ref="B419">SUMPRODUCT(('H3-295'!$D$2:$D$1229=A419)*'H3-295'!$I$2:$I$1229)</f>
        <v>4000</v>
      </c>
      <c r="C419">
        <f t="shared" si="25"/>
        <v>4000.000419</v>
      </c>
      <c r="D419">
        <f t="shared" si="26"/>
        <v>355</v>
      </c>
      <c r="G419" s="1">
        <v>418</v>
      </c>
      <c r="H419" t="str">
        <f t="shared" si="27"/>
        <v>Espinosa, Pedro de</v>
      </c>
      <c r="I419">
        <f t="shared" si="28"/>
        <v>1100</v>
      </c>
    </row>
    <row r="420" spans="1:9" x14ac:dyDescent="0.25">
      <c r="A420" t="s">
        <v>1835</v>
      </c>
      <c r="B420" cm="1">
        <f t="array" ref="B420">SUMPRODUCT(('H3-295'!$D$2:$D$1229=A420)*'H3-295'!$I$2:$I$1229)</f>
        <v>11000</v>
      </c>
      <c r="C420">
        <f t="shared" si="25"/>
        <v>11000.00042</v>
      </c>
      <c r="D420">
        <f t="shared" si="26"/>
        <v>281</v>
      </c>
      <c r="G420" s="1">
        <v>419</v>
      </c>
      <c r="H420" t="str">
        <f t="shared" si="27"/>
        <v>Anuncibay, Juan Antonio de</v>
      </c>
      <c r="I420">
        <f t="shared" si="28"/>
        <v>1072</v>
      </c>
    </row>
    <row r="421" spans="1:9" x14ac:dyDescent="0.25">
      <c r="A421" t="s">
        <v>1836</v>
      </c>
      <c r="B421" cm="1">
        <f t="array" ref="B421">SUMPRODUCT(('H3-295'!$D$2:$D$1229=A421)*'H3-295'!$I$2:$I$1229)</f>
        <v>4000</v>
      </c>
      <c r="C421">
        <f t="shared" si="25"/>
        <v>4000.0004210000002</v>
      </c>
      <c r="D421">
        <f t="shared" si="26"/>
        <v>354</v>
      </c>
      <c r="G421" s="1">
        <v>420</v>
      </c>
      <c r="H421" t="str">
        <f t="shared" si="27"/>
        <v>Aguirre, Manuel Antonio de</v>
      </c>
      <c r="I421">
        <f t="shared" si="28"/>
        <v>1000</v>
      </c>
    </row>
    <row r="422" spans="1:9" x14ac:dyDescent="0.25">
      <c r="A422" t="s">
        <v>1837</v>
      </c>
      <c r="B422" cm="1">
        <f t="array" ref="B422">SUMPRODUCT(('H3-295'!$D$2:$D$1229=A422)*'H3-295'!$I$2:$I$1229)</f>
        <v>200</v>
      </c>
      <c r="C422">
        <f t="shared" si="25"/>
        <v>200.00042199999999</v>
      </c>
      <c r="D422">
        <f t="shared" si="26"/>
        <v>461</v>
      </c>
      <c r="G422" s="1">
        <v>421</v>
      </c>
      <c r="H422" t="str">
        <f t="shared" si="27"/>
        <v>Riva Agüero, Fernando de la</v>
      </c>
      <c r="I422">
        <f t="shared" si="28"/>
        <v>1000</v>
      </c>
    </row>
    <row r="423" spans="1:9" x14ac:dyDescent="0.25">
      <c r="A423" t="s">
        <v>1838</v>
      </c>
      <c r="B423" cm="1">
        <f t="array" ref="B423">SUMPRODUCT(('H3-295'!$D$2:$D$1229=A423)*'H3-295'!$I$2:$I$1229)</f>
        <v>4000</v>
      </c>
      <c r="C423">
        <f t="shared" si="25"/>
        <v>4000.000423</v>
      </c>
      <c r="D423">
        <f t="shared" si="26"/>
        <v>353</v>
      </c>
      <c r="G423" s="1">
        <v>422</v>
      </c>
      <c r="H423" t="str">
        <f t="shared" si="27"/>
        <v>Gonzáles Salado, Domingo</v>
      </c>
      <c r="I423">
        <f t="shared" si="28"/>
        <v>1000</v>
      </c>
    </row>
    <row r="424" spans="1:9" x14ac:dyDescent="0.25">
      <c r="A424" t="s">
        <v>1448</v>
      </c>
      <c r="B424" cm="1">
        <f t="array" ref="B424">SUMPRODUCT(('H3-295'!$D$2:$D$1229=A424)*'H3-295'!$I$2:$I$1229)</f>
        <v>4000</v>
      </c>
      <c r="C424">
        <f t="shared" si="25"/>
        <v>4000.0004239999998</v>
      </c>
      <c r="D424">
        <f t="shared" si="26"/>
        <v>352</v>
      </c>
      <c r="G424" s="1">
        <v>423</v>
      </c>
      <c r="H424" t="str">
        <f t="shared" si="27"/>
        <v>Barbarena, Manuel de</v>
      </c>
      <c r="I424">
        <f t="shared" si="28"/>
        <v>1000</v>
      </c>
    </row>
    <row r="425" spans="1:9" x14ac:dyDescent="0.25">
      <c r="A425" t="s">
        <v>1839</v>
      </c>
      <c r="B425" cm="1">
        <f t="array" ref="B425">SUMPRODUCT(('H3-295'!$D$2:$D$1229=A425)*'H3-295'!$I$2:$I$1229)</f>
        <v>800</v>
      </c>
      <c r="C425">
        <f t="shared" si="25"/>
        <v>800.00042499999995</v>
      </c>
      <c r="D425">
        <f t="shared" si="26"/>
        <v>428</v>
      </c>
      <c r="G425" s="1">
        <v>424</v>
      </c>
      <c r="H425" t="str">
        <f t="shared" si="27"/>
        <v>Santoyo, Joseph de</v>
      </c>
      <c r="I425">
        <f t="shared" si="28"/>
        <v>1000</v>
      </c>
    </row>
    <row r="426" spans="1:9" x14ac:dyDescent="0.25">
      <c r="A426" t="s">
        <v>1840</v>
      </c>
      <c r="B426" cm="1">
        <f t="array" ref="B426">SUMPRODUCT(('H3-295'!$D$2:$D$1229=A426)*'H3-295'!$I$2:$I$1229)</f>
        <v>4000</v>
      </c>
      <c r="C426">
        <f t="shared" si="25"/>
        <v>4000.0004260000001</v>
      </c>
      <c r="D426">
        <f t="shared" si="26"/>
        <v>351</v>
      </c>
      <c r="G426" s="1">
        <v>425</v>
      </c>
      <c r="H426" t="str">
        <f t="shared" si="27"/>
        <v>Gómez, Tomás</v>
      </c>
      <c r="I426">
        <f t="shared" si="28"/>
        <v>950</v>
      </c>
    </row>
    <row r="427" spans="1:9" x14ac:dyDescent="0.25">
      <c r="A427" t="s">
        <v>1841</v>
      </c>
      <c r="B427" cm="1">
        <f t="array" ref="B427">SUMPRODUCT(('H3-295'!$D$2:$D$1229=A427)*'H3-295'!$I$2:$I$1229)</f>
        <v>400</v>
      </c>
      <c r="C427">
        <f t="shared" si="25"/>
        <v>400.000427</v>
      </c>
      <c r="D427">
        <f t="shared" si="26"/>
        <v>447</v>
      </c>
      <c r="G427" s="1">
        <v>426</v>
      </c>
      <c r="H427" t="str">
        <f t="shared" si="27"/>
        <v>Fajardo, Melchor</v>
      </c>
      <c r="I427">
        <f t="shared" si="28"/>
        <v>900</v>
      </c>
    </row>
    <row r="428" spans="1:9" x14ac:dyDescent="0.25">
      <c r="A428" t="s">
        <v>1842</v>
      </c>
      <c r="B428" cm="1">
        <f t="array" ref="B428">SUMPRODUCT(('H3-295'!$D$2:$D$1229=A428)*'H3-295'!$I$2:$I$1229)</f>
        <v>0</v>
      </c>
      <c r="C428">
        <f t="shared" si="25"/>
        <v>4.28E-4</v>
      </c>
      <c r="D428">
        <f t="shared" si="26"/>
        <v>473</v>
      </c>
      <c r="G428" s="1">
        <v>427</v>
      </c>
      <c r="H428" t="str">
        <f t="shared" si="27"/>
        <v>Ariste, Tomás de</v>
      </c>
      <c r="I428">
        <f t="shared" si="28"/>
        <v>800</v>
      </c>
    </row>
    <row r="429" spans="1:9" x14ac:dyDescent="0.25">
      <c r="A429" t="s">
        <v>1843</v>
      </c>
      <c r="B429" cm="1">
        <f t="array" ref="B429">SUMPRODUCT(('H3-295'!$D$2:$D$1229=A429)*'H3-295'!$I$2:$I$1229)</f>
        <v>950</v>
      </c>
      <c r="C429">
        <f t="shared" si="25"/>
        <v>950.00042900000005</v>
      </c>
      <c r="D429">
        <f t="shared" si="26"/>
        <v>425</v>
      </c>
      <c r="G429" s="1">
        <v>428</v>
      </c>
      <c r="H429" t="str">
        <f t="shared" si="27"/>
        <v>López Morillo, Bartolome</v>
      </c>
      <c r="I429">
        <f t="shared" si="28"/>
        <v>800</v>
      </c>
    </row>
    <row r="430" spans="1:9" x14ac:dyDescent="0.25">
      <c r="A430" t="s">
        <v>1844</v>
      </c>
      <c r="B430" cm="1">
        <f t="array" ref="B430">SUMPRODUCT(('H3-295'!$D$2:$D$1229=A430)*'H3-295'!$I$2:$I$1229)</f>
        <v>0</v>
      </c>
      <c r="C430">
        <f t="shared" si="25"/>
        <v>4.2999999999999999E-4</v>
      </c>
      <c r="D430">
        <f t="shared" si="26"/>
        <v>472</v>
      </c>
      <c r="G430" s="1">
        <v>429</v>
      </c>
      <c r="H430" t="str">
        <f t="shared" si="27"/>
        <v>Enríquez, Francisco Joseph</v>
      </c>
      <c r="I430">
        <f t="shared" si="28"/>
        <v>800</v>
      </c>
    </row>
    <row r="431" spans="1:9" x14ac:dyDescent="0.25">
      <c r="A431" t="s">
        <v>1491</v>
      </c>
      <c r="B431" cm="1">
        <f t="array" ref="B431">SUMPRODUCT(('H3-295'!$D$2:$D$1229=A431)*'H3-295'!$I$2:$I$1229)</f>
        <v>54176</v>
      </c>
      <c r="C431">
        <f t="shared" si="25"/>
        <v>54176.000431</v>
      </c>
      <c r="D431">
        <f t="shared" si="26"/>
        <v>91</v>
      </c>
      <c r="G431" s="1">
        <v>430</v>
      </c>
      <c r="H431" t="str">
        <f t="shared" si="27"/>
        <v>Navarro, Joseph</v>
      </c>
      <c r="I431">
        <f t="shared" si="28"/>
        <v>800</v>
      </c>
    </row>
    <row r="432" spans="1:9" x14ac:dyDescent="0.25">
      <c r="A432" t="s">
        <v>1845</v>
      </c>
      <c r="B432" cm="1">
        <f t="array" ref="B432">SUMPRODUCT(('H3-295'!$D$2:$D$1229=A432)*'H3-295'!$I$2:$I$1229)</f>
        <v>300</v>
      </c>
      <c r="C432">
        <f t="shared" si="25"/>
        <v>300.00043199999999</v>
      </c>
      <c r="D432">
        <f t="shared" si="26"/>
        <v>457</v>
      </c>
      <c r="G432" s="1">
        <v>431</v>
      </c>
      <c r="H432" t="str">
        <f t="shared" si="27"/>
        <v>Olosaya, Juan de</v>
      </c>
      <c r="I432">
        <f t="shared" si="28"/>
        <v>766</v>
      </c>
    </row>
    <row r="433" spans="1:9" x14ac:dyDescent="0.25">
      <c r="A433" t="s">
        <v>1846</v>
      </c>
      <c r="B433" cm="1">
        <f t="array" ref="B433">SUMPRODUCT(('H3-295'!$D$2:$D$1229=A433)*'H3-295'!$I$2:$I$1229)</f>
        <v>45226</v>
      </c>
      <c r="C433">
        <f t="shared" si="25"/>
        <v>45226.000433000001</v>
      </c>
      <c r="D433">
        <f t="shared" si="26"/>
        <v>111</v>
      </c>
      <c r="G433" s="1">
        <v>432</v>
      </c>
      <c r="H433" t="str">
        <f t="shared" si="27"/>
        <v>Álvarez, Gabriel</v>
      </c>
      <c r="I433">
        <f t="shared" si="28"/>
        <v>748</v>
      </c>
    </row>
    <row r="434" spans="1:9" x14ac:dyDescent="0.25">
      <c r="A434" t="s">
        <v>1847</v>
      </c>
      <c r="B434" cm="1">
        <f t="array" ref="B434">SUMPRODUCT(('H3-295'!$D$2:$D$1229=A434)*'H3-295'!$I$2:$I$1229)</f>
        <v>6000</v>
      </c>
      <c r="C434">
        <f t="shared" si="25"/>
        <v>6000.0004339999996</v>
      </c>
      <c r="D434">
        <f t="shared" si="26"/>
        <v>322</v>
      </c>
      <c r="G434" s="1">
        <v>433</v>
      </c>
      <c r="H434" t="str">
        <f t="shared" si="27"/>
        <v>Romero, Eugenio</v>
      </c>
      <c r="I434">
        <f t="shared" si="28"/>
        <v>747</v>
      </c>
    </row>
    <row r="435" spans="1:9" x14ac:dyDescent="0.25">
      <c r="A435" t="s">
        <v>1848</v>
      </c>
      <c r="B435" cm="1">
        <f t="array" ref="B435">SUMPRODUCT(('H3-295'!$D$2:$D$1229=A435)*'H3-295'!$I$2:$I$1229)</f>
        <v>22764</v>
      </c>
      <c r="C435">
        <f t="shared" si="25"/>
        <v>22764.000435000002</v>
      </c>
      <c r="D435">
        <f t="shared" si="26"/>
        <v>186</v>
      </c>
      <c r="G435" s="1">
        <v>434</v>
      </c>
      <c r="H435" t="str">
        <f t="shared" si="27"/>
        <v>Castañiza, Agustín del</v>
      </c>
      <c r="I435">
        <f t="shared" si="28"/>
        <v>728</v>
      </c>
    </row>
    <row r="436" spans="1:9" x14ac:dyDescent="0.25">
      <c r="A436" t="s">
        <v>1493</v>
      </c>
      <c r="B436" cm="1">
        <f t="array" ref="B436">SUMPRODUCT(('H3-295'!$D$2:$D$1229=A436)*'H3-295'!$I$2:$I$1229)</f>
        <v>4600</v>
      </c>
      <c r="C436">
        <f t="shared" si="25"/>
        <v>4600.0004360000003</v>
      </c>
      <c r="D436">
        <f t="shared" si="26"/>
        <v>337</v>
      </c>
      <c r="G436" s="1">
        <v>435</v>
      </c>
      <c r="H436" t="str">
        <f t="shared" si="27"/>
        <v>Juan Bautista</v>
      </c>
      <c r="I436">
        <f t="shared" si="28"/>
        <v>700</v>
      </c>
    </row>
    <row r="437" spans="1:9" x14ac:dyDescent="0.25">
      <c r="A437" t="s">
        <v>1849</v>
      </c>
      <c r="B437" cm="1">
        <f t="array" ref="B437">SUMPRODUCT(('H3-295'!$D$2:$D$1229=A437)*'H3-295'!$I$2:$I$1229)</f>
        <v>300</v>
      </c>
      <c r="C437">
        <f t="shared" si="25"/>
        <v>300.00043699999998</v>
      </c>
      <c r="D437">
        <f t="shared" si="26"/>
        <v>456</v>
      </c>
      <c r="G437" s="1">
        <v>436</v>
      </c>
      <c r="H437" t="str">
        <f t="shared" si="27"/>
        <v>Iturras, Pedro de</v>
      </c>
      <c r="I437">
        <f t="shared" si="28"/>
        <v>660</v>
      </c>
    </row>
    <row r="438" spans="1:9" x14ac:dyDescent="0.25">
      <c r="A438" t="s">
        <v>1891</v>
      </c>
      <c r="B438" cm="1">
        <f t="array" ref="B438">SUMPRODUCT(('H3-295'!$D$2:$D$1229=A438)*'H3-295'!$I$2:$I$1229)</f>
        <v>3851</v>
      </c>
      <c r="C438">
        <f t="shared" si="25"/>
        <v>3851.000438</v>
      </c>
      <c r="D438">
        <f t="shared" si="26"/>
        <v>368</v>
      </c>
      <c r="G438" s="1">
        <v>437</v>
      </c>
      <c r="H438" t="str">
        <f t="shared" si="27"/>
        <v>Rojas, Juan de</v>
      </c>
      <c r="I438">
        <f t="shared" si="28"/>
        <v>600</v>
      </c>
    </row>
    <row r="439" spans="1:9" x14ac:dyDescent="0.25">
      <c r="A439" t="s">
        <v>1456</v>
      </c>
      <c r="B439" cm="1">
        <f t="array" ref="B439">SUMPRODUCT(('H3-295'!$D$2:$D$1229=A439)*'H3-295'!$I$2:$I$1229)</f>
        <v>84825</v>
      </c>
      <c r="C439">
        <f t="shared" si="25"/>
        <v>84825.000438999996</v>
      </c>
      <c r="D439">
        <f t="shared" si="26"/>
        <v>48</v>
      </c>
      <c r="G439" s="1">
        <v>438</v>
      </c>
      <c r="H439" t="str">
        <f t="shared" si="27"/>
        <v>Aragón, Marcos de</v>
      </c>
      <c r="I439">
        <f t="shared" si="28"/>
        <v>600</v>
      </c>
    </row>
    <row r="440" spans="1:9" x14ac:dyDescent="0.25">
      <c r="A440" t="s">
        <v>1850</v>
      </c>
      <c r="B440" cm="1">
        <f t="array" ref="B440">SUMPRODUCT(('H3-295'!$D$2:$D$1229=A440)*'H3-295'!$I$2:$I$1229)</f>
        <v>0</v>
      </c>
      <c r="C440">
        <f t="shared" si="25"/>
        <v>4.3999999999999996E-4</v>
      </c>
      <c r="D440">
        <f t="shared" si="26"/>
        <v>471</v>
      </c>
      <c r="G440" s="1">
        <v>439</v>
      </c>
      <c r="H440" t="str">
        <f t="shared" si="27"/>
        <v>Díaz Romero, Francisco</v>
      </c>
      <c r="I440">
        <f t="shared" si="28"/>
        <v>500</v>
      </c>
    </row>
    <row r="441" spans="1:9" x14ac:dyDescent="0.25">
      <c r="A441" t="s">
        <v>1851</v>
      </c>
      <c r="B441" cm="1">
        <f t="array" ref="B441">SUMPRODUCT(('H3-295'!$D$2:$D$1229=A441)*'H3-295'!$I$2:$I$1229)</f>
        <v>1975</v>
      </c>
      <c r="C441">
        <f t="shared" si="25"/>
        <v>1975.0004409999999</v>
      </c>
      <c r="D441">
        <f t="shared" si="26"/>
        <v>405</v>
      </c>
      <c r="G441" s="1">
        <v>440</v>
      </c>
      <c r="H441" t="str">
        <f t="shared" si="27"/>
        <v>Aramburo, Marcos de</v>
      </c>
      <c r="I441">
        <f t="shared" si="28"/>
        <v>500</v>
      </c>
    </row>
    <row r="442" spans="1:9" x14ac:dyDescent="0.25">
      <c r="A442" t="s">
        <v>1531</v>
      </c>
      <c r="B442" cm="1">
        <f t="array" ref="B442">SUMPRODUCT(('H3-295'!$D$2:$D$1229=A442)*'H3-295'!$I$2:$I$1229)</f>
        <v>4000</v>
      </c>
      <c r="C442">
        <f t="shared" si="25"/>
        <v>4000.000442</v>
      </c>
      <c r="D442">
        <f t="shared" si="26"/>
        <v>350</v>
      </c>
      <c r="G442" s="1">
        <v>441</v>
      </c>
      <c r="H442" t="str">
        <f t="shared" si="27"/>
        <v>Ruiz, Gregorio</v>
      </c>
      <c r="I442">
        <f t="shared" si="28"/>
        <v>500</v>
      </c>
    </row>
    <row r="443" spans="1:9" x14ac:dyDescent="0.25">
      <c r="A443" t="s">
        <v>1852</v>
      </c>
      <c r="B443" cm="1">
        <f t="array" ref="B443">SUMPRODUCT(('H3-295'!$D$2:$D$1229=A443)*'H3-295'!$I$2:$I$1229)</f>
        <v>8000</v>
      </c>
      <c r="C443">
        <f t="shared" si="25"/>
        <v>8000.0004429999999</v>
      </c>
      <c r="D443">
        <f t="shared" si="26"/>
        <v>299</v>
      </c>
      <c r="G443" s="1">
        <v>442</v>
      </c>
      <c r="H443" t="str">
        <f t="shared" si="27"/>
        <v>García, Joseph</v>
      </c>
      <c r="I443">
        <f t="shared" si="28"/>
        <v>500</v>
      </c>
    </row>
    <row r="444" spans="1:9" x14ac:dyDescent="0.25">
      <c r="A444" t="s">
        <v>1853</v>
      </c>
      <c r="B444" cm="1">
        <f t="array" ref="B444">SUMPRODUCT(('H3-295'!$D$2:$D$1229=A444)*'H3-295'!$I$2:$I$1229)</f>
        <v>1000</v>
      </c>
      <c r="C444">
        <f t="shared" si="25"/>
        <v>1000.000444</v>
      </c>
      <c r="D444">
        <f t="shared" si="26"/>
        <v>422</v>
      </c>
      <c r="G444" s="1">
        <v>443</v>
      </c>
      <c r="H444" t="str">
        <f t="shared" si="27"/>
        <v>Verastegui, Martín de</v>
      </c>
      <c r="I444">
        <f t="shared" si="28"/>
        <v>500</v>
      </c>
    </row>
    <row r="445" spans="1:9" x14ac:dyDescent="0.25">
      <c r="A445" t="s">
        <v>1349</v>
      </c>
      <c r="B445" cm="1">
        <f t="array" ref="B445">SUMPRODUCT(('H3-295'!$D$2:$D$1229=A445)*'H3-295'!$I$2:$I$1229)</f>
        <v>14532</v>
      </c>
      <c r="C445">
        <f t="shared" si="25"/>
        <v>14532.000445</v>
      </c>
      <c r="D445">
        <f t="shared" si="26"/>
        <v>246</v>
      </c>
      <c r="G445" s="1">
        <v>444</v>
      </c>
      <c r="H445" t="str">
        <f t="shared" si="27"/>
        <v>Rotalde, Miguel de</v>
      </c>
      <c r="I445">
        <f t="shared" si="28"/>
        <v>498</v>
      </c>
    </row>
    <row r="446" spans="1:9" x14ac:dyDescent="0.25">
      <c r="A446" t="s">
        <v>1350</v>
      </c>
      <c r="B446" cm="1">
        <f t="array" ref="B446">SUMPRODUCT(('H3-295'!$D$2:$D$1229=A446)*'H3-295'!$I$2:$I$1229)</f>
        <v>1000</v>
      </c>
      <c r="C446">
        <f t="shared" si="25"/>
        <v>1000.000446</v>
      </c>
      <c r="D446">
        <f t="shared" si="26"/>
        <v>421</v>
      </c>
      <c r="G446" s="1">
        <v>445</v>
      </c>
      <c r="H446" t="str">
        <f t="shared" si="27"/>
        <v>Fernández de Maurubai, Francisco</v>
      </c>
      <c r="I446">
        <f t="shared" si="28"/>
        <v>432</v>
      </c>
    </row>
    <row r="447" spans="1:9" x14ac:dyDescent="0.25">
      <c r="A447" t="s">
        <v>1854</v>
      </c>
      <c r="B447" cm="1">
        <f t="array" ref="B447">SUMPRODUCT(('H3-295'!$D$2:$D$1229=A447)*'H3-295'!$I$2:$I$1229)</f>
        <v>2820</v>
      </c>
      <c r="C447">
        <f t="shared" si="25"/>
        <v>2820.0004469999999</v>
      </c>
      <c r="D447">
        <f t="shared" si="26"/>
        <v>387</v>
      </c>
      <c r="G447" s="1">
        <v>446</v>
      </c>
      <c r="H447" t="str">
        <f t="shared" si="27"/>
        <v>Francisco Joseph</v>
      </c>
      <c r="I447">
        <f t="shared" si="28"/>
        <v>400</v>
      </c>
    </row>
    <row r="448" spans="1:9" x14ac:dyDescent="0.25">
      <c r="A448" t="s">
        <v>1855</v>
      </c>
      <c r="B448" cm="1">
        <f t="array" ref="B448">SUMPRODUCT(('H3-295'!$D$2:$D$1229=A448)*'H3-295'!$I$2:$I$1229)</f>
        <v>2200</v>
      </c>
      <c r="C448">
        <f t="shared" si="25"/>
        <v>2200.0004479999998</v>
      </c>
      <c r="D448">
        <f t="shared" si="26"/>
        <v>397</v>
      </c>
      <c r="G448" s="1">
        <v>447</v>
      </c>
      <c r="H448" t="str">
        <f t="shared" si="27"/>
        <v>Padilla, Juan de</v>
      </c>
      <c r="I448">
        <f t="shared" si="28"/>
        <v>400</v>
      </c>
    </row>
    <row r="449" spans="1:9" ht="15" customHeight="1" x14ac:dyDescent="0.25">
      <c r="A449" t="s">
        <v>1856</v>
      </c>
      <c r="B449" cm="1">
        <f t="array" ref="B449">SUMPRODUCT(('H3-295'!$D$2:$D$1229=A449)*'H3-295'!$I$2:$I$1229)</f>
        <v>2565</v>
      </c>
      <c r="C449">
        <f t="shared" si="25"/>
        <v>2565.0004490000001</v>
      </c>
      <c r="D449">
        <f t="shared" si="26"/>
        <v>392</v>
      </c>
      <c r="G449" s="1">
        <v>448</v>
      </c>
      <c r="H449" t="str">
        <f t="shared" si="27"/>
        <v>Delgado Carbajal, Antonio</v>
      </c>
      <c r="I449">
        <f t="shared" si="28"/>
        <v>400</v>
      </c>
    </row>
    <row r="450" spans="1:9" x14ac:dyDescent="0.25">
      <c r="A450" t="s">
        <v>1351</v>
      </c>
      <c r="B450" cm="1">
        <f t="array" ref="B450">SUMPRODUCT(('H3-295'!$D$2:$D$1229=A450)*'H3-295'!$I$2:$I$1229)</f>
        <v>3750</v>
      </c>
      <c r="C450">
        <f t="shared" ref="C450:C481" si="29">B450+0.000001*ROW()</f>
        <v>3750.00045</v>
      </c>
      <c r="D450">
        <f t="shared" ref="D450:D481" si="30">_xlfn.RANK.EQ(C450,$C$2:$C$483)</f>
        <v>371</v>
      </c>
      <c r="G450" s="1">
        <v>449</v>
      </c>
      <c r="H450" t="str">
        <f t="shared" si="27"/>
        <v>Carrillo, Joseph</v>
      </c>
      <c r="I450">
        <f t="shared" si="28"/>
        <v>400</v>
      </c>
    </row>
    <row r="451" spans="1:9" x14ac:dyDescent="0.25">
      <c r="A451" t="s">
        <v>1857</v>
      </c>
      <c r="B451" cm="1">
        <f t="array" ref="B451">SUMPRODUCT(('H3-295'!$D$2:$D$1229=A451)*'H3-295'!$I$2:$I$1229)</f>
        <v>23800</v>
      </c>
      <c r="C451">
        <f t="shared" si="29"/>
        <v>23800.000451</v>
      </c>
      <c r="D451">
        <f t="shared" si="30"/>
        <v>183</v>
      </c>
      <c r="G451" s="1">
        <v>450</v>
      </c>
      <c r="H451" t="str">
        <f t="shared" ref="H451:H481" si="31">INDEX($A$2:$A$483,MATCH(G451,$D$2:$D$483,0))</f>
        <v>Pérez de Eguiguren, Juan</v>
      </c>
      <c r="I451">
        <f t="shared" ref="I451:I481" si="32">INDEX($B$2:$B$483,MATCH(G451,$D$2:$D$483,0))</f>
        <v>400</v>
      </c>
    </row>
    <row r="452" spans="1:9" x14ac:dyDescent="0.25">
      <c r="A452" t="s">
        <v>1858</v>
      </c>
      <c r="B452" cm="1">
        <f t="array" ref="B452">SUMPRODUCT(('H3-295'!$D$2:$D$1229=A452)*'H3-295'!$I$2:$I$1229)</f>
        <v>46613</v>
      </c>
      <c r="C452">
        <f t="shared" si="29"/>
        <v>46613.000452</v>
      </c>
      <c r="D452">
        <f t="shared" si="30"/>
        <v>108</v>
      </c>
      <c r="G452" s="1">
        <v>451</v>
      </c>
      <c r="H452" t="str">
        <f t="shared" si="31"/>
        <v>Villanueva, Juan de</v>
      </c>
      <c r="I452">
        <f t="shared" si="32"/>
        <v>400</v>
      </c>
    </row>
    <row r="453" spans="1:9" x14ac:dyDescent="0.25">
      <c r="A453" t="s">
        <v>1492</v>
      </c>
      <c r="B453" cm="1">
        <f t="array" ref="B453">SUMPRODUCT(('H3-295'!$D$2:$D$1229=A453)*'H3-295'!$I$2:$I$1229)</f>
        <v>18160</v>
      </c>
      <c r="C453">
        <f t="shared" si="29"/>
        <v>18160.000453000001</v>
      </c>
      <c r="D453">
        <f t="shared" si="30"/>
        <v>216</v>
      </c>
      <c r="G453" s="1">
        <v>452</v>
      </c>
      <c r="H453" t="str">
        <f t="shared" si="31"/>
        <v>Llanos, Tomás de</v>
      </c>
      <c r="I453">
        <f t="shared" si="32"/>
        <v>400</v>
      </c>
    </row>
    <row r="454" spans="1:9" x14ac:dyDescent="0.25">
      <c r="A454" t="s">
        <v>1859</v>
      </c>
      <c r="B454" cm="1">
        <f t="array" ref="B454">SUMPRODUCT(('H3-295'!$D$2:$D$1229=A454)*'H3-295'!$I$2:$I$1229)</f>
        <v>18000</v>
      </c>
      <c r="C454">
        <f t="shared" si="29"/>
        <v>18000.000454000001</v>
      </c>
      <c r="D454">
        <f t="shared" si="30"/>
        <v>217</v>
      </c>
      <c r="G454" s="1">
        <v>453</v>
      </c>
      <c r="H454" t="str">
        <f t="shared" si="31"/>
        <v>García de la Cueva, Antonio</v>
      </c>
      <c r="I454">
        <f t="shared" si="32"/>
        <v>350</v>
      </c>
    </row>
    <row r="455" spans="1:9" x14ac:dyDescent="0.25">
      <c r="A455" t="s">
        <v>1317</v>
      </c>
      <c r="B455" cm="1">
        <f t="array" ref="B455">SUMPRODUCT(('H3-295'!$D$2:$D$1229=A455)*'H3-295'!$I$2:$I$1229)</f>
        <v>72165</v>
      </c>
      <c r="C455">
        <f t="shared" si="29"/>
        <v>72165.000455000001</v>
      </c>
      <c r="D455">
        <f t="shared" si="30"/>
        <v>64</v>
      </c>
      <c r="G455" s="1">
        <v>454</v>
      </c>
      <c r="H455" t="str">
        <f t="shared" si="31"/>
        <v>Bruna Galán, Francisco de</v>
      </c>
      <c r="I455">
        <f t="shared" si="32"/>
        <v>344</v>
      </c>
    </row>
    <row r="456" spans="1:9" x14ac:dyDescent="0.25">
      <c r="A456" t="s">
        <v>1860</v>
      </c>
      <c r="B456" cm="1">
        <f t="array" ref="B456">SUMPRODUCT(('H3-295'!$D$2:$D$1229=A456)*'H3-295'!$I$2:$I$1229)</f>
        <v>400</v>
      </c>
      <c r="C456">
        <f t="shared" si="29"/>
        <v>400.00045599999999</v>
      </c>
      <c r="D456">
        <f t="shared" si="30"/>
        <v>446</v>
      </c>
      <c r="G456" s="1">
        <v>455</v>
      </c>
      <c r="H456" t="str">
        <f t="shared" si="31"/>
        <v>Ruiz de Ocaña, Juan</v>
      </c>
      <c r="I456">
        <f t="shared" si="32"/>
        <v>300</v>
      </c>
    </row>
    <row r="457" spans="1:9" x14ac:dyDescent="0.25">
      <c r="A457" t="s">
        <v>1861</v>
      </c>
      <c r="B457" cm="1">
        <f t="array" ref="B457">SUMPRODUCT(('H3-295'!$D$2:$D$1229=A457)*'H3-295'!$I$2:$I$1229)</f>
        <v>1000</v>
      </c>
      <c r="C457">
        <f t="shared" si="29"/>
        <v>1000.000457</v>
      </c>
      <c r="D457">
        <f t="shared" si="30"/>
        <v>420</v>
      </c>
      <c r="G457" s="1">
        <v>456</v>
      </c>
      <c r="H457" t="str">
        <f t="shared" si="31"/>
        <v>Soto, Gaspar de</v>
      </c>
      <c r="I457">
        <f t="shared" si="32"/>
        <v>300</v>
      </c>
    </row>
    <row r="458" spans="1:9" x14ac:dyDescent="0.25">
      <c r="A458" t="s">
        <v>1862</v>
      </c>
      <c r="B458" cm="1">
        <f t="array" ref="B458">SUMPRODUCT(('H3-295'!$D$2:$D$1229=A458)*'H3-295'!$I$2:$I$1229)</f>
        <v>2124</v>
      </c>
      <c r="C458">
        <f t="shared" si="29"/>
        <v>2124.000458</v>
      </c>
      <c r="D458">
        <f t="shared" si="30"/>
        <v>399</v>
      </c>
      <c r="G458" s="1">
        <v>457</v>
      </c>
      <c r="H458" t="str">
        <f t="shared" si="31"/>
        <v>Ponce, Melchor</v>
      </c>
      <c r="I458">
        <f t="shared" si="32"/>
        <v>300</v>
      </c>
    </row>
    <row r="459" spans="1:9" x14ac:dyDescent="0.25">
      <c r="A459" t="s">
        <v>1863</v>
      </c>
      <c r="B459" cm="1">
        <f t="array" ref="B459">SUMPRODUCT(('H3-295'!$D$2:$D$1229=A459)*'H3-295'!$I$2:$I$1229)</f>
        <v>24000</v>
      </c>
      <c r="C459">
        <f t="shared" si="29"/>
        <v>24000.000458999999</v>
      </c>
      <c r="D459">
        <f t="shared" si="30"/>
        <v>180</v>
      </c>
      <c r="G459" s="1">
        <v>458</v>
      </c>
      <c r="H459" t="str">
        <f t="shared" si="31"/>
        <v>García Cabello, Joseph</v>
      </c>
      <c r="I459">
        <f t="shared" si="32"/>
        <v>272</v>
      </c>
    </row>
    <row r="460" spans="1:9" x14ac:dyDescent="0.25">
      <c r="A460" t="s">
        <v>1864</v>
      </c>
      <c r="B460" cm="1">
        <f t="array" ref="B460">SUMPRODUCT(('H3-295'!$D$2:$D$1229=A460)*'H3-295'!$I$2:$I$1229)</f>
        <v>8000</v>
      </c>
      <c r="C460">
        <f t="shared" si="29"/>
        <v>8000.0004600000002</v>
      </c>
      <c r="D460">
        <f t="shared" si="30"/>
        <v>298</v>
      </c>
      <c r="G460" s="1">
        <v>459</v>
      </c>
      <c r="H460" t="str">
        <f t="shared" si="31"/>
        <v>Cobo, Francisco</v>
      </c>
      <c r="I460">
        <f t="shared" si="32"/>
        <v>240</v>
      </c>
    </row>
    <row r="461" spans="1:9" x14ac:dyDescent="0.25">
      <c r="A461" t="s">
        <v>1865</v>
      </c>
      <c r="B461" cm="1">
        <f t="array" ref="B461">SUMPRODUCT(('H3-295'!$D$2:$D$1229=A461)*'H3-295'!$I$2:$I$1229)</f>
        <v>498</v>
      </c>
      <c r="C461">
        <f t="shared" si="29"/>
        <v>498.00046099999997</v>
      </c>
      <c r="D461">
        <f t="shared" si="30"/>
        <v>444</v>
      </c>
      <c r="G461" s="1">
        <v>460</v>
      </c>
      <c r="H461" t="str">
        <f t="shared" si="31"/>
        <v>Fernández Pando, Juan Antonio</v>
      </c>
      <c r="I461">
        <f t="shared" si="32"/>
        <v>200</v>
      </c>
    </row>
    <row r="462" spans="1:9" x14ac:dyDescent="0.25">
      <c r="A462" t="s">
        <v>1447</v>
      </c>
      <c r="B462" cm="1">
        <f t="array" ref="B462">SUMPRODUCT(('H3-295'!$D$2:$D$1229=A462)*'H3-295'!$I$2:$I$1229)</f>
        <v>2850</v>
      </c>
      <c r="C462">
        <f t="shared" si="29"/>
        <v>2850.000462</v>
      </c>
      <c r="D462">
        <f t="shared" si="30"/>
        <v>386</v>
      </c>
      <c r="G462" s="1">
        <v>461</v>
      </c>
      <c r="H462" t="str">
        <f t="shared" si="31"/>
        <v>Díaz Caballero, Juan</v>
      </c>
      <c r="I462">
        <f t="shared" si="32"/>
        <v>200</v>
      </c>
    </row>
    <row r="463" spans="1:9" x14ac:dyDescent="0.25">
      <c r="A463" t="s">
        <v>1866</v>
      </c>
      <c r="B463" cm="1">
        <f t="array" ref="B463">SUMPRODUCT(('H3-295'!$D$2:$D$1229=A463)*'H3-295'!$I$2:$I$1229)</f>
        <v>3500</v>
      </c>
      <c r="C463">
        <f t="shared" si="29"/>
        <v>3500.0004629999999</v>
      </c>
      <c r="D463">
        <f t="shared" si="30"/>
        <v>378</v>
      </c>
      <c r="G463" s="1">
        <v>462</v>
      </c>
      <c r="H463" t="str">
        <f t="shared" si="31"/>
        <v>Aguilar, Antonio de</v>
      </c>
      <c r="I463">
        <f t="shared" si="32"/>
        <v>200</v>
      </c>
    </row>
    <row r="464" spans="1:9" x14ac:dyDescent="0.25">
      <c r="A464" t="s">
        <v>1867</v>
      </c>
      <c r="B464" cm="1">
        <f t="array" ref="B464">SUMPRODUCT(('H3-295'!$D$2:$D$1229=A464)*'H3-295'!$I$2:$I$1229)</f>
        <v>2850</v>
      </c>
      <c r="C464">
        <f t="shared" si="29"/>
        <v>2850.0004640000002</v>
      </c>
      <c r="D464">
        <f t="shared" si="30"/>
        <v>385</v>
      </c>
      <c r="G464" s="1">
        <v>463</v>
      </c>
      <c r="H464" t="str">
        <f t="shared" si="31"/>
        <v>Irigoyen, Pedro de</v>
      </c>
      <c r="I464">
        <f t="shared" si="32"/>
        <v>200</v>
      </c>
    </row>
    <row r="465" spans="1:9" x14ac:dyDescent="0.25">
      <c r="A465" t="s">
        <v>1868</v>
      </c>
      <c r="B465" cm="1">
        <f t="array" ref="B465">SUMPRODUCT(('H3-295'!$D$2:$D$1229=A465)*'H3-295'!$I$2:$I$1229)</f>
        <v>766</v>
      </c>
      <c r="C465">
        <f t="shared" si="29"/>
        <v>766.00046499999996</v>
      </c>
      <c r="D465">
        <f t="shared" si="30"/>
        <v>431</v>
      </c>
      <c r="G465" s="1">
        <v>464</v>
      </c>
      <c r="H465" t="str">
        <f t="shared" si="31"/>
        <v>Barreto, Mateo</v>
      </c>
      <c r="I465">
        <f t="shared" si="32"/>
        <v>200</v>
      </c>
    </row>
    <row r="466" spans="1:9" x14ac:dyDescent="0.25">
      <c r="A466" t="s">
        <v>1869</v>
      </c>
      <c r="B466" cm="1">
        <f t="array" ref="B466">SUMPRODUCT(('H3-295'!$D$2:$D$1229=A466)*'H3-295'!$I$2:$I$1229)</f>
        <v>660</v>
      </c>
      <c r="C466">
        <f t="shared" si="29"/>
        <v>660.00046599999996</v>
      </c>
      <c r="D466">
        <f t="shared" si="30"/>
        <v>436</v>
      </c>
      <c r="G466" s="1">
        <v>465</v>
      </c>
      <c r="H466" t="str">
        <f t="shared" si="31"/>
        <v>(agujero), Juan</v>
      </c>
      <c r="I466">
        <f t="shared" si="32"/>
        <v>116</v>
      </c>
    </row>
    <row r="467" spans="1:9" x14ac:dyDescent="0.25">
      <c r="A467" t="s">
        <v>1870</v>
      </c>
      <c r="B467" cm="1">
        <f t="array" ref="B467">SUMPRODUCT(('H3-295'!$D$2:$D$1229=A467)*'H3-295'!$I$2:$I$1229)</f>
        <v>300</v>
      </c>
      <c r="C467">
        <f t="shared" si="29"/>
        <v>300.00046700000001</v>
      </c>
      <c r="D467">
        <f t="shared" si="30"/>
        <v>455</v>
      </c>
      <c r="G467" s="1">
        <v>466</v>
      </c>
      <c r="H467" t="str">
        <f t="shared" si="31"/>
        <v>Enríquez, Juan</v>
      </c>
      <c r="I467">
        <f t="shared" si="32"/>
        <v>112</v>
      </c>
    </row>
    <row r="468" spans="1:9" x14ac:dyDescent="0.25">
      <c r="A468" t="s">
        <v>1871</v>
      </c>
      <c r="B468" cm="1">
        <f t="array" ref="B468">SUMPRODUCT(('H3-295'!$D$2:$D$1229=A468)*'H3-295'!$I$2:$I$1229)</f>
        <v>126052</v>
      </c>
      <c r="C468">
        <f t="shared" si="29"/>
        <v>126052.000468</v>
      </c>
      <c r="D468">
        <f t="shared" si="30"/>
        <v>25</v>
      </c>
      <c r="G468" s="1">
        <v>467</v>
      </c>
      <c r="H468" t="str">
        <f t="shared" si="31"/>
        <v>Hera, Pedro Romualdo de la</v>
      </c>
      <c r="I468">
        <f t="shared" si="32"/>
        <v>96</v>
      </c>
    </row>
    <row r="469" spans="1:9" x14ac:dyDescent="0.25">
      <c r="A469" t="s">
        <v>1872</v>
      </c>
      <c r="B469" cm="1">
        <f t="array" ref="B469">SUMPRODUCT(('H3-295'!$D$2:$D$1229=A469)*'H3-295'!$I$2:$I$1229)</f>
        <v>800</v>
      </c>
      <c r="C469">
        <f t="shared" si="29"/>
        <v>800.00046899999995</v>
      </c>
      <c r="D469">
        <f t="shared" si="30"/>
        <v>427</v>
      </c>
      <c r="G469" s="1">
        <v>468</v>
      </c>
      <c r="H469" t="str">
        <f t="shared" si="31"/>
        <v>Capote, Andrés</v>
      </c>
      <c r="I469">
        <f t="shared" si="32"/>
        <v>62</v>
      </c>
    </row>
    <row r="470" spans="1:9" x14ac:dyDescent="0.25">
      <c r="A470" t="s">
        <v>1873</v>
      </c>
      <c r="B470" cm="1">
        <f t="array" ref="B470">SUMPRODUCT(('H3-295'!$D$2:$D$1229=A470)*'H3-295'!$I$2:$I$1229)</f>
        <v>112</v>
      </c>
      <c r="C470">
        <f t="shared" si="29"/>
        <v>112.00047000000001</v>
      </c>
      <c r="D470">
        <f t="shared" si="30"/>
        <v>466</v>
      </c>
      <c r="G470" s="1">
        <v>469</v>
      </c>
      <c r="H470" t="str">
        <f t="shared" si="31"/>
        <v>Meza, Domingo de</v>
      </c>
      <c r="I470">
        <f t="shared" si="32"/>
        <v>40</v>
      </c>
    </row>
    <row r="471" spans="1:9" x14ac:dyDescent="0.25">
      <c r="A471" t="s">
        <v>1874</v>
      </c>
      <c r="B471" cm="1">
        <f t="array" ref="B471">SUMPRODUCT(('H3-295'!$D$2:$D$1229=A471)*'H3-295'!$I$2:$I$1229)</f>
        <v>12000</v>
      </c>
      <c r="C471">
        <f t="shared" si="29"/>
        <v>12000.000470999999</v>
      </c>
      <c r="D471">
        <f t="shared" si="30"/>
        <v>270</v>
      </c>
      <c r="G471" s="1">
        <v>470</v>
      </c>
      <c r="H471" t="str">
        <f t="shared" si="31"/>
        <v>Castilla, Diego de</v>
      </c>
      <c r="I471">
        <f t="shared" si="32"/>
        <v>0</v>
      </c>
    </row>
    <row r="472" spans="1:9" x14ac:dyDescent="0.25">
      <c r="A472" t="s">
        <v>1875</v>
      </c>
      <c r="B472" cm="1">
        <f t="array" ref="B472">SUMPRODUCT(('H3-295'!$D$2:$D$1229=A472)*'H3-295'!$I$2:$I$1229)</f>
        <v>200</v>
      </c>
      <c r="C472">
        <f t="shared" si="29"/>
        <v>200.000472</v>
      </c>
      <c r="D472">
        <f t="shared" si="30"/>
        <v>460</v>
      </c>
      <c r="G472" s="1">
        <v>471</v>
      </c>
      <c r="H472" t="str">
        <f t="shared" si="31"/>
        <v>Roa y criales, Alejandro de</v>
      </c>
      <c r="I472">
        <f t="shared" si="32"/>
        <v>0</v>
      </c>
    </row>
    <row r="473" spans="1:9" x14ac:dyDescent="0.25">
      <c r="A473" t="s">
        <v>1876</v>
      </c>
      <c r="B473" cm="1">
        <f t="array" ref="B473">SUMPRODUCT(('H3-295'!$D$2:$D$1229=A473)*'H3-295'!$I$2:$I$1229)</f>
        <v>272</v>
      </c>
      <c r="C473">
        <f t="shared" si="29"/>
        <v>272.000473</v>
      </c>
      <c r="D473">
        <f t="shared" si="30"/>
        <v>458</v>
      </c>
      <c r="G473" s="1">
        <v>472</v>
      </c>
      <c r="H473" t="str">
        <f t="shared" si="31"/>
        <v>Alarcón, Alonso de</v>
      </c>
      <c r="I473">
        <f t="shared" si="32"/>
        <v>0</v>
      </c>
    </row>
    <row r="474" spans="1:9" x14ac:dyDescent="0.25">
      <c r="A474" t="s">
        <v>1877</v>
      </c>
      <c r="B474" cm="1">
        <f t="array" ref="B474">SUMPRODUCT(('H3-295'!$D$2:$D$1229=A474)*'H3-295'!$I$2:$I$1229)</f>
        <v>20000</v>
      </c>
      <c r="C474">
        <f t="shared" si="29"/>
        <v>20000.000474</v>
      </c>
      <c r="D474">
        <f t="shared" si="30"/>
        <v>206</v>
      </c>
      <c r="G474" s="1">
        <v>473</v>
      </c>
      <c r="H474" t="str">
        <f t="shared" si="31"/>
        <v>Cano, Francisco de</v>
      </c>
      <c r="I474">
        <f t="shared" si="32"/>
        <v>0</v>
      </c>
    </row>
    <row r="475" spans="1:9" x14ac:dyDescent="0.25">
      <c r="A475" t="s">
        <v>1878</v>
      </c>
      <c r="B475" cm="1">
        <f t="array" ref="B475">SUMPRODUCT(('H3-295'!$D$2:$D$1229=A475)*'H3-295'!$I$2:$I$1229)</f>
        <v>2448</v>
      </c>
      <c r="C475">
        <f t="shared" si="29"/>
        <v>2448.0004749999998</v>
      </c>
      <c r="D475">
        <f t="shared" si="30"/>
        <v>394</v>
      </c>
      <c r="G475" s="1">
        <v>474</v>
      </c>
      <c r="H475" t="str">
        <f t="shared" si="31"/>
        <v>Bernal, Manuel Ignacio</v>
      </c>
      <c r="I475">
        <f t="shared" si="32"/>
        <v>0</v>
      </c>
    </row>
    <row r="476" spans="1:9" x14ac:dyDescent="0.25">
      <c r="A476" t="s">
        <v>1879</v>
      </c>
      <c r="B476" cm="1">
        <f t="array" ref="B476">SUMPRODUCT(('H3-295'!$D$2:$D$1229=A476)*'H3-295'!$I$2:$I$1229)</f>
        <v>4800</v>
      </c>
      <c r="C476">
        <f t="shared" si="29"/>
        <v>4800.0004760000002</v>
      </c>
      <c r="D476">
        <f t="shared" si="30"/>
        <v>333</v>
      </c>
      <c r="G476" s="1">
        <v>475</v>
      </c>
      <c r="H476" t="str">
        <f t="shared" si="31"/>
        <v>Carrascal, Agustín de</v>
      </c>
      <c r="I476">
        <f t="shared" si="32"/>
        <v>0</v>
      </c>
    </row>
    <row r="477" spans="1:9" x14ac:dyDescent="0.25">
      <c r="A477" t="s">
        <v>1880</v>
      </c>
      <c r="B477" cm="1">
        <f t="array" ref="B477">SUMPRODUCT(('H3-295'!$D$2:$D$1229=A477)*'H3-295'!$I$2:$I$1229)</f>
        <v>6000</v>
      </c>
      <c r="C477">
        <f t="shared" si="29"/>
        <v>6000.0004769999996</v>
      </c>
      <c r="D477">
        <f t="shared" si="30"/>
        <v>321</v>
      </c>
      <c r="G477" s="1">
        <v>476</v>
      </c>
      <c r="H477" t="str">
        <f t="shared" si="31"/>
        <v>Ladrón de Guevara, Diego</v>
      </c>
      <c r="I477">
        <f t="shared" si="32"/>
        <v>0</v>
      </c>
    </row>
    <row r="478" spans="1:9" x14ac:dyDescent="0.25">
      <c r="A478" t="s">
        <v>1881</v>
      </c>
      <c r="B478" cm="1">
        <f t="array" ref="B478">SUMPRODUCT(('H3-295'!$D$2:$D$1229=A478)*'H3-295'!$I$2:$I$1229)</f>
        <v>240</v>
      </c>
      <c r="C478">
        <f t="shared" si="29"/>
        <v>240.00047799999999</v>
      </c>
      <c r="D478">
        <f t="shared" si="30"/>
        <v>459</v>
      </c>
      <c r="G478" s="1">
        <v>477</v>
      </c>
      <c r="H478" t="str">
        <f t="shared" si="31"/>
        <v>Agustín, Bartolomé de</v>
      </c>
      <c r="I478">
        <f t="shared" si="32"/>
        <v>0</v>
      </c>
    </row>
    <row r="479" spans="1:9" x14ac:dyDescent="0.25">
      <c r="A479" t="s">
        <v>1882</v>
      </c>
      <c r="B479" cm="1">
        <f t="array" ref="B479">SUMPRODUCT(('H3-295'!$D$2:$D$1229=A479)*'H3-295'!$I$2:$I$1229)</f>
        <v>3900</v>
      </c>
      <c r="C479">
        <f t="shared" si="29"/>
        <v>3900.0004789999998</v>
      </c>
      <c r="D479">
        <f t="shared" si="30"/>
        <v>367</v>
      </c>
      <c r="G479" s="1">
        <v>478</v>
      </c>
      <c r="H479" t="str">
        <f t="shared" si="31"/>
        <v>Castillo, Pedro del</v>
      </c>
      <c r="I479">
        <f t="shared" si="32"/>
        <v>0</v>
      </c>
    </row>
    <row r="480" spans="1:9" x14ac:dyDescent="0.25">
      <c r="A480" t="s">
        <v>1883</v>
      </c>
      <c r="B480" cm="1">
        <f t="array" ref="B480">SUMPRODUCT(('H3-295'!$D$2:$D$1229=A480)*'H3-295'!$I$2:$I$1229)</f>
        <v>2200</v>
      </c>
      <c r="C480">
        <f t="shared" si="29"/>
        <v>2200.0004800000002</v>
      </c>
      <c r="D480">
        <f t="shared" si="30"/>
        <v>396</v>
      </c>
      <c r="G480" s="1">
        <v>479</v>
      </c>
      <c r="H480" t="str">
        <f t="shared" si="31"/>
        <v>Santa María, Domingo de</v>
      </c>
      <c r="I480">
        <f t="shared" si="32"/>
        <v>0</v>
      </c>
    </row>
    <row r="481" spans="1:9" x14ac:dyDescent="0.25">
      <c r="A481" t="s">
        <v>1353</v>
      </c>
      <c r="B481" cm="1">
        <f t="array" ref="B481">SUMPRODUCT(('H3-295'!$D$2:$D$1229=A481)*'H3-295'!$I$2:$I$1229)</f>
        <v>6000</v>
      </c>
      <c r="C481">
        <f t="shared" si="29"/>
        <v>6000.000481</v>
      </c>
      <c r="D481">
        <f t="shared" si="30"/>
        <v>320</v>
      </c>
      <c r="G481" s="1">
        <v>480</v>
      </c>
      <c r="H481" t="str">
        <f t="shared" si="31"/>
        <v>Puntin y Araujo, Francisco</v>
      </c>
      <c r="I481">
        <f t="shared" si="32"/>
        <v>0</v>
      </c>
    </row>
    <row r="482" spans="1:9" x14ac:dyDescent="0.25">
      <c r="A482" t="s">
        <v>1884</v>
      </c>
      <c r="B482" cm="1">
        <f t="array" ref="B482">SUMPRODUCT(('H3-295'!$D$2:$D$1229=A482)*'H3-295'!$I$2:$I$1229)</f>
        <v>747</v>
      </c>
      <c r="C482">
        <f t="shared" ref="C482" si="33">B482+0.000001*ROW()</f>
        <v>747.00048200000003</v>
      </c>
      <c r="D482">
        <f t="shared" ref="D482" si="34">_xlfn.RANK.EQ(C482,$C$2:$C$483)</f>
        <v>433</v>
      </c>
    </row>
    <row r="483" spans="1:9" x14ac:dyDescent="0.25">
      <c r="A483" t="s">
        <v>1319</v>
      </c>
      <c r="B483" cm="1">
        <f t="array" ref="B483">SUMPRODUCT(('H3-295'!$D$2:$D$1229=A483)*'H3-295'!$I$2:$I$1229)</f>
        <v>0</v>
      </c>
      <c r="C483">
        <f t="shared" ref="C483" si="35">B483+0.000001*ROW()</f>
        <v>4.8299999999999998E-4</v>
      </c>
      <c r="D483">
        <f t="shared" ref="D483" si="36">_xlfn.RANK.EQ(C483,$C$2:$C$483)</f>
        <v>470</v>
      </c>
    </row>
    <row r="484" spans="1:9" x14ac:dyDescent="0.25">
      <c r="B484">
        <f>SUM(B2:B483)</f>
        <v>17438218</v>
      </c>
    </row>
    <row r="493" spans="1:9" ht="30" customHeight="1" x14ac:dyDescent="0.25"/>
  </sheetData>
  <autoFilter ref="A1:D508" xr:uid="{00000000-0009-0000-0000-000001000000}"/>
  <mergeCells count="1">
    <mergeCell ref="L10:L11"/>
  </mergeCell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6D89C6A-5C34-4769-9BD9-65B479076125}">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H3-295</vt:lpstr>
      <vt:lpstr>Resumen</vt:lpstr>
      <vt:lpstr>Mayores exportadores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Alejandra Cuya Sialer</dc:creator>
  <cp:lastModifiedBy>Enmanuel Montalvo</cp:lastModifiedBy>
  <dcterms:created xsi:type="dcterms:W3CDTF">2018-01-04T16:22:29Z</dcterms:created>
  <dcterms:modified xsi:type="dcterms:W3CDTF">2025-03-04T05:03:52Z</dcterms:modified>
</cp:coreProperties>
</file>