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queryTables/queryTable7.xml" ContentType="application/vnd.openxmlformats-officedocument.spreadsheetml.queryTable+xml"/>
  <Override PartName="/xl/tables/table13.xml" ContentType="application/vnd.openxmlformats-officedocument.spreadsheetml.table+xml"/>
  <Override PartName="/xl/queryTables/queryTable8.xml" ContentType="application/vnd.openxmlformats-officedocument.spreadsheetml.queryTable+xml"/>
  <Override PartName="/xl/tables/table14.xml" ContentType="application/vnd.openxmlformats-officedocument.spreadsheetml.table+xml"/>
  <Override PartName="/xl/queryTables/queryTable9.xml" ContentType="application/vnd.openxmlformats-officedocument.spreadsheetml.queryTable+xml"/>
  <Override PartName="/xl/tables/table15.xml" ContentType="application/vnd.openxmlformats-officedocument.spreadsheetml.table+xml"/>
  <Override PartName="/xl/queryTables/queryTable10.xml" ContentType="application/vnd.openxmlformats-officedocument.spreadsheetml.query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queryTables/queryTable11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attabot-my.sharepoint.com/personal/eni_sawitri_dattabot_io/Documents/Dattabot 1/Penetrasi Internet/"/>
    </mc:Choice>
  </mc:AlternateContent>
  <xr:revisionPtr revIDLastSave="777" documentId="8_{4FC5173E-EDB5-4386-8055-F2E267F6920C}" xr6:coauthVersionLast="47" xr6:coauthVersionMax="47" xr10:uidLastSave="{DB4FB71B-DB91-42F4-B3C8-119086599F3B}"/>
  <bookViews>
    <workbookView xWindow="-120" yWindow="-120" windowWidth="29040" windowHeight="15720" firstSheet="19" activeTab="25" xr2:uid="{10820FC4-49D1-473B-BFF7-85C564648E0C}"/>
  </bookViews>
  <sheets>
    <sheet name="pivot" sheetId="12" r:id="rId1"/>
    <sheet name="penetrasi_pulau" sheetId="10" r:id="rId2"/>
    <sheet name="Penetrasi per Pro" sheetId="1" r:id="rId3"/>
    <sheet name="unpivot_migrasi" sheetId="14" r:id="rId4"/>
    <sheet name="penetrasi_migrasi" sheetId="8" r:id="rId5"/>
    <sheet name="unpivot_generasi" sheetId="13" r:id="rId6"/>
    <sheet name="penetrasi_generasi" sheetId="9" r:id="rId7"/>
    <sheet name="unpivot_wilayah" sheetId="15" r:id="rId8"/>
    <sheet name="penetrasi_wilayah" sheetId="11" r:id="rId9"/>
    <sheet name="unpivot_gender" sheetId="16" r:id="rId10"/>
    <sheet name="penetrasi_gender" sheetId="7" r:id="rId11"/>
    <sheet name="unpivot_akses_internet" sheetId="17" r:id="rId12"/>
    <sheet name="unpivot_pelanggan_in" sheetId="19" r:id="rId13"/>
    <sheet name="unpivot_biaya_int" sheetId="21" r:id="rId14"/>
    <sheet name="unpivot_keamanan_data" sheetId="23" r:id="rId15"/>
    <sheet name="unpivot_pinjol" sheetId="25" r:id="rId16"/>
    <sheet name="unpivot_konten" sheetId="27" r:id="rId17"/>
    <sheet name="konten_hiburan" sheetId="30" r:id="rId18"/>
    <sheet name="konten" sheetId="28" r:id="rId19"/>
    <sheet name="kemaanan_data" sheetId="24" r:id="rId20"/>
    <sheet name="pinjol" sheetId="26" r:id="rId21"/>
    <sheet name="biaya_internet" sheetId="22" r:id="rId22"/>
    <sheet name="pelang_int" sheetId="20" r:id="rId23"/>
    <sheet name="akses_internet" sheetId="18" r:id="rId24"/>
    <sheet name="Hoaks" sheetId="6" r:id="rId25"/>
    <sheet name="unpivot_konten_hib" sheetId="31" r:id="rId26"/>
    <sheet name="Perbandingan Tahun" sheetId="4" r:id="rId27"/>
    <sheet name="Tingkat Penetrasi Internet " sheetId="5" r:id="rId28"/>
    <sheet name="penetrasi &amp; kontribusi" sheetId="3" r:id="rId29"/>
  </sheets>
  <externalReferences>
    <externalReference r:id="rId30"/>
  </externalReferences>
  <definedNames>
    <definedName name="_xlnm._FilterDatabase" localSheetId="2" hidden="1">'Penetrasi per Pro'!$A$1:$N$40</definedName>
    <definedName name="ExternalData_1" localSheetId="11" hidden="1">unpivot_akses_internet!$A$1:$D$11</definedName>
    <definedName name="ExternalData_1" localSheetId="13" hidden="1">unpivot_biaya_int!$A$1:$D$13</definedName>
    <definedName name="ExternalData_1" localSheetId="9" hidden="1">unpivot_gender!$A$1:$D$5</definedName>
    <definedName name="ExternalData_1" localSheetId="5" hidden="1">unpivot_generasi!$C$1:$E$13</definedName>
    <definedName name="ExternalData_1" localSheetId="14" hidden="1">unpivot_keamanan_data!$A$1:$D$13</definedName>
    <definedName name="ExternalData_1" localSheetId="16" hidden="1">unpivot_konten!$A$1:$D$19</definedName>
    <definedName name="ExternalData_1" localSheetId="25" hidden="1">unpivot_konten_hib!$A$1:$D$13</definedName>
    <definedName name="ExternalData_1" localSheetId="3" hidden="1">unpivot_migrasi!$B$1:$D$5</definedName>
    <definedName name="ExternalData_1" localSheetId="12" hidden="1">unpivot_pelanggan_in!$A$1:$D$5</definedName>
    <definedName name="ExternalData_1" localSheetId="15" hidden="1">unpivot_pinjol!$A$1:$D$5</definedName>
    <definedName name="ExternalData_1" localSheetId="7" hidden="1">unpivot_wilayah!$A$1:$D$5</definedName>
  </definedNames>
  <calcPr calcId="191029"/>
  <pivotCaches>
    <pivotCache cacheId="10" r:id="rId3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B11" i="13"/>
  <c r="B9" i="13"/>
  <c r="B7" i="13"/>
  <c r="B13" i="10"/>
  <c r="B11" i="10"/>
  <c r="B9" i="10"/>
  <c r="B7" i="10"/>
  <c r="B5" i="10"/>
  <c r="B3" i="10"/>
  <c r="I13" i="1"/>
  <c r="I14" i="1"/>
  <c r="I15" i="1"/>
  <c r="I16" i="1"/>
  <c r="I17" i="1"/>
  <c r="I2" i="1"/>
  <c r="I3" i="1"/>
  <c r="I4" i="1"/>
  <c r="I5" i="1"/>
  <c r="I6" i="1"/>
  <c r="I7" i="1"/>
  <c r="I11" i="1"/>
  <c r="I8" i="1"/>
  <c r="I9" i="1"/>
  <c r="I10" i="1"/>
  <c r="I32" i="1"/>
  <c r="I33" i="1"/>
  <c r="I34" i="1"/>
  <c r="I35" i="1"/>
  <c r="I36" i="1"/>
  <c r="I37" i="1"/>
  <c r="I38" i="1"/>
  <c r="I39" i="1"/>
  <c r="I26" i="1"/>
  <c r="I27" i="1"/>
  <c r="I28" i="1"/>
  <c r="I29" i="1"/>
  <c r="I30" i="1"/>
  <c r="I31" i="1"/>
  <c r="I23" i="1"/>
  <c r="I24" i="1"/>
  <c r="I25" i="1"/>
  <c r="I18" i="1"/>
  <c r="I19" i="1"/>
  <c r="I20" i="1"/>
  <c r="I21" i="1"/>
  <c r="I22" i="1"/>
  <c r="I12" i="1"/>
  <c r="E13" i="1"/>
  <c r="G13" i="1" s="1"/>
  <c r="E14" i="1"/>
  <c r="G14" i="1" s="1"/>
  <c r="E15" i="1"/>
  <c r="G15" i="1" s="1"/>
  <c r="M15" i="1" s="1"/>
  <c r="E16" i="1"/>
  <c r="G16" i="1" s="1"/>
  <c r="E17" i="1"/>
  <c r="G17" i="1" s="1"/>
  <c r="E2" i="1"/>
  <c r="G2" i="1" s="1"/>
  <c r="E3" i="1"/>
  <c r="G3" i="1" s="1"/>
  <c r="E4" i="1"/>
  <c r="G4" i="1" s="1"/>
  <c r="M4" i="1" s="1"/>
  <c r="E5" i="1"/>
  <c r="G5" i="1" s="1"/>
  <c r="E6" i="1"/>
  <c r="G6" i="1" s="1"/>
  <c r="E7" i="1"/>
  <c r="G7" i="1" s="1"/>
  <c r="M7" i="1" s="1"/>
  <c r="E11" i="1"/>
  <c r="G11" i="1" s="1"/>
  <c r="E8" i="1"/>
  <c r="G8" i="1" s="1"/>
  <c r="E9" i="1"/>
  <c r="G9" i="1" s="1"/>
  <c r="E10" i="1"/>
  <c r="G10" i="1" s="1"/>
  <c r="E32" i="1"/>
  <c r="G32" i="1" s="1"/>
  <c r="M32" i="1" s="1"/>
  <c r="E33" i="1"/>
  <c r="G33" i="1" s="1"/>
  <c r="E34" i="1"/>
  <c r="G34" i="1" s="1"/>
  <c r="M34" i="1" s="1"/>
  <c r="E35" i="1"/>
  <c r="G35" i="1" s="1"/>
  <c r="M35" i="1" s="1"/>
  <c r="E36" i="1"/>
  <c r="G36" i="1" s="1"/>
  <c r="M36" i="1" s="1"/>
  <c r="E37" i="1"/>
  <c r="G37" i="1" s="1"/>
  <c r="E38" i="1"/>
  <c r="G38" i="1" s="1"/>
  <c r="E39" i="1"/>
  <c r="G39" i="1" s="1"/>
  <c r="E26" i="1"/>
  <c r="G26" i="1" s="1"/>
  <c r="M26" i="1" s="1"/>
  <c r="E27" i="1"/>
  <c r="G27" i="1" s="1"/>
  <c r="E28" i="1"/>
  <c r="G28" i="1" s="1"/>
  <c r="M28" i="1" s="1"/>
  <c r="E29" i="1"/>
  <c r="G29" i="1" s="1"/>
  <c r="M29" i="1" s="1"/>
  <c r="E30" i="1"/>
  <c r="G30" i="1" s="1"/>
  <c r="M30" i="1" s="1"/>
  <c r="E31" i="1"/>
  <c r="G31" i="1" s="1"/>
  <c r="E23" i="1"/>
  <c r="G23" i="1" s="1"/>
  <c r="E24" i="1"/>
  <c r="G24" i="1" s="1"/>
  <c r="E25" i="1"/>
  <c r="G25" i="1" s="1"/>
  <c r="M25" i="1" s="1"/>
  <c r="E18" i="1"/>
  <c r="G18" i="1" s="1"/>
  <c r="E19" i="1"/>
  <c r="G19" i="1" s="1"/>
  <c r="M19" i="1" s="1"/>
  <c r="E20" i="1"/>
  <c r="G20" i="1" s="1"/>
  <c r="M20" i="1" s="1"/>
  <c r="E21" i="1"/>
  <c r="G21" i="1" s="1"/>
  <c r="M21" i="1" s="1"/>
  <c r="E22" i="1"/>
  <c r="G22" i="1" s="1"/>
  <c r="E12" i="1"/>
  <c r="G12" i="1" s="1"/>
  <c r="G40" i="1" l="1"/>
  <c r="H2" i="1" s="1"/>
  <c r="J2" i="1" s="1"/>
  <c r="L2" i="1" s="1"/>
  <c r="H19" i="1"/>
  <c r="J19" i="1" s="1"/>
  <c r="L19" i="1" s="1"/>
  <c r="H13" i="1"/>
  <c r="H24" i="1"/>
  <c r="J24" i="1" s="1"/>
  <c r="L24" i="1" s="1"/>
  <c r="E40" i="1"/>
  <c r="F40" i="1" s="1"/>
  <c r="H40" i="1"/>
  <c r="J40" i="1" s="1"/>
  <c r="L40" i="1" s="1"/>
  <c r="H27" i="1"/>
  <c r="J27" i="1" s="1"/>
  <c r="L27" i="1" s="1"/>
  <c r="H36" i="1"/>
  <c r="J36" i="1" s="1"/>
  <c r="L36" i="1" s="1"/>
  <c r="H38" i="1"/>
  <c r="J38" i="1" s="1"/>
  <c r="L38" i="1" s="1"/>
  <c r="H7" i="1"/>
  <c r="J7" i="1" s="1"/>
  <c r="L7" i="1" s="1"/>
  <c r="H9" i="1"/>
  <c r="H15" i="1"/>
  <c r="J15" i="1" s="1"/>
  <c r="L15" i="1" s="1"/>
  <c r="H32" i="1"/>
  <c r="J32" i="1" s="1"/>
  <c r="L32" i="1" s="1"/>
  <c r="H21" i="1"/>
  <c r="J21" i="1" s="1"/>
  <c r="L21" i="1" s="1"/>
  <c r="H33" i="1"/>
  <c r="J33" i="1" s="1"/>
  <c r="L33" i="1" s="1"/>
  <c r="H22" i="1"/>
  <c r="J22" i="1" s="1"/>
  <c r="L22" i="1" s="1"/>
  <c r="H28" i="1"/>
  <c r="J28" i="1" s="1"/>
  <c r="L28" i="1" s="1"/>
  <c r="H4" i="1"/>
  <c r="J4" i="1" s="1"/>
  <c r="L4" i="1" s="1"/>
  <c r="H30" i="1"/>
  <c r="J30" i="1" s="1"/>
  <c r="L30" i="1" s="1"/>
  <c r="H5" i="1"/>
  <c r="J5" i="1" s="1"/>
  <c r="L5" i="1" s="1"/>
  <c r="H39" i="1"/>
  <c r="J39" i="1" s="1"/>
  <c r="L39" i="1" s="1"/>
  <c r="H11" i="1"/>
  <c r="J11" i="1" s="1"/>
  <c r="L11" i="1" s="1"/>
  <c r="H34" i="1"/>
  <c r="J34" i="1" s="1"/>
  <c r="L34" i="1" s="1"/>
  <c r="H31" i="1"/>
  <c r="J31" i="1" s="1"/>
  <c r="L31" i="1" s="1"/>
  <c r="H3" i="1"/>
  <c r="J3" i="1" s="1"/>
  <c r="L3" i="1" s="1"/>
  <c r="H37" i="1"/>
  <c r="J37" i="1" s="1"/>
  <c r="L37" i="1" s="1"/>
  <c r="H20" i="1"/>
  <c r="J20" i="1" s="1"/>
  <c r="L20" i="1" s="1"/>
  <c r="H6" i="1"/>
  <c r="J6" i="1" s="1"/>
  <c r="L6" i="1" s="1"/>
  <c r="H16" i="1"/>
  <c r="J16" i="1" s="1"/>
  <c r="L16" i="1" s="1"/>
  <c r="H25" i="1"/>
  <c r="J25" i="1" s="1"/>
  <c r="L25" i="1" s="1"/>
  <c r="H12" i="1"/>
  <c r="J12" i="1" s="1"/>
  <c r="L12" i="1" s="1"/>
  <c r="H8" i="1"/>
  <c r="J8" i="1" s="1"/>
  <c r="L8" i="1" s="1"/>
  <c r="H29" i="1"/>
  <c r="J29" i="1" s="1"/>
  <c r="L29" i="1" s="1"/>
  <c r="H14" i="1"/>
  <c r="J14" i="1" s="1"/>
  <c r="L14" i="1" s="1"/>
  <c r="H10" i="1"/>
  <c r="J10" i="1" s="1"/>
  <c r="L10" i="1" s="1"/>
  <c r="H26" i="1"/>
  <c r="J26" i="1" s="1"/>
  <c r="L26" i="1" s="1"/>
  <c r="H23" i="1"/>
  <c r="H17" i="1"/>
  <c r="J17" i="1" s="1"/>
  <c r="L17" i="1" s="1"/>
  <c r="H35" i="1"/>
  <c r="J35" i="1" s="1"/>
  <c r="L35" i="1" s="1"/>
  <c r="H18" i="1"/>
  <c r="J18" i="1" s="1"/>
  <c r="L18" i="1" s="1"/>
  <c r="M16" i="1"/>
  <c r="M18" i="1"/>
  <c r="M27" i="1"/>
  <c r="M33" i="1"/>
  <c r="M5" i="1"/>
  <c r="M13" i="1"/>
  <c r="M11" i="1"/>
  <c r="M24" i="1"/>
  <c r="M39" i="1"/>
  <c r="M10" i="1"/>
  <c r="M3" i="1"/>
  <c r="M12" i="1"/>
  <c r="M23" i="1"/>
  <c r="M38" i="1"/>
  <c r="M9" i="1"/>
  <c r="M2" i="1"/>
  <c r="M22" i="1"/>
  <c r="M31" i="1"/>
  <c r="M37" i="1"/>
  <c r="M8" i="1"/>
  <c r="M17" i="1"/>
  <c r="M6" i="1"/>
  <c r="M14" i="1"/>
  <c r="J13" i="1"/>
  <c r="L13" i="1" s="1"/>
  <c r="J9" i="1"/>
  <c r="L9" i="1" s="1"/>
  <c r="J23" i="1"/>
  <c r="L2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2BFE47-D0CC-422F-8A0E-085264EA27B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532BA8CA-E1B6-4F14-8762-7CF14F5D5A40}" keepAlive="1" name="Query - Table10" description="Connection to the 'Table10' query in the workbook." type="5" refreshedVersion="8" background="1" saveData="1">
    <dbPr connection="Provider=Microsoft.Mashup.OleDb.1;Data Source=$Workbook$;Location=Table10;Extended Properties=&quot;&quot;" command="SELECT * FROM [Table10]"/>
  </connection>
  <connection id="3" xr16:uid="{65B58969-CB2D-4154-A727-6F6B07758909}" keepAlive="1" name="Query - Table13" description="Connection to the 'Table13' query in the workbook." type="5" refreshedVersion="8" background="1" saveData="1">
    <dbPr connection="Provider=Microsoft.Mashup.OleDb.1;Data Source=$Workbook$;Location=Table13;Extended Properties=&quot;&quot;" command="SELECT * FROM [Table13]"/>
  </connection>
  <connection id="4" xr16:uid="{5858ECC0-DD1E-47D8-9B05-B51D779D4EC8}" keepAlive="1" name="Query - Table16" description="Connection to the 'Table16' query in the workbook." type="5" refreshedVersion="8" background="1" saveData="1">
    <dbPr connection="Provider=Microsoft.Mashup.OleDb.1;Data Source=$Workbook$;Location=Table16;Extended Properties=&quot;&quot;" command="SELECT * FROM [Table16]"/>
  </connection>
  <connection id="5" xr16:uid="{3EC28385-68B1-4B2D-A97D-808C257F0CB8}" keepAlive="1" name="Query - Table20" description="Connection to the 'Table20' query in the workbook." type="5" refreshedVersion="8" background="1" saveData="1">
    <dbPr connection="Provider=Microsoft.Mashup.OleDb.1;Data Source=$Workbook$;Location=Table20;Extended Properties=&quot;&quot;" command="SELECT * FROM [Table20]"/>
  </connection>
  <connection id="6" xr16:uid="{E8410B74-7CE3-4CB4-B98D-B288EA63DE62}" keepAlive="1" name="Query - Table23" description="Connection to the 'Table23' query in the workbook." type="5" refreshedVersion="8" background="1" saveData="1">
    <dbPr connection="Provider=Microsoft.Mashup.OleDb.1;Data Source=$Workbook$;Location=Table23;Extended Properties=&quot;&quot;" command="SELECT * FROM [Table23]"/>
  </connection>
  <connection id="7" xr16:uid="{593CB0FB-06D2-4E5F-9892-F1FADC6848E4}" keepAlive="1" name="Query - Table26" description="Connection to the 'Table26' query in the workbook." type="5" refreshedVersion="8" background="1" saveData="1">
    <dbPr connection="Provider=Microsoft.Mashup.OleDb.1;Data Source=$Workbook$;Location=Table26;Extended Properties=&quot;&quot;" command="SELECT * FROM [Table26]"/>
  </connection>
  <connection id="8" xr16:uid="{2CD3AE5C-D3AC-4286-8D79-05FDF00B394B}" keepAlive="1" name="Query - Table29" description="Connection to the 'Table29' query in the workbook." type="5" refreshedVersion="8" background="1" saveData="1">
    <dbPr connection="Provider=Microsoft.Mashup.OleDb.1;Data Source=$Workbook$;Location=Table29;Extended Properties=&quot;&quot;" command="SELECT * FROM [Table29]"/>
  </connection>
  <connection id="9" xr16:uid="{7B807345-7BE4-4480-A488-B379FDC3562F}" keepAlive="1" name="Query - Table29 (2)" description="Connection to the 'Table29 (2)' query in the workbook." type="5" refreshedVersion="8" background="1" saveData="1">
    <dbPr connection="Provider=Microsoft.Mashup.OleDb.1;Data Source=$Workbook$;Location=&quot;Table29 (2)&quot;;Extended Properties=&quot;&quot;" command="SELECT * FROM [Table29 (2)]"/>
  </connection>
  <connection id="10" xr16:uid="{4EBF2FF3-9612-4B67-92D1-2966E39E934F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11" xr16:uid="{EABF4D70-C301-40C3-9841-64877C22B48A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  <connection id="12" xr16:uid="{BAC46C4A-754A-401A-B0FA-3C1E91D58390}" keepAlive="1" name="Query - Table8" description="Connection to the 'Table8' query in the workbook." type="5" refreshedVersion="8" background="1" saveData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<sst xmlns="http://schemas.openxmlformats.org/spreadsheetml/2006/main" count="527" uniqueCount="149">
  <si>
    <t>PROVINSI</t>
  </si>
  <si>
    <t>PENETRASI</t>
  </si>
  <si>
    <t>JAWA BARAT</t>
  </si>
  <si>
    <t>JAWA TIMUR</t>
  </si>
  <si>
    <t>JAWA TENGAH</t>
  </si>
  <si>
    <t>BANTEN</t>
  </si>
  <si>
    <t>DKI JAKARTA</t>
  </si>
  <si>
    <t>DAERAH ISTIMEWA YOGYAKARTA</t>
  </si>
  <si>
    <t>ACEH</t>
  </si>
  <si>
    <t>SULAWESI SELATAN</t>
  </si>
  <si>
    <t>SULAWESI UTARA</t>
  </si>
  <si>
    <t>SULAWESI TENGAH</t>
  </si>
  <si>
    <t>SULAWESI TENGGARA</t>
  </si>
  <si>
    <t>GORONTALO</t>
  </si>
  <si>
    <t>SULAWESI BARAT</t>
  </si>
  <si>
    <t>NUSA TENGGARA TIMUR</t>
  </si>
  <si>
    <t>NUSA TENGGARA BARAT</t>
  </si>
  <si>
    <t>BALI</t>
  </si>
  <si>
    <t>KALIMANTAN BARAT</t>
  </si>
  <si>
    <t>PAPUA TENGAH</t>
  </si>
  <si>
    <t>PAPUA SELATAN</t>
  </si>
  <si>
    <t>PAPUA BARAT</t>
  </si>
  <si>
    <t>PAPUA</t>
  </si>
  <si>
    <t>PAPUA BARAT DAYA</t>
  </si>
  <si>
    <t>KALIMANTAN SELATAN</t>
  </si>
  <si>
    <t>KALIMANTAN TENGAH</t>
  </si>
  <si>
    <t>SUMATERA UTARA</t>
  </si>
  <si>
    <t>LAMPUNG</t>
  </si>
  <si>
    <t>SUMATERA SELATAN</t>
  </si>
  <si>
    <t>SUMATERA BARAT</t>
  </si>
  <si>
    <t>BENGKULU</t>
  </si>
  <si>
    <t>MALUKU</t>
  </si>
  <si>
    <t>MALUKU UTARA</t>
  </si>
  <si>
    <t>PAPUA PEGUNUNGAN</t>
  </si>
  <si>
    <t>KALIMANTAN TIMUR</t>
  </si>
  <si>
    <t>KALIMANTAN UTARA</t>
  </si>
  <si>
    <t>KONTRIBUSI KONTRIBUSI (Nasional)</t>
  </si>
  <si>
    <t>RIAU</t>
  </si>
  <si>
    <t>JAMBI</t>
  </si>
  <si>
    <t>KEPULAUAN RIAU</t>
  </si>
  <si>
    <t>KEPULAUAN BANGKA BELITUNG</t>
  </si>
  <si>
    <t>KODE PRO 23</t>
  </si>
  <si>
    <t>KODE PRO 22</t>
  </si>
  <si>
    <t>ΚΑΙΙΜΑΝΤΑΝ</t>
  </si>
  <si>
    <t>JAWA</t>
  </si>
  <si>
    <t xml:space="preserve">Penetrasi </t>
  </si>
  <si>
    <t>Kontribusi</t>
  </si>
  <si>
    <t>SUMATERA</t>
  </si>
  <si>
    <t>BALl &amp; NUSA TENGGARA</t>
  </si>
  <si>
    <t>SULAWESl</t>
  </si>
  <si>
    <t>MALUKU &amp; PAPUA</t>
  </si>
  <si>
    <t>Gender</t>
  </si>
  <si>
    <t>Laki-Laki</t>
  </si>
  <si>
    <t>Perempuan</t>
  </si>
  <si>
    <t>Migrasi</t>
  </si>
  <si>
    <t>Rural</t>
  </si>
  <si>
    <t>Urban</t>
  </si>
  <si>
    <t>Generasi</t>
  </si>
  <si>
    <t>Millenial (Kelahiran 1981-1996/28-43 th)</t>
  </si>
  <si>
    <t>Post Gen Z (Kelahiran &gt;2013/&lt;12 th)</t>
  </si>
  <si>
    <t>Gen X (Kelahiran 1965-1980/44-59 th)</t>
  </si>
  <si>
    <t>Gen Z (Kelahiran 1997-1012/12-27 th)</t>
  </si>
  <si>
    <t>Pre Boomer (Kelahiran &lt;1945/79th++)</t>
  </si>
  <si>
    <t>Baby Boomers(Kelahiran 1946-1964/60-78 th)</t>
  </si>
  <si>
    <t>Daerah</t>
  </si>
  <si>
    <t>Bukan Tertinggal</t>
  </si>
  <si>
    <t>Tertinggal</t>
  </si>
  <si>
    <t>Mobile Data</t>
  </si>
  <si>
    <t>CARA AKSES INTERNET YANG SERING DIGUNAKAN</t>
  </si>
  <si>
    <t>Wifi Rumah</t>
  </si>
  <si>
    <t>Wifi Kantor/Sekolah/Kampus</t>
  </si>
  <si>
    <t>Tidak Tahu</t>
  </si>
  <si>
    <t>Tahun</t>
  </si>
  <si>
    <t>Wifi Ruang Publik</t>
  </si>
  <si>
    <t>PERTUMBUHAN PELANGGAN INTERNET TETAP</t>
  </si>
  <si>
    <t>BIAYA KONEKSI MOBILE INTERNET (Per Bulan)</t>
  </si>
  <si>
    <t>Tidak tahu</t>
  </si>
  <si>
    <t>KASUS KERENTANAN KEAMANAN DATA</t>
  </si>
  <si>
    <t>Pencurian data pribadi</t>
  </si>
  <si>
    <t>Penipuan online</t>
  </si>
  <si>
    <t>Perangkat terkena virus</t>
  </si>
  <si>
    <t>Kasus lainnya</t>
  </si>
  <si>
    <t>Tidak dapat mengakses aplikasi</t>
  </si>
  <si>
    <t>PENGGUNA LAYANAN PINJAMAN ONLINE</t>
  </si>
  <si>
    <t>Persentase</t>
  </si>
  <si>
    <t>Jumlah Penduduk</t>
  </si>
  <si>
    <t>KONTEN INTERNET YANG PALING SERING DIAKSES</t>
  </si>
  <si>
    <t>Olahraga</t>
  </si>
  <si>
    <t>Mancanegara</t>
  </si>
  <si>
    <t>Kesehatan</t>
  </si>
  <si>
    <t>Politik, Sosial Hukum &amp;HAM</t>
  </si>
  <si>
    <t>Ekonomi, Keuangan dan Bisnis</t>
  </si>
  <si>
    <t>Budaya &amp; Pariwisata</t>
  </si>
  <si>
    <t>Infotainment/ Gossip</t>
  </si>
  <si>
    <t>Pendidikan dan IPTEK</t>
  </si>
  <si>
    <t>Tidak Tahu/Tidak Pernah Mengakses</t>
  </si>
  <si>
    <t>KONTEN INTERNET HIBURAN YANG PALING SERING DIKUNJUNGI</t>
  </si>
  <si>
    <t>Musik Online</t>
  </si>
  <si>
    <t>Video Online</t>
  </si>
  <si>
    <t>Radio Online</t>
  </si>
  <si>
    <t>Game Online</t>
  </si>
  <si>
    <t>TV Berbasis Internet</t>
  </si>
  <si>
    <t>-</t>
  </si>
  <si>
    <t>Pulau</t>
  </si>
  <si>
    <t>KONTRIBUSI KONTRIBUSI (Pulau)</t>
  </si>
  <si>
    <t>KATEGORI INFORMASI HOAKS YANG SERING DITEMUI</t>
  </si>
  <si>
    <t>Ya</t>
  </si>
  <si>
    <t>Tidak</t>
  </si>
  <si>
    <t>Infotaiment</t>
  </si>
  <si>
    <t>Ekonomi/ keuangan</t>
  </si>
  <si>
    <t>Pendidikan</t>
  </si>
  <si>
    <t>Keagamaan</t>
  </si>
  <si>
    <t>Bencana</t>
  </si>
  <si>
    <t>Internasional</t>
  </si>
  <si>
    <t>Kejahatan</t>
  </si>
  <si>
    <t>Pemerintahan</t>
  </si>
  <si>
    <t>Politik</t>
  </si>
  <si>
    <t>JUMLAH PENDUDUK</t>
  </si>
  <si>
    <t>JUMLAH PENETRASI</t>
  </si>
  <si>
    <t>JP NASIONAL</t>
  </si>
  <si>
    <t>index</t>
  </si>
  <si>
    <t>KATEGORI PULAU</t>
  </si>
  <si>
    <t>Sum of JUMLAH PENDUDUK</t>
  </si>
  <si>
    <t>Row Labels</t>
  </si>
  <si>
    <t>Grand Total</t>
  </si>
  <si>
    <t>JP PULAU</t>
  </si>
  <si>
    <t>kontribusi_nas_cek</t>
  </si>
  <si>
    <t>kontribusi_pulau_cek</t>
  </si>
  <si>
    <t>Kategori</t>
  </si>
  <si>
    <t>nilai</t>
  </si>
  <si>
    <t>selisih</t>
  </si>
  <si>
    <t>Attribute</t>
  </si>
  <si>
    <t>Value</t>
  </si>
  <si>
    <t>NASIONAL</t>
  </si>
  <si>
    <t>Gen X</t>
  </si>
  <si>
    <t>Milenial</t>
  </si>
  <si>
    <t>Pre Boomer</t>
  </si>
  <si>
    <t>Post Gen Z</t>
  </si>
  <si>
    <t>Gen Z</t>
  </si>
  <si>
    <t>Baby Boomers</t>
  </si>
  <si>
    <t>Kategori_generasi</t>
  </si>
  <si>
    <t>atr_migrasi</t>
  </si>
  <si>
    <t>2023</t>
  </si>
  <si>
    <t>2024</t>
  </si>
  <si>
    <t>&lt;Rp10.000</t>
  </si>
  <si>
    <t>Rp10.000-Rp50.000</t>
  </si>
  <si>
    <t>Rp50.000-Rp100.000</t>
  </si>
  <si>
    <t>Rp100.000-Rp250.0000</t>
  </si>
  <si>
    <t>&gt;Rp250.000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</si>
</sst>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/>
    <xf numFmtId="10" fontId="2" fillId="0" borderId="0" xfId="1" applyNumberFormat="1" applyFont="1"/>
    <xf numFmtId="9" fontId="0" fillId="0" borderId="0" xfId="0" applyNumberFormat="1"/>
    <xf numFmtId="3" fontId="0" fillId="0" borderId="0" xfId="0" applyNumberFormat="1"/>
    <xf numFmtId="41" fontId="2" fillId="0" borderId="0" xfId="2" applyFont="1"/>
    <xf numFmtId="41" fontId="0" fillId="0" borderId="0" xfId="2" applyFont="1"/>
    <xf numFmtId="41" fontId="0" fillId="0" borderId="0" xfId="1" applyNumberFormat="1" applyFont="1"/>
    <xf numFmtId="164" fontId="2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omma [0]" xfId="2" builtinId="6"/>
    <cellStyle name="Normal" xfId="0" builtinId="0"/>
    <cellStyle name="Percent" xfId="1" builtinId="5"/>
  </cellStyles>
  <dxfs count="82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attabot.sharepoint.com/sites/DataManagementTeam352/Shared%20Documents/2023/Political%20Dashboard/Data/02.%20Demografi%20Dukcapil/Data%20Demografi%20Kemendagri%202023-06-30/Demografi%20Kemendagri%202023-06-30%201%20Provinsi.xlsx" TargetMode="External"/><Relationship Id="rId1" Type="http://schemas.openxmlformats.org/officeDocument/2006/relationships/externalLinkPath" Target="https://dattabot.sharepoint.com/sites/DataManagementTeam352/Shared%20Documents/2023/Political%20Dashboard/Data/02.%20Demografi%20Dukcapil/Data%20Demografi%20Kemendagri%202023-06-30/Demografi%20Kemendagri%202023-06-30%201%20Provi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11</v>
          </cell>
          <cell r="H2">
            <v>5471625</v>
          </cell>
        </row>
        <row r="3">
          <cell r="A3">
            <v>12</v>
          </cell>
          <cell r="H3">
            <v>15401904</v>
          </cell>
        </row>
        <row r="4">
          <cell r="A4">
            <v>13</v>
          </cell>
          <cell r="H4">
            <v>5701545</v>
          </cell>
        </row>
        <row r="5">
          <cell r="A5">
            <v>14</v>
          </cell>
          <cell r="H5">
            <v>6794944</v>
          </cell>
        </row>
        <row r="6">
          <cell r="A6">
            <v>15</v>
          </cell>
          <cell r="H6">
            <v>3726004</v>
          </cell>
        </row>
        <row r="7">
          <cell r="A7">
            <v>16</v>
          </cell>
          <cell r="H7">
            <v>8813243</v>
          </cell>
        </row>
        <row r="8">
          <cell r="A8">
            <v>17</v>
          </cell>
          <cell r="H8">
            <v>2078958</v>
          </cell>
        </row>
        <row r="9">
          <cell r="A9">
            <v>18</v>
          </cell>
          <cell r="H9">
            <v>9001424</v>
          </cell>
        </row>
        <row r="10">
          <cell r="A10">
            <v>19</v>
          </cell>
          <cell r="H10">
            <v>1502367</v>
          </cell>
        </row>
        <row r="11">
          <cell r="A11">
            <v>21</v>
          </cell>
          <cell r="H11">
            <v>2150329</v>
          </cell>
        </row>
        <row r="12">
          <cell r="A12">
            <v>31</v>
          </cell>
          <cell r="H12">
            <v>11350328</v>
          </cell>
        </row>
        <row r="13">
          <cell r="A13">
            <v>33</v>
          </cell>
          <cell r="H13">
            <v>37949234</v>
          </cell>
        </row>
        <row r="14">
          <cell r="A14">
            <v>62</v>
          </cell>
          <cell r="H14">
            <v>2726529</v>
          </cell>
        </row>
        <row r="15">
          <cell r="A15">
            <v>75</v>
          </cell>
          <cell r="H15">
            <v>1225808</v>
          </cell>
        </row>
        <row r="16">
          <cell r="A16">
            <v>95</v>
          </cell>
          <cell r="H16">
            <v>1461492</v>
          </cell>
        </row>
        <row r="17">
          <cell r="A17">
            <v>32</v>
          </cell>
          <cell r="H17">
            <v>49572392</v>
          </cell>
        </row>
        <row r="18">
          <cell r="A18">
            <v>34</v>
          </cell>
          <cell r="H18">
            <v>3710229</v>
          </cell>
        </row>
        <row r="19">
          <cell r="A19">
            <v>35</v>
          </cell>
          <cell r="H19">
            <v>41471061</v>
          </cell>
        </row>
        <row r="20">
          <cell r="A20">
            <v>36</v>
          </cell>
          <cell r="H20">
            <v>12381098</v>
          </cell>
        </row>
        <row r="21">
          <cell r="A21">
            <v>51</v>
          </cell>
          <cell r="H21">
            <v>4327276</v>
          </cell>
        </row>
        <row r="22">
          <cell r="A22">
            <v>52</v>
          </cell>
          <cell r="H22">
            <v>5576992</v>
          </cell>
        </row>
        <row r="23">
          <cell r="A23">
            <v>53</v>
          </cell>
          <cell r="H23">
            <v>5573515</v>
          </cell>
        </row>
        <row r="24">
          <cell r="A24">
            <v>61</v>
          </cell>
          <cell r="H24">
            <v>5525789</v>
          </cell>
        </row>
        <row r="25">
          <cell r="A25">
            <v>63</v>
          </cell>
          <cell r="H25">
            <v>4205816</v>
          </cell>
        </row>
        <row r="26">
          <cell r="A26">
            <v>64</v>
          </cell>
          <cell r="H26">
            <v>3970764</v>
          </cell>
        </row>
        <row r="27">
          <cell r="A27">
            <v>65</v>
          </cell>
          <cell r="H27">
            <v>734713</v>
          </cell>
        </row>
        <row r="28">
          <cell r="A28">
            <v>71</v>
          </cell>
          <cell r="H28">
            <v>2676012</v>
          </cell>
        </row>
        <row r="29">
          <cell r="A29">
            <v>72</v>
          </cell>
          <cell r="H29">
            <v>3123662</v>
          </cell>
        </row>
        <row r="30">
          <cell r="A30">
            <v>73</v>
          </cell>
          <cell r="H30">
            <v>9349137</v>
          </cell>
        </row>
        <row r="31">
          <cell r="A31">
            <v>74</v>
          </cell>
          <cell r="H31">
            <v>2726590</v>
          </cell>
        </row>
        <row r="32">
          <cell r="A32">
            <v>76</v>
          </cell>
          <cell r="H32">
            <v>1457481</v>
          </cell>
        </row>
        <row r="33">
          <cell r="A33">
            <v>81</v>
          </cell>
          <cell r="H33">
            <v>1900914</v>
          </cell>
        </row>
        <row r="34">
          <cell r="A34">
            <v>82</v>
          </cell>
          <cell r="H34">
            <v>1354803</v>
          </cell>
        </row>
        <row r="35">
          <cell r="A35">
            <v>91</v>
          </cell>
          <cell r="H35">
            <v>1077141</v>
          </cell>
        </row>
        <row r="36">
          <cell r="A36">
            <v>92</v>
          </cell>
          <cell r="H36">
            <v>562214</v>
          </cell>
        </row>
        <row r="37">
          <cell r="A37">
            <v>93</v>
          </cell>
          <cell r="H37">
            <v>526777</v>
          </cell>
        </row>
        <row r="38">
          <cell r="A38">
            <v>94</v>
          </cell>
          <cell r="H38">
            <v>1351659</v>
          </cell>
        </row>
        <row r="39">
          <cell r="A39">
            <v>96</v>
          </cell>
          <cell r="H39">
            <v>607097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23.396370138886" createdVersion="8" refreshedVersion="8" minRefreshableVersion="3" recordCount="38" xr:uid="{A1EA9649-CF87-4B2B-95D8-164F08F8834D}">
  <cacheSource type="worksheet">
    <worksheetSource ref="A1:N40" sheet="Penetrasi per Pro"/>
  </cacheSource>
  <cacheFields count="11">
    <cacheField name="KODE PRO 23" numFmtId="0">
      <sharedItems containsSemiMixedTypes="0" containsString="0" containsNumber="1" containsInteger="1" minValue="11" maxValue="96"/>
    </cacheField>
    <cacheField name="KODE PRO 22" numFmtId="0">
      <sharedItems containsSemiMixedTypes="0" containsString="0" containsNumber="1" containsInteger="1" minValue="11" maxValue="92"/>
    </cacheField>
    <cacheField name="KATEGORI PULAU" numFmtId="0">
      <sharedItems containsSemiMixedTypes="0" containsString="0" containsNumber="1" containsInteger="1" minValue="1" maxValue="6" count="6">
        <n v="2"/>
        <n v="1"/>
        <n v="6"/>
        <n v="5"/>
        <n v="4"/>
        <n v="3"/>
      </sharedItems>
    </cacheField>
    <cacheField name="PROVINSI" numFmtId="0">
      <sharedItems/>
    </cacheField>
    <cacheField name="JUMLAH PENDUDUK" numFmtId="41">
      <sharedItems containsSemiMixedTypes="0" containsString="0" containsNumber="1" containsInteger="1" minValue="526777" maxValue="49572392"/>
    </cacheField>
    <cacheField name="PENETRASI" numFmtId="10">
      <sharedItems containsSemiMixedTypes="0" containsString="0" containsNumber="1" minValue="0.57299999999999995" maxValue="0.88729999999999998"/>
    </cacheField>
    <cacheField name="JUMLAH PENETRASI" numFmtId="41">
      <sharedItems containsSemiMixedTypes="0" containsString="0" containsNumber="1" minValue="385653.44169999997" maxValue="42394309.638399996"/>
    </cacheField>
    <cacheField name="JP NASIONAL" numFmtId="41">
      <sharedItems containsSemiMixedTypes="0" containsString="0" containsNumber="1" minValue="222227261.22840002" maxValue="222227261.22840002"/>
    </cacheField>
    <cacheField name="kontribusi_nas" numFmtId="10">
      <sharedItems containsSemiMixedTypes="0" containsString="0" containsNumber="1" minValue="1.7354011365132845E-3" maxValue="0.19077006756082959"/>
    </cacheField>
    <cacheField name="KONTRIBUSI KONTRIBUSI (Nasional)" numFmtId="10">
      <sharedItems containsSemiMixedTypes="0" containsString="0" containsNumber="1" minValue="3.3E-3" maxValue="0.18329999999999999"/>
    </cacheField>
    <cacheField name="KONTRIBUSI KONTRIBUSI (Pulau)" numFmtId="10">
      <sharedItems containsSemiMixedTypes="0" containsString="0" containsNumber="1" minValue="2.7400000000000001E-2" maxValue="0.4771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32"/>
    <n v="32"/>
    <x v="0"/>
    <s v="JAWA BARAT"/>
    <n v="49572392"/>
    <n v="0.85519999999999996"/>
    <n v="42394309.638399996"/>
    <n v="222227261.22840002"/>
    <n v="0.19077006756082959"/>
    <n v="0.18329999999999999"/>
    <n v="0.31690000000000002"/>
  </r>
  <r>
    <n v="35"/>
    <n v="35"/>
    <x v="0"/>
    <s v="JAWA TIMUR"/>
    <n v="41471061"/>
    <n v="0.81789999999999996"/>
    <n v="33919180.791900001"/>
    <n v="222227261.22840002"/>
    <n v="0.15263285253305919"/>
    <n v="0.14699999999999999"/>
    <n v="0.25409999999999999"/>
  </r>
  <r>
    <n v="33"/>
    <n v="33"/>
    <x v="0"/>
    <s v="JAWA TENGAH"/>
    <n v="37949234"/>
    <n v="0.81320000000000003"/>
    <n v="30860317.088800002"/>
    <n v="222227261.22840002"/>
    <n v="0.13886827798810195"/>
    <n v="0.14119999999999999"/>
    <n v="0.2442"/>
  </r>
  <r>
    <n v="36"/>
    <n v="36"/>
    <x v="0"/>
    <s v="BANTEN"/>
    <n v="12381098"/>
    <n v="0.84550000000000003"/>
    <n v="10468218.359000001"/>
    <n v="222227261.22840002"/>
    <n v="4.7105914464027024E-2"/>
    <n v="4.6800000000000001E-2"/>
    <n v="8.1000000000000003E-2"/>
  </r>
  <r>
    <n v="31"/>
    <n v="31"/>
    <x v="0"/>
    <s v="DKI JAKARTA"/>
    <n v="11350328"/>
    <n v="0.87509999999999999"/>
    <n v="9932672.0328000002"/>
    <n v="222227261.22840002"/>
    <n v="4.4696010641968133E-2"/>
    <n v="4.4200000000000003E-2"/>
    <n v="7.6399999999999996E-2"/>
  </r>
  <r>
    <n v="34"/>
    <n v="34"/>
    <x v="0"/>
    <s v="DAERAH ISTIMEWA YOGYAKARTA"/>
    <n v="3710229"/>
    <n v="0.88729999999999998"/>
    <n v="3292086.1916999999"/>
    <n v="222227261.22840002"/>
    <n v="1.4814051946203262E-2"/>
    <n v="1.5800000000000002E-2"/>
    <n v="2.7400000000000001E-2"/>
  </r>
  <r>
    <n v="12"/>
    <n v="12"/>
    <x v="1"/>
    <s v="SUMATERA UTARA"/>
    <n v="15401904"/>
    <n v="0.73150000000000004"/>
    <n v="11266492.776000001"/>
    <n v="222227261.22840002"/>
    <n v="5.0698067886552227E-2"/>
    <n v="4.4999999999999998E-2"/>
    <n v="0.21740000000000001"/>
  </r>
  <r>
    <n v="18"/>
    <n v="18"/>
    <x v="1"/>
    <s v="LAMPUNG"/>
    <n v="9001424"/>
    <n v="0.77749999999999997"/>
    <n v="6998607.1600000001"/>
    <n v="222227261.22840002"/>
    <n v="3.1493018099192582E-2"/>
    <n v="3.4700000000000002E-2"/>
    <n v="0.1678"/>
  </r>
  <r>
    <n v="16"/>
    <n v="16"/>
    <x v="1"/>
    <s v="SUMATERA SELATAN"/>
    <n v="8813243"/>
    <n v="0.74619999999999997"/>
    <n v="6576441.9265999999"/>
    <n v="222227261.22840002"/>
    <n v="2.9593317625603483E-2"/>
    <n v="3.0099999999999998E-2"/>
    <n v="0.1457"/>
  </r>
  <r>
    <n v="14"/>
    <n v="14"/>
    <x v="1"/>
    <s v="RIAU"/>
    <n v="6794944"/>
    <n v="0.82489999999999997"/>
    <n v="5605149.3055999996"/>
    <n v="222227261.22840002"/>
    <n v="2.522259993943388E-2"/>
    <n v="2.2499999999999999E-2"/>
    <n v="0.1086"/>
  </r>
  <r>
    <n v="13"/>
    <n v="13"/>
    <x v="1"/>
    <s v="SUMATERA BARAT"/>
    <n v="5701545"/>
    <n v="0.75139999999999996"/>
    <n v="4284140.9129999997"/>
    <n v="222227261.22840002"/>
    <n v="1.9278196965208778E-2"/>
    <n v="1.9300000000000001E-2"/>
    <n v="9.3299999999999994E-2"/>
  </r>
  <r>
    <n v="11"/>
    <n v="11"/>
    <x v="1"/>
    <s v="ACEH"/>
    <n v="5471625"/>
    <n v="0.75990000000000002"/>
    <n v="4157887.8374999999"/>
    <n v="222227261.22840002"/>
    <n v="1.8710071008014716E-2"/>
    <n v="1.7600000000000001E-2"/>
    <n v="8.4900000000000003E-2"/>
  </r>
  <r>
    <n v="15"/>
    <n v="15"/>
    <x v="0"/>
    <s v="JAMBI"/>
    <n v="3726004"/>
    <n v="0.85909999999999997"/>
    <n v="3201010.0364000001"/>
    <n v="222227261.22840002"/>
    <n v="1.4404218540542045E-2"/>
    <n v="1.52E-2"/>
    <n v="7.3599999999999999E-2"/>
  </r>
  <r>
    <n v="17"/>
    <n v="17"/>
    <x v="1"/>
    <s v="BENGKULU"/>
    <n v="2078958"/>
    <n v="0.82669999999999999"/>
    <n v="1718674.5785999999"/>
    <n v="222227261.22840002"/>
    <n v="7.733860234337254E-3"/>
    <n v="8.0000000000000002E-3"/>
    <n v="3.8800000000000001E-2"/>
  </r>
  <r>
    <n v="21"/>
    <n v="21"/>
    <x v="1"/>
    <s v="KEPULAUAN RIAU"/>
    <n v="2150329"/>
    <n v="0.81089999999999995"/>
    <n v="1743701.7860999999"/>
    <n v="222227261.22840002"/>
    <n v="7.8464801143720338E-3"/>
    <n v="7.6E-3"/>
    <n v="3.6999999999999998E-2"/>
  </r>
  <r>
    <n v="19"/>
    <n v="19"/>
    <x v="1"/>
    <s v="KEPULAUAN BANGKA BELITUNG"/>
    <n v="1502367"/>
    <n v="0.84830000000000005"/>
    <n v="1274457.9261"/>
    <n v="222227261.22840002"/>
    <n v="5.7349306248711844E-3"/>
    <n v="6.7999999999999996E-3"/>
    <n v="3.2899999999999999E-2"/>
  </r>
  <r>
    <n v="81"/>
    <n v="81"/>
    <x v="2"/>
    <s v="MALUKU"/>
    <n v="1900914"/>
    <n v="0.65680000000000005"/>
    <n v="1248520.3152000001"/>
    <n v="222227261.22840002"/>
    <n v="5.6182140224317481E-3"/>
    <n v="5.5999999999999999E-3"/>
    <n v="0.1469"/>
  </r>
  <r>
    <n v="94"/>
    <n v="91"/>
    <x v="2"/>
    <s v="PAPUA TENGAH"/>
    <n v="1351659"/>
    <n v="0.73280000000000001"/>
    <n v="990495.71519999998"/>
    <n v="222227261.22840002"/>
    <n v="4.4571296506326985E-3"/>
    <n v="5.1999999999999998E-3"/>
    <n v="0.13669999999999999"/>
  </r>
  <r>
    <n v="93"/>
    <n v="91"/>
    <x v="2"/>
    <s v="PAPUA SELATAN"/>
    <n v="526777"/>
    <n v="0.73209999999999997"/>
    <n v="385653.44169999997"/>
    <n v="222227261.22840002"/>
    <n v="1.7354011365132845E-3"/>
    <n v="5.1000000000000004E-3"/>
    <n v="0.13589999999999999"/>
  </r>
  <r>
    <n v="82"/>
    <n v="82"/>
    <x v="2"/>
    <s v="MALUKU UTARA"/>
    <n v="1354803"/>
    <n v="0.6845"/>
    <n v="927362.65350000001"/>
    <n v="222227261.22840002"/>
    <n v="4.1730373149263542E-3"/>
    <n v="4.8999999999999998E-3"/>
    <n v="0.12889999999999999"/>
  </r>
  <r>
    <n v="92"/>
    <n v="92"/>
    <x v="2"/>
    <s v="PAPUA BARAT"/>
    <n v="562214"/>
    <n v="0.755"/>
    <n v="424471.57"/>
    <n v="222227261.22840002"/>
    <n v="1.9100787529561371E-3"/>
    <n v="4.7999999999999996E-3"/>
    <n v="0.12809999999999999"/>
  </r>
  <r>
    <n v="91"/>
    <n v="91"/>
    <x v="2"/>
    <s v="PAPUA"/>
    <n v="1077141"/>
    <n v="0.74109999999999998"/>
    <n v="798269.19510000001"/>
    <n v="222227261.22840002"/>
    <n v="3.5921299245080351E-3"/>
    <n v="4.3E-3"/>
    <n v="0.1134"/>
  </r>
  <r>
    <n v="96"/>
    <n v="92"/>
    <x v="2"/>
    <s v="PAPUA BARAT DAYA"/>
    <n v="607097"/>
    <n v="0.74429999999999996"/>
    <n v="451862.29709999997"/>
    <n v="222227261.22840002"/>
    <n v="2.0333342300231402E-3"/>
    <n v="4.1000000000000003E-3"/>
    <n v="0.1072"/>
  </r>
  <r>
    <n v="95"/>
    <n v="91"/>
    <x v="2"/>
    <s v="PAPUA PEGUNUNGAN"/>
    <n v="1461492"/>
    <n v="0.57299999999999995"/>
    <n v="837434.91599999997"/>
    <n v="222227261.22840002"/>
    <n v="3.7683716721833862E-3"/>
    <n v="3.8999999999999998E-3"/>
    <n v="0.10290000000000001"/>
  </r>
  <r>
    <n v="73"/>
    <n v="73"/>
    <x v="3"/>
    <s v="SULAWESI SELATAN"/>
    <n v="9349137"/>
    <n v="0.71809999999999996"/>
    <n v="6713615.2796999998"/>
    <n v="222227261.22840002"/>
    <n v="3.021058371771905E-2"/>
    <n v="3.09E-2"/>
    <n v="0.47710000000000002"/>
  </r>
  <r>
    <n v="71"/>
    <n v="71"/>
    <x v="3"/>
    <s v="SULAWESI UTARA"/>
    <n v="2676012"/>
    <n v="0.74199999999999999"/>
    <n v="1985600.9040000001"/>
    <n v="222227261.22840002"/>
    <n v="8.9350014621259518E-3"/>
    <n v="1.0800000000000001E-2"/>
    <n v="0.1673"/>
  </r>
  <r>
    <n v="72"/>
    <n v="72"/>
    <x v="3"/>
    <s v="SULAWESI TENGAH"/>
    <n v="3123662"/>
    <n v="0.60470000000000002"/>
    <n v="1888878.4114000001"/>
    <n v="222227261.22840002"/>
    <n v="8.4997601147532246E-3"/>
    <n v="8.2000000000000007E-3"/>
    <n v="0.1273"/>
  </r>
  <r>
    <n v="74"/>
    <n v="74"/>
    <x v="3"/>
    <s v="SULAWESI TENGGARA"/>
    <n v="2726590"/>
    <n v="0.64049999999999996"/>
    <n v="1746380.8949999998"/>
    <n v="222227261.22840002"/>
    <n v="7.8585358310522945E-3"/>
    <n v="8.0000000000000002E-3"/>
    <n v="0.1232"/>
  </r>
  <r>
    <n v="75"/>
    <n v="75"/>
    <x v="3"/>
    <s v="GORONTALO"/>
    <n v="1225808"/>
    <n v="0.64359999999999995"/>
    <n v="788930.02879999997"/>
    <n v="222227261.22840002"/>
    <n v="3.5501046291037896E-3"/>
    <n v="3.5000000000000001E-3"/>
    <n v="5.3800000000000001E-2"/>
  </r>
  <r>
    <n v="76"/>
    <n v="76"/>
    <x v="3"/>
    <s v="SULAWESI BARAT"/>
    <n v="1457481"/>
    <n v="0.59109999999999996"/>
    <n v="861517.01909999992"/>
    <n v="222227261.22840002"/>
    <n v="3.8767386788543137E-3"/>
    <n v="3.3E-3"/>
    <n v="5.1299999999999998E-2"/>
  </r>
  <r>
    <n v="53"/>
    <n v="53"/>
    <x v="4"/>
    <s v="NUSA TENGGARA TIMUR"/>
    <n v="5573515"/>
    <n v="0.67749999999999999"/>
    <n v="3776056.4125000001"/>
    <n v="222227261.22840002"/>
    <n v="1.6991868556662168E-2"/>
    <n v="1.7999999999999999E-2"/>
    <n v="0.35160000000000002"/>
  </r>
  <r>
    <n v="52"/>
    <n v="52"/>
    <x v="4"/>
    <s v="NUSA TENGGARA BARAT"/>
    <n v="5576992"/>
    <n v="0.66110000000000002"/>
    <n v="3686949.4112"/>
    <n v="222227261.22840002"/>
    <n v="1.659089614307328E-2"/>
    <n v="1.72E-2"/>
    <n v="0.33629999999999999"/>
  </r>
  <r>
    <n v="51"/>
    <n v="51"/>
    <x v="4"/>
    <s v="BALI"/>
    <n v="4327276"/>
    <n v="0.85470000000000002"/>
    <n v="3698522.7971999999"/>
    <n v="222227261.22840002"/>
    <n v="1.6642975199153195E-2"/>
    <n v="1.6E-2"/>
    <n v="0.31219999999999998"/>
  </r>
  <r>
    <n v="61"/>
    <n v="61"/>
    <x v="5"/>
    <s v="KALIMANTAN BARAT"/>
    <n v="5525789"/>
    <n v="0.7903"/>
    <n v="4367031.0466999998"/>
    <n v="222227261.22840002"/>
    <n v="1.9651194108951678E-2"/>
    <n v="2.0400000000000001E-2"/>
    <n v="0.33350000000000002"/>
  </r>
  <r>
    <n v="64"/>
    <n v="64"/>
    <x v="5"/>
    <s v="KALIMANTAN TIMUR"/>
    <n v="3970764"/>
    <n v="0.80630000000000002"/>
    <n v="3201627.0131999999"/>
    <n v="222227261.22840002"/>
    <n v="1.4406994873187237E-2"/>
    <n v="1.49E-2"/>
    <n v="0.24310000000000001"/>
  </r>
  <r>
    <n v="63"/>
    <n v="63"/>
    <x v="5"/>
    <s v="KALIMANTAN SELATAN"/>
    <n v="4205816"/>
    <n v="0.71760000000000002"/>
    <n v="3018093.5616000001"/>
    <n v="222227261.22840002"/>
    <n v="1.3581113068293064E-2"/>
    <n v="1.3100000000000001E-2"/>
    <n v="0.215"/>
  </r>
  <r>
    <n v="62"/>
    <n v="62"/>
    <x v="5"/>
    <s v="KALIMANTAN TENGAH"/>
    <n v="2726529"/>
    <n v="0.82399999999999995"/>
    <n v="2246659.8959999997"/>
    <n v="222227261.22840002"/>
    <n v="1.010974028830304E-2"/>
    <n v="9.4000000000000004E-3"/>
    <n v="0.15359999999999999"/>
  </r>
  <r>
    <n v="65"/>
    <n v="65"/>
    <x v="5"/>
    <s v="KALIMANTAN UTARA"/>
    <n v="734713"/>
    <n v="0.66690000000000005"/>
    <n v="489980.09970000002"/>
    <n v="222227261.22840002"/>
    <n v="2.204860452275519E-3"/>
    <n v="3.3999999999999998E-3"/>
    <n v="5.48999999999999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41A3B-8C3E-4ACD-8233-1DA47630C5FF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showAll="0"/>
    <pivotField axis="axisRow" showAll="0">
      <items count="7">
        <item x="1"/>
        <item x="0"/>
        <item x="5"/>
        <item x="4"/>
        <item x="3"/>
        <item x="2"/>
        <item t="default"/>
      </items>
    </pivotField>
    <pivotField showAll="0"/>
    <pivotField dataField="1" numFmtId="41" showAll="0"/>
    <pivotField numFmtId="10" showAll="0"/>
    <pivotField numFmtId="41" showAll="0"/>
    <pivotField numFmtId="41" showAll="0"/>
    <pivotField numFmtId="10" showAll="0"/>
    <pivotField numFmtId="10" showAll="0"/>
    <pivotField numFmtId="1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JUMLAH PENDUDU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80B1398-BA56-4BA7-8CA7-54720B05C7BA}" autoFormatId="16" applyNumberFormats="0" applyBorderFormats="0" applyFontFormats="0" applyPatternFormats="0" applyAlignmentFormats="0" applyWidthHeightFormats="0">
  <queryTableRefresh nextId="4">
    <queryTableFields count="3">
      <queryTableField id="1" name="Migrasi" tableColumnId="1"/>
      <queryTableField id="2" name="atr_migrasi" tableColumnId="2"/>
      <queryTableField id="3" name="Value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D9DE629-44E4-46AA-B163-B5DBF5731863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KONTEN INTERNET YANG PALING SERING DIAKSES" tableColumnId="2"/>
      <queryTableField id="3" name="Attribute" tableColumnId="3"/>
      <queryTableField id="4" name="Value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174360D-4F74-4EDE-8995-31E08DD9F25D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KONTEN INTERNET HIBURAN YANG PALING SERING DIKUNJUNGI" tableColumnId="2"/>
      <queryTableField id="3" name="Attribute" tableColumnId="3"/>
      <queryTableField id="4" name="Valu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3BF200-0FAA-44BE-BC79-1A98C1C92342}" autoFormatId="16" applyNumberFormats="0" applyBorderFormats="0" applyFontFormats="0" applyPatternFormats="0" applyAlignmentFormats="0" applyWidthHeightFormats="0">
  <queryTableRefresh nextId="4">
    <queryTableFields count="3">
      <queryTableField id="1" name="Generasi" tableColumnId="1"/>
      <queryTableField id="2" name="Attribute" tableColumnId="2"/>
      <queryTableField id="3" name="Val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A34D356-8BB2-421D-9CA4-7C3480308C3B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Daerah" tableColumnId="2"/>
      <queryTableField id="3" name="Attribute" tableColumnId="3"/>
      <queryTableField id="4" name="Valu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1BCCECA3-4A0E-40BF-8261-DEAED9066B40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Gender" tableColumnId="2"/>
      <queryTableField id="3" name="Attribute" tableColumnId="3"/>
      <queryTableField id="4" name="Valu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E154F82-D94D-4A37-8F50-A68807CE92E9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CARA AKSES INTERNET YANG SERING DIGUNAKAN" tableColumnId="2"/>
      <queryTableField id="3" name="Attribute" tableColumnId="3"/>
      <queryTableField id="4" name="Valu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5E1CE88-8EB9-4376-A9D7-5D3BBE2020D1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PERTUMBUHAN PELANGGAN INTERNET TETAP" tableColumnId="2"/>
      <queryTableField id="3" name="Attribute" tableColumnId="3"/>
      <queryTableField id="4" name="Valu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65D913A-E7C5-499B-9FDE-10B317C84440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BIAYA KONEKSI MOBILE INTERNET (Per Bulan)" tableColumnId="2"/>
      <queryTableField id="3" name="Attribute" tableColumnId="3"/>
      <queryTableField id="4" name="Value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05C47D9-90B9-4D11-9A1F-B3D59288494C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KASUS KERENTANAN KEAMANAN DATA" tableColumnId="2"/>
      <queryTableField id="3" name="Attribute" tableColumnId="3"/>
      <queryTableField id="4" name="Value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696307B-DE0B-407B-9896-83785882EE7A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PENGGUNA LAYANAN PINJAMAN ONLINE" tableColumnId="2"/>
      <queryTableField id="3" name="Attribute" tableColumnId="3"/>
      <queryTableField id="4" name="Value" tableColumnId="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A2DF7D-6956-48FF-95C7-1CF408F97277}" name="Table3" displayName="Table3" ref="A1:N40" totalsRowShown="0" headerRowDxfId="81" dataDxfId="80" headerRowCellStyle="Percent" dataCellStyle="Percent">
  <autoFilter ref="A1:N40" xr:uid="{E7D6AD86-EE8A-4317-B6B3-E696D20A9FF2}"/>
  <sortState xmlns:xlrd2="http://schemas.microsoft.com/office/spreadsheetml/2017/richdata2" ref="A2:N39">
    <sortCondition ref="C1:C39"/>
  </sortState>
  <tableColumns count="14">
    <tableColumn id="1" xr3:uid="{522661A4-4946-40C9-B7EF-160CA594D6EE}" name="KODE PRO 23"/>
    <tableColumn id="2" xr3:uid="{67E9C347-CA6F-4DBA-893E-11855797A236}" name="KODE PRO 22"/>
    <tableColumn id="3" xr3:uid="{771FB2AB-959E-40C9-A3DC-2F47055D7C49}" name="KATEGORI PULAU"/>
    <tableColumn id="4" xr3:uid="{7CE7CAC3-3639-4928-A2A0-61AE5C44A895}" name="PROVINSI"/>
    <tableColumn id="5" xr3:uid="{E961A414-BD7A-4773-9B48-78874968EBC0}" name="JUMLAH PENDUDUK" dataDxfId="79" dataCellStyle="Comma [0]">
      <calculatedColumnFormula>_xlfn.XLOOKUP(A2,[1]Sheet1!$A$2:$A$39,[1]Sheet1!$H$2:$H$39,,0)</calculatedColumnFormula>
    </tableColumn>
    <tableColumn id="6" xr3:uid="{4EE71937-28E3-404D-85E3-6A4C2668CCC1}" name="PENETRASI" dataDxfId="78" dataCellStyle="Percent"/>
    <tableColumn id="7" xr3:uid="{3879F9C7-EAA4-4401-B2DC-7C3633AF0CE0}" name="JUMLAH PENETRASI" dataDxfId="77" dataCellStyle="Percent">
      <calculatedColumnFormula>E2*F2</calculatedColumnFormula>
    </tableColumn>
    <tableColumn id="8" xr3:uid="{A77A69B3-7C5F-4F81-971F-283B8E647D9A}" name="JP NASIONAL" dataDxfId="76" dataCellStyle="Percent">
      <calculatedColumnFormula>SUM($G$2:$G$40)</calculatedColumnFormula>
    </tableColumn>
    <tableColumn id="9" xr3:uid="{AAE46804-7DF9-41ED-8125-EF58944155D4}" name="JP PULAU" dataDxfId="75" dataCellStyle="Percent">
      <calculatedColumnFormula>_xlfn.XLOOKUP(C2,pivot!$A$4:$A$9,pivot!$B$4:$B$9,,0)</calculatedColumnFormula>
    </tableColumn>
    <tableColumn id="10" xr3:uid="{1C32DCE2-2C73-45D6-89CA-AD201A0A81BB}" name="kontribusi_nas_cek" dataDxfId="74" dataCellStyle="Percent">
      <calculatedColumnFormula>G2/H2</calculatedColumnFormula>
    </tableColumn>
    <tableColumn id="11" xr3:uid="{9FC304CD-7913-4192-88D9-915877A57A97}" name="KONTRIBUSI KONTRIBUSI (Nasional)" dataDxfId="73" dataCellStyle="Percent"/>
    <tableColumn id="12" xr3:uid="{42FDF3ED-E2B5-4E40-BEC8-3B7C8BD8C690}" name="selisih" dataDxfId="72" dataCellStyle="Percent">
      <calculatedColumnFormula>J2-K2</calculatedColumnFormula>
    </tableColumn>
    <tableColumn id="13" xr3:uid="{9AFA7B26-BF52-4D69-BE26-0278F2B9E314}" name="kontribusi_pulau_cek" dataDxfId="71" dataCellStyle="Percent">
      <calculatedColumnFormula>G2/I2</calculatedColumnFormula>
    </tableColumn>
    <tableColumn id="14" xr3:uid="{498BFC1D-1C43-482C-9B49-75A1DA56395E}" name="KONTRIBUSI KONTRIBUSI (Pulau)" dataDxfId="70" dataCellStyle="Perc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B11DF7-C16B-4F90-979C-F141E101B531}" name="Table10_1" displayName="Table10_1" ref="A1:D11" tableType="queryTable" totalsRowShown="0">
  <autoFilter ref="A1:D11" xr:uid="{2FB11DF7-C16B-4F90-979C-F141E101B531}"/>
  <tableColumns count="4">
    <tableColumn id="1" xr3:uid="{8A5CC42C-022C-42A9-B59C-D295F39C81EC}" uniqueName="1" name="index" queryTableFieldId="1"/>
    <tableColumn id="2" xr3:uid="{F304E1D1-B71D-4AB4-A6E6-0DC3A9648255}" uniqueName="2" name="CARA AKSES INTERNET YANG SERING DIGUNAKAN" queryTableFieldId="2" dataDxfId="51"/>
    <tableColumn id="3" xr3:uid="{70E40AC4-4E8B-454F-8CA8-0094BC527750}" uniqueName="3" name="Attribute" queryTableFieldId="3" dataDxfId="50"/>
    <tableColumn id="4" xr3:uid="{0676CE14-AE10-475A-BB6A-554F28C18CF5}" uniqueName="4" name="Value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B1850D0-ABD7-40AB-923B-128FC8097927}" name="Table13_1" displayName="Table13_1" ref="A1:D5" tableType="queryTable" totalsRowShown="0">
  <autoFilter ref="A1:D5" xr:uid="{8B1850D0-ABD7-40AB-923B-128FC8097927}"/>
  <tableColumns count="4">
    <tableColumn id="1" xr3:uid="{8662A93C-00FF-4C1E-9B6F-B479F7CC7CB0}" uniqueName="1" name="index" queryTableFieldId="1"/>
    <tableColumn id="2" xr3:uid="{8F04E335-1442-4B79-B562-BF67C6FCC3F9}" uniqueName="2" name="PERTUMBUHAN PELANGGAN INTERNET TETAP" queryTableFieldId="2" dataDxfId="49"/>
    <tableColumn id="3" xr3:uid="{E61C9F5F-1474-49D5-8FAA-4F75DA380C63}" uniqueName="3" name="Attribute" queryTableFieldId="3" dataDxfId="48"/>
    <tableColumn id="4" xr3:uid="{2CA123EB-2FA5-4E15-8B28-5E6E9D05E686}" uniqueName="4" name="Value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F57C3E8-19F0-419A-9ECD-1DD40C193F6A}" name="Table16_1" displayName="Table16_1" ref="A1:D13" tableType="queryTable" totalsRowShown="0">
  <autoFilter ref="A1:D13" xr:uid="{3F57C3E8-19F0-419A-9ECD-1DD40C193F6A}"/>
  <tableColumns count="4">
    <tableColumn id="1" xr3:uid="{E257877C-12CF-4083-B019-1961EF438A01}" uniqueName="1" name="index" queryTableFieldId="1"/>
    <tableColumn id="2" xr3:uid="{160B910E-EC27-4AA7-A2B6-1B6B25497895}" uniqueName="2" name="BIAYA KONEKSI MOBILE INTERNET (Per Bulan)" queryTableFieldId="2" dataDxfId="47"/>
    <tableColumn id="3" xr3:uid="{5EFDCB4B-0D03-4050-AC8D-DD937F6AE8E3}" uniqueName="3" name="Attribute" queryTableFieldId="3" dataDxfId="46"/>
    <tableColumn id="4" xr3:uid="{3C46C297-A687-4B0D-8A36-179F80D69BE3}" uniqueName="4" name="Value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7873524-EAD7-4683-A3C8-587DB57FD3FE}" name="Table20_1" displayName="Table20_1" ref="A1:D13" tableType="queryTable" totalsRowShown="0">
  <autoFilter ref="A1:D13" xr:uid="{57873524-EAD7-4683-A3C8-587DB57FD3FE}"/>
  <tableColumns count="4">
    <tableColumn id="1" xr3:uid="{39F6A804-1B87-4C00-A219-82612E035D2F}" uniqueName="1" name="index" queryTableFieldId="1"/>
    <tableColumn id="2" xr3:uid="{C238990C-E48B-4EF1-AC38-3ED3D5D07235}" uniqueName="2" name="KASUS KERENTANAN KEAMANAN DATA" queryTableFieldId="2" dataDxfId="45"/>
    <tableColumn id="3" xr3:uid="{7E9598D2-CC45-45F5-B8DB-612009933250}" uniqueName="3" name="Attribute" queryTableFieldId="3" dataDxfId="44"/>
    <tableColumn id="4" xr3:uid="{EE9E4D13-04FF-40B7-88B1-B28EB4E3B1C3}" uniqueName="4" name="Value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E81367B-19B6-4F8C-BF9B-B2067B6F2868}" name="Table23_1" displayName="Table23_1" ref="A1:D5" tableType="queryTable" totalsRowShown="0">
  <autoFilter ref="A1:D5" xr:uid="{DE81367B-19B6-4F8C-BF9B-B2067B6F2868}"/>
  <tableColumns count="4">
    <tableColumn id="1" xr3:uid="{2920EEBC-56A8-4867-80C1-4C30587C45D6}" uniqueName="1" name="index" queryTableFieldId="1"/>
    <tableColumn id="2" xr3:uid="{2873A171-2085-47F1-BFD7-ED051C9042BF}" uniqueName="2" name="PENGGUNA LAYANAN PINJAMAN ONLINE" queryTableFieldId="2" dataDxfId="43"/>
    <tableColumn id="3" xr3:uid="{D2D8D427-2F41-48EF-A512-D1DF46305A8E}" uniqueName="3" name="Attribute" queryTableFieldId="3" dataDxfId="42"/>
    <tableColumn id="4" xr3:uid="{2A450672-1039-4D8E-9376-2AB582988C8A}" uniqueName="4" name="Value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2C55B45-A988-43C6-9BA8-62E79997CC89}" name="Table26_1" displayName="Table26_1" ref="A1:D19" tableType="queryTable" totalsRowShown="0">
  <autoFilter ref="A1:D19" xr:uid="{A2C55B45-A988-43C6-9BA8-62E79997CC89}"/>
  <tableColumns count="4">
    <tableColumn id="1" xr3:uid="{72544AC0-E0DD-4A75-A9D7-89142572F8F6}" uniqueName="1" name="index" queryTableFieldId="1"/>
    <tableColumn id="2" xr3:uid="{0A693B7E-0891-44F8-8270-CB213CB8BBBE}" uniqueName="2" name="KONTEN INTERNET YANG PALING SERING DIAKSES" queryTableFieldId="2" dataDxfId="41"/>
    <tableColumn id="3" xr3:uid="{7EC97C7E-CBAC-4892-BB98-CC2211AF8ACD}" uniqueName="3" name="Attribute" queryTableFieldId="3" dataDxfId="40"/>
    <tableColumn id="4" xr3:uid="{D7062792-DC5C-4792-8703-B260BA840FE5}" uniqueName="4" name="Value" queryTableFieldId="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57C2131-6499-46F8-BE92-DC92E3A77B65}" name="Table2932" displayName="Table2932" ref="A1:D7" totalsRowShown="0" headerRowDxfId="20">
  <autoFilter ref="A1:D7" xr:uid="{D57C2131-6499-46F8-BE92-DC92E3A77B65}"/>
  <tableColumns count="4">
    <tableColumn id="1" xr3:uid="{CE91077F-0E2F-4E65-89EB-C5AE23A9BFB8}" name="index"/>
    <tableColumn id="2" xr3:uid="{11A1531F-9083-475C-AA26-D8A0D21D7BB2}" name="KONTEN INTERNET HIBURAN YANG PALING SERING DIKUNJUNGI"/>
    <tableColumn id="3" xr3:uid="{FAD06954-2C1F-40FC-B6F2-ECE688AB8F5B}" name="2023" dataDxfId="19"/>
    <tableColumn id="4" xr3:uid="{E4523C03-5664-4742-A8A4-1D40D617EBE0}" name="2024" dataDxfId="1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451C61A-5120-433F-B9D7-2D78D42B4CDA}" name="Table2629" displayName="Table2629" ref="A1:D10" totalsRowShown="0" headerRowDxfId="17">
  <autoFilter ref="A1:D10" xr:uid="{9451C61A-5120-433F-B9D7-2D78D42B4CDA}"/>
  <tableColumns count="4">
    <tableColumn id="1" xr3:uid="{917A0EE9-EE70-479C-9DDE-A8AF15EC82E4}" name="index"/>
    <tableColumn id="2" xr3:uid="{EC839E58-EBEF-450E-A9D8-6762CFD0C725}" name="KONTEN INTERNET YANG PALING SERING DIAKSES"/>
    <tableColumn id="3" xr3:uid="{6C7A3B37-E41E-4719-B78E-09001285AB9D}" name="2023" dataDxfId="16"/>
    <tableColumn id="4" xr3:uid="{EFF432F6-5F58-4780-8FA3-44E69774AC4D}" name="2024" dataDxfId="1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CA4CD93-A0AC-436B-88F0-78D548DC36F3}" name="Table2023" displayName="Table2023" ref="A1:D7" totalsRowShown="0" headerRowDxfId="13">
  <autoFilter ref="A1:D7" xr:uid="{3CA4CD93-A0AC-436B-88F0-78D548DC36F3}"/>
  <tableColumns count="4">
    <tableColumn id="1" xr3:uid="{C0CC54E4-AECC-499C-B1F2-8CAD63B96570}" name="index"/>
    <tableColumn id="2" xr3:uid="{49684269-86C1-4B10-8DC2-92D20579C8B7}" name="KASUS KERENTANAN KEAMANAN DATA"/>
    <tableColumn id="3" xr3:uid="{2E2E8593-44B2-4104-8F2F-BAC0444966F3}" name="2023" dataDxfId="12"/>
    <tableColumn id="4" xr3:uid="{16E7FE3E-0D9C-4964-BC43-603E140625D1}" name="2024" dataDxfId="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DC0D0CE-E9D8-4D87-98DC-EB11F156790D}" name="Table2326" displayName="Table2326" ref="A1:D3" totalsRowShown="0" headerRowDxfId="14">
  <autoFilter ref="A1:D3" xr:uid="{FDC0D0CE-E9D8-4D87-98DC-EB11F156790D}"/>
  <tableColumns count="4">
    <tableColumn id="1" xr3:uid="{A4C55069-17BB-4FC6-8723-831D4C7229D3}" name="index"/>
    <tableColumn id="2" xr3:uid="{FB712EDF-578E-4376-BC40-5084C418A833}" name="PENGGUNA LAYANAN PINJAMAN ONLINE"/>
    <tableColumn id="3" xr3:uid="{CF80EAE1-7E74-491D-8B47-D920F1C42D63}" name="2023"/>
    <tableColumn id="4" xr3:uid="{7CA296E0-8467-4CBF-A5F6-C2641C2F33A6}" name="20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71AE32-8839-43D0-A6A4-554C5B41E87C}" name="Table4_1" displayName="Table4_1" ref="B1:D5" tableType="queryTable" totalsRowShown="0">
  <autoFilter ref="B1:D5" xr:uid="{6371AE32-8839-43D0-A6A4-554C5B41E87C}"/>
  <tableColumns count="3">
    <tableColumn id="1" xr3:uid="{0525E57A-EB61-4E21-9C6E-8C29A4D3C629}" uniqueName="1" name="Migrasi" queryTableFieldId="1" dataDxfId="69"/>
    <tableColumn id="2" xr3:uid="{91E36EC4-D6C0-4642-A3E6-F51D738C68D9}" uniqueName="2" name="atr_migrasi" queryTableFieldId="2" dataDxfId="68"/>
    <tableColumn id="3" xr3:uid="{CF18205E-50D3-4C7F-8F0F-23A31FD863D7}" uniqueName="3" name="Value" queryTableFieldId="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A2527E2-D8B5-45AF-AEC3-98E0D054138A}" name="Table1619" displayName="Table1619" ref="A1:D7" totalsRowShown="0" headerRowDxfId="10">
  <autoFilter ref="A1:D7" xr:uid="{3A2527E2-D8B5-45AF-AEC3-98E0D054138A}"/>
  <tableColumns count="4">
    <tableColumn id="1" xr3:uid="{91D14203-C77F-47AE-9954-2963071712B7}" name="index"/>
    <tableColumn id="2" xr3:uid="{615739D5-687F-4EB6-84BF-12CC026709A1}" name="BIAYA KONEKSI MOBILE INTERNET (Per Bulan)"/>
    <tableColumn id="3" xr3:uid="{284094CB-01C8-4BED-B924-0BD3E213C284}" name="2023" dataDxfId="9"/>
    <tableColumn id="4" xr3:uid="{E7A1CEEF-9D67-4DF7-98BC-CCC96ACA9B04}" name="2024" dataDxfId="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517BC8E-9CA9-4DDC-B113-A6D63819B6C3}" name="Table1316" displayName="Table1316" ref="A1:D3" totalsRowShown="0" headerRowDxfId="7">
  <autoFilter ref="A1:D3" xr:uid="{3517BC8E-9CA9-4DDC-B113-A6D63819B6C3}"/>
  <tableColumns count="4">
    <tableColumn id="1" xr3:uid="{65BC5F1E-EA2D-46FE-B817-C553460E5074}" name="index"/>
    <tableColumn id="2" xr3:uid="{4A5E1742-7872-49A5-94E1-A9A0B9A6A6A2}" name="PERTUMBUHAN PELANGGAN INTERNET TETAP"/>
    <tableColumn id="3" xr3:uid="{C55C57AC-E3CC-432F-B432-E46A0350EF74}" name="2023" dataDxfId="6"/>
    <tableColumn id="4" xr3:uid="{5EA04BC0-1B7C-4344-9C5F-D143A3A6E1F3}" name="2024" dataDxfId="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72F55EA-4F55-4E83-B93D-53525E16E449}" name="Table1013" displayName="Table1013" ref="A1:D6" totalsRowShown="0" headerRowDxfId="4">
  <autoFilter ref="A1:D6" xr:uid="{872F55EA-4F55-4E83-B93D-53525E16E449}"/>
  <tableColumns count="4">
    <tableColumn id="1" xr3:uid="{E45C4C58-26B7-4866-8AFC-9B36D2BBF5EF}" name="index"/>
    <tableColumn id="2" xr3:uid="{B75FF529-7D48-4BCC-8DDE-DC5F739B323F}" name="CARA AKSES INTERNET YANG SERING DIGUNAKAN"/>
    <tableColumn id="3" xr3:uid="{2C43F40F-10D2-437F-AF36-65950677AE04}" name="2023" dataDxfId="3" dataCellStyle="Percent"/>
    <tableColumn id="4" xr3:uid="{5757D4A3-B31F-4537-89F5-38EA2DB379BD}" name="2024" dataDxfId="2" dataCellStyle="Percent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1453349-9E94-4512-94B7-943B48639F42}" name="Table29__2" displayName="Table29__2" ref="A1:D13" tableType="queryTable" totalsRowShown="0">
  <autoFilter ref="A1:D13" xr:uid="{D1453349-9E94-4512-94B7-943B48639F42}"/>
  <tableColumns count="4">
    <tableColumn id="1" xr3:uid="{CB8E2F94-F07A-4077-82EF-623270A9A787}" uniqueName="1" name="index" queryTableFieldId="1"/>
    <tableColumn id="2" xr3:uid="{92151568-359B-4B32-AE3B-8E282A84DB3D}" uniqueName="2" name="KONTEN INTERNET HIBURAN YANG PALING SERING DIKUNJUNGI" queryTableFieldId="2" dataDxfId="1"/>
    <tableColumn id="3" xr3:uid="{B1DAEAA3-A157-4A6B-962E-8B503FBC3AF8}" uniqueName="3" name="Attribute" queryTableFieldId="3" dataDxfId="0"/>
    <tableColumn id="4" xr3:uid="{8F2B0833-CFBF-4598-8CD0-93940E18EF4F}" uniqueName="4" name="Value" queryTableFieldId="4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2B4B47-061D-4D6A-865C-B4F47B27688F}" name="Table10" displayName="Table10" ref="A1:D6" totalsRowShown="0" headerRowDxfId="39">
  <autoFilter ref="A1:D6" xr:uid="{F52B4B47-061D-4D6A-865C-B4F47B27688F}"/>
  <tableColumns count="4">
    <tableColumn id="1" xr3:uid="{9CF99C54-31DB-4C81-8D82-4A19EB7EE028}" name="index"/>
    <tableColumn id="2" xr3:uid="{9A942FD7-0274-49EB-9E5E-56C690F6D2F6}" name="CARA AKSES INTERNET YANG SERING DIGUNAKAN"/>
    <tableColumn id="3" xr3:uid="{D158EF75-EC31-4D3D-895D-A6E75D42E288}" name="2023" dataDxfId="38" dataCellStyle="Percent"/>
    <tableColumn id="4" xr3:uid="{E907B734-94D3-4613-A2AB-C912165B86A3}" name="2024" dataDxfId="37" dataCellStyle="Percent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129D47B-6338-46A4-B3F3-EAD0129E125A}" name="Table13" displayName="Table13" ref="A8:D10" totalsRowShown="0" headerRowDxfId="36">
  <autoFilter ref="A8:D10" xr:uid="{3129D47B-6338-46A4-B3F3-EAD0129E125A}"/>
  <tableColumns count="4">
    <tableColumn id="1" xr3:uid="{3D265A18-CACD-488A-9874-CF97BE8D8410}" name="index"/>
    <tableColumn id="2" xr3:uid="{76425A8B-3611-41FA-9678-A1C4AA411487}" name="PERTUMBUHAN PELANGGAN INTERNET TETAP"/>
    <tableColumn id="3" xr3:uid="{DC9A8207-E42F-4532-AF6A-690C938F2375}" name="2023" dataDxfId="35"/>
    <tableColumn id="4" xr3:uid="{9D399A20-538B-428A-8792-D61420287401}" name="2024" dataDxfId="3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F512D9C-04B0-49C3-866C-1E73278535E5}" name="Table16" displayName="Table16" ref="A12:D18" totalsRowShown="0" headerRowDxfId="33">
  <autoFilter ref="A12:D18" xr:uid="{0F512D9C-04B0-49C3-866C-1E73278535E5}"/>
  <tableColumns count="4">
    <tableColumn id="1" xr3:uid="{51C7FDA3-10C6-47CC-95E9-5579F10FE8D7}" name="index"/>
    <tableColumn id="2" xr3:uid="{918D0B80-4902-47A6-B148-B8038521E4BB}" name="BIAYA KONEKSI MOBILE INTERNET (Per Bulan)"/>
    <tableColumn id="3" xr3:uid="{383CBEA4-BE4F-4F47-AECE-3F8A3B35D62E}" name="2023" dataDxfId="32"/>
    <tableColumn id="4" xr3:uid="{F3396408-2DE7-4238-AA61-D02B6FC4BE4E}" name="2024" dataDxfId="3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9094194-04F0-4A73-AD60-ABD784D08913}" name="Table20" displayName="Table20" ref="A20:D26" totalsRowShown="0" headerRowDxfId="30">
  <autoFilter ref="A20:D26" xr:uid="{B9094194-04F0-4A73-AD60-ABD784D08913}"/>
  <tableColumns count="4">
    <tableColumn id="1" xr3:uid="{4B31BA4E-B174-49DA-B289-4FFAD6D2B646}" name="index"/>
    <tableColumn id="2" xr3:uid="{265590FE-4A7D-4757-951F-F82BA3071283}" name="KASUS KERENTANAN KEAMANAN DATA"/>
    <tableColumn id="3" xr3:uid="{8BFD437B-D9D3-43EA-BE99-CA4501867FCE}" name="2023" dataDxfId="29"/>
    <tableColumn id="4" xr3:uid="{93C7569B-6A7E-47A1-B511-5E089455A962}" name="2024" dataDxfId="2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39DA226-A490-4B31-A5E3-36EE1B90B6B9}" name="Table23" displayName="Table23" ref="A28:D30" totalsRowShown="0" headerRowDxfId="27">
  <autoFilter ref="A28:D30" xr:uid="{439DA226-A490-4B31-A5E3-36EE1B90B6B9}"/>
  <tableColumns count="4">
    <tableColumn id="1" xr3:uid="{83B08DC3-DA59-425D-8FC9-F33AEC5BC88E}" name="index"/>
    <tableColumn id="2" xr3:uid="{448E561B-F5EA-459F-BBE5-F90C6CC4E990}" name="PENGGUNA LAYANAN PINJAMAN ONLINE"/>
    <tableColumn id="3" xr3:uid="{897E2E96-F6E3-4114-B601-59D7FDC36EB6}" name="2023"/>
    <tableColumn id="4" xr3:uid="{D9F6573E-A469-41B8-9731-8378CE637E70}" name="202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D942239-4AD2-471E-B756-D16CB04471E8}" name="Table26" displayName="Table26" ref="A32:D41" totalsRowShown="0" headerRowDxfId="26">
  <autoFilter ref="A32:D41" xr:uid="{CD942239-4AD2-471E-B756-D16CB04471E8}"/>
  <tableColumns count="4">
    <tableColumn id="1" xr3:uid="{DF70082B-3484-4B8C-BE9F-79D0EAA90963}" name="index"/>
    <tableColumn id="2" xr3:uid="{CBBA6EF5-80C6-47A5-B771-B9B0998627AE}" name="KONTEN INTERNET YANG PALING SERING DIAKSES"/>
    <tableColumn id="3" xr3:uid="{FDD24F99-D2FF-4AA3-9DD0-0976317B1859}" name="2023" dataDxfId="25"/>
    <tableColumn id="4" xr3:uid="{35210F3C-71F1-42D6-89A9-D0704BDFF864}" name="2024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B1E1DE-19F5-4885-ACF9-74BF15C06921}" name="Table4" displayName="Table4" ref="A1:C3" totalsRowShown="0" headerRowDxfId="67">
  <autoFilter ref="A1:C3" xr:uid="{C7B1E1DE-19F5-4885-ACF9-74BF15C06921}"/>
  <tableColumns count="3">
    <tableColumn id="1" xr3:uid="{0E847FD9-28F4-4898-B8CA-556AE64AEE96}" name="Migrasi"/>
    <tableColumn id="2" xr3:uid="{4912264E-3633-4769-8E10-4B1455D73F6F}" name="Penetrasi "/>
    <tableColumn id="3" xr3:uid="{B4C8B82C-6021-4E25-9155-C08DB624414D}" name="Kontribusi" dataDxfId="6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630CD3C-0008-470B-9243-43062F25D56E}" name="Table29" displayName="Table29" ref="A43:D49" totalsRowShown="0" headerRowDxfId="23">
  <autoFilter ref="A43:D49" xr:uid="{B630CD3C-0008-470B-9243-43062F25D56E}"/>
  <tableColumns count="4">
    <tableColumn id="1" xr3:uid="{E7197425-44ED-485E-91F1-421A293355DF}" name="index"/>
    <tableColumn id="2" xr3:uid="{658D2927-516D-4103-9906-8A27152EBBF3}" name="KONTEN INTERNET HIBURAN YANG PALING SERING DIKUNJUNGI"/>
    <tableColumn id="3" xr3:uid="{100EDC81-7371-458D-87F7-809F0C2B0B8E}" name="2023" dataDxfId="22"/>
    <tableColumn id="4" xr3:uid="{4FCC9BC9-9B8D-475C-A6D3-EA849B0695F9}" name="2024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A1EFCB-94B6-4854-BE43-BC0DFD5947C9}" name="Table1_1" displayName="Table1_1" ref="C1:E13" tableType="queryTable" totalsRowShown="0">
  <autoFilter ref="C1:E13" xr:uid="{1BA1EFCB-94B6-4854-BE43-BC0DFD5947C9}"/>
  <tableColumns count="3">
    <tableColumn id="1" xr3:uid="{FE1B678E-5F59-41C7-B2E2-BC1B54B28124}" uniqueName="1" name="Generasi" queryTableFieldId="1" dataDxfId="65"/>
    <tableColumn id="2" xr3:uid="{AC8F8BD4-43A5-44EE-A841-0A3775AE8901}" uniqueName="2" name="Attribute" queryTableFieldId="2" dataDxfId="64"/>
    <tableColumn id="3" xr3:uid="{2B7A730A-2ADE-4880-9923-7128A2E111DB}" uniqueName="3" name="Valu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EAB93-9456-4FD2-B141-C0365815DA4C}" name="Table1" displayName="Table1" ref="A1:C7" totalsRowShown="0" headerRowDxfId="63">
  <autoFilter ref="A1:C7" xr:uid="{D8CEAB93-9456-4FD2-B141-C0365815DA4C}"/>
  <tableColumns count="3">
    <tableColumn id="1" xr3:uid="{A5B1AC66-5DCA-4484-9D11-EB2A9C92ED11}" name="Generasi"/>
    <tableColumn id="2" xr3:uid="{96354473-9481-4B68-9899-AAFCB2E6788A}" name="Penetrasi " dataDxfId="62"/>
    <tableColumn id="3" xr3:uid="{91D344D1-E23E-4B3C-9E01-FBD0312F604E}" name="Kontribusi" dataDxfId="6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E4D9548-3742-41A4-B4F8-D71209BD65B2}" name="Table6_1" displayName="Table6_1" ref="A1:D5" tableType="queryTable" totalsRowShown="0">
  <autoFilter ref="A1:D5" xr:uid="{6E4D9548-3742-41A4-B4F8-D71209BD65B2}"/>
  <tableColumns count="4">
    <tableColumn id="1" xr3:uid="{B6B02B47-6403-4FF0-9ECD-82BFEC011F2C}" uniqueName="1" name="index" queryTableFieldId="1"/>
    <tableColumn id="2" xr3:uid="{9D0FAC86-9919-4AA8-8E24-493844C20A7E}" uniqueName="2" name="Daerah" queryTableFieldId="2" dataDxfId="60"/>
    <tableColumn id="3" xr3:uid="{61D23DA1-4BFB-4945-8971-EF3C5B4F0809}" uniqueName="3" name="Attribute" queryTableFieldId="3" dataDxfId="59"/>
    <tableColumn id="4" xr3:uid="{4E0E997C-4979-46D1-B5C1-F1D941EEBBB0}" uniqueName="4" name="Value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261A80-AA83-43DF-8B77-9D2F9DFA0714}" name="Table6" displayName="Table6" ref="A1:D3" totalsRowShown="0" headerRowDxfId="58">
  <autoFilter ref="A1:D3" xr:uid="{E9261A80-AA83-43DF-8B77-9D2F9DFA0714}"/>
  <tableColumns count="4">
    <tableColumn id="1" xr3:uid="{35C0FAFF-75DA-4CD2-B625-D2773CC190BC}" name="index"/>
    <tableColumn id="2" xr3:uid="{A5FCD4E7-A9ED-4DEA-BA38-AE91AC4B5154}" name="Daerah"/>
    <tableColumn id="3" xr3:uid="{9564C3E6-0E20-4C66-8235-6B035D2193F2}" name="Penetrasi "/>
    <tableColumn id="4" xr3:uid="{D293DFC8-AA34-47B2-9D7C-455DA5D99365}" name="Kontribusi" dataDxfId="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7B2274-54BB-4CB1-B15B-E6BC0D58132F}" name="Table8_1" displayName="Table8_1" ref="A1:D5" tableType="queryTable" totalsRowShown="0">
  <autoFilter ref="A1:D5" xr:uid="{287B2274-54BB-4CB1-B15B-E6BC0D58132F}"/>
  <tableColumns count="4">
    <tableColumn id="1" xr3:uid="{E7189D7E-D847-4226-AE0C-CFDBD8F2A504}" uniqueName="1" name="index" queryTableFieldId="1"/>
    <tableColumn id="2" xr3:uid="{D9E0981F-50F7-4D1C-AF58-272DDC0E54C3}" uniqueName="2" name="Gender" queryTableFieldId="2" dataDxfId="56"/>
    <tableColumn id="3" xr3:uid="{7A9E1969-EA46-4A67-B3A6-1F06C7D3D317}" uniqueName="3" name="Attribute" queryTableFieldId="3" dataDxfId="55"/>
    <tableColumn id="4" xr3:uid="{359CFA8F-AEF1-40DF-B922-A832B45F0C8D}" uniqueName="4" name="Value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B87EEC-8490-48B0-8954-A1E4D7D9D9E2}" name="Table8" displayName="Table8" ref="A1:D3" totalsRowShown="0" headerRowDxfId="54">
  <autoFilter ref="A1:D3" xr:uid="{47B87EEC-8490-48B0-8954-A1E4D7D9D9E2}"/>
  <tableColumns count="4">
    <tableColumn id="1" xr3:uid="{DEDB3139-3E8F-4A67-8457-B89F99B773EF}" name="index"/>
    <tableColumn id="2" xr3:uid="{BD067AAE-A1D1-4016-A479-5C4AEA1ED0E8}" name="Gender"/>
    <tableColumn id="3" xr3:uid="{196805C2-4DD5-4E3E-9C75-1048C249877E}" name="Penetrasi " dataDxfId="53"/>
    <tableColumn id="4" xr3:uid="{13D9F3E2-F8A4-47F5-929A-325A37513870}" name="Kontribusi" dataDxfId="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02A1-3F4D-428A-853F-815B6C26E22F}">
  <dimension ref="A3:B10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26.140625" bestFit="1" customWidth="1"/>
  </cols>
  <sheetData>
    <row r="3" spans="1:2" x14ac:dyDescent="0.25">
      <c r="A3" s="12" t="s">
        <v>123</v>
      </c>
      <c r="B3" t="s">
        <v>122</v>
      </c>
    </row>
    <row r="4" spans="1:2" x14ac:dyDescent="0.25">
      <c r="A4" s="13">
        <v>1</v>
      </c>
      <c r="B4">
        <v>56916339</v>
      </c>
    </row>
    <row r="5" spans="1:2" x14ac:dyDescent="0.25">
      <c r="A5" s="13">
        <v>2</v>
      </c>
      <c r="B5">
        <v>160160346</v>
      </c>
    </row>
    <row r="6" spans="1:2" x14ac:dyDescent="0.25">
      <c r="A6" s="13">
        <v>3</v>
      </c>
      <c r="B6">
        <v>17163611</v>
      </c>
    </row>
    <row r="7" spans="1:2" x14ac:dyDescent="0.25">
      <c r="A7" s="13">
        <v>4</v>
      </c>
      <c r="B7">
        <v>15477783</v>
      </c>
    </row>
    <row r="8" spans="1:2" x14ac:dyDescent="0.25">
      <c r="A8" s="13">
        <v>5</v>
      </c>
      <c r="B8">
        <v>20558690</v>
      </c>
    </row>
    <row r="9" spans="1:2" x14ac:dyDescent="0.25">
      <c r="A9" s="13">
        <v>6</v>
      </c>
      <c r="B9">
        <v>8842097</v>
      </c>
    </row>
    <row r="10" spans="1:2" x14ac:dyDescent="0.25">
      <c r="A10" s="13" t="s">
        <v>124</v>
      </c>
      <c r="B10">
        <v>279118866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00AB-7BCC-4179-8C6E-416449488CAA}">
  <dimension ref="A1:D5"/>
  <sheetViews>
    <sheetView workbookViewId="0"/>
  </sheetViews>
  <sheetFormatPr defaultRowHeight="15" x14ac:dyDescent="0.25"/>
  <cols>
    <col min="1" max="1" width="8.28515625" bestFit="1" customWidth="1"/>
    <col min="2" max="2" width="11.140625" bestFit="1" customWidth="1"/>
    <col min="3" max="3" width="11.28515625" bestFit="1" customWidth="1"/>
    <col min="4" max="4" width="8.28515625" bestFit="1" customWidth="1"/>
  </cols>
  <sheetData>
    <row r="1" spans="1:4" x14ac:dyDescent="0.25">
      <c r="A1" t="s">
        <v>120</v>
      </c>
      <c r="B1" t="s">
        <v>51</v>
      </c>
      <c r="C1" t="s">
        <v>131</v>
      </c>
      <c r="D1" t="s">
        <v>132</v>
      </c>
    </row>
    <row r="2" spans="1:4" x14ac:dyDescent="0.25">
      <c r="A2">
        <v>999</v>
      </c>
      <c r="B2" t="s">
        <v>52</v>
      </c>
      <c r="C2" t="s">
        <v>45</v>
      </c>
      <c r="D2">
        <v>0.876</v>
      </c>
    </row>
    <row r="3" spans="1:4" x14ac:dyDescent="0.25">
      <c r="A3">
        <v>999</v>
      </c>
      <c r="B3" t="s">
        <v>52</v>
      </c>
      <c r="C3" t="s">
        <v>46</v>
      </c>
      <c r="D3">
        <v>0.85499999999999998</v>
      </c>
    </row>
    <row r="4" spans="1:4" x14ac:dyDescent="0.25">
      <c r="A4">
        <v>999</v>
      </c>
      <c r="B4" t="s">
        <v>53</v>
      </c>
      <c r="C4" t="s">
        <v>45</v>
      </c>
      <c r="D4">
        <v>0.50900000000000001</v>
      </c>
    </row>
    <row r="5" spans="1:4" x14ac:dyDescent="0.25">
      <c r="A5">
        <v>999</v>
      </c>
      <c r="B5" t="s">
        <v>53</v>
      </c>
      <c r="C5" t="s">
        <v>46</v>
      </c>
      <c r="D5">
        <v>0.49099999999999999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F8D1-8F81-45D7-9B9C-4E34B213775B}">
  <dimension ref="A1:D3"/>
  <sheetViews>
    <sheetView workbookViewId="0">
      <selection activeCell="D11" sqref="D11"/>
    </sheetView>
  </sheetViews>
  <sheetFormatPr defaultRowHeight="15" x14ac:dyDescent="0.25"/>
  <cols>
    <col min="2" max="2" width="11.140625" bestFit="1" customWidth="1"/>
    <col min="3" max="3" width="12.140625" customWidth="1"/>
    <col min="4" max="4" width="12.42578125" customWidth="1"/>
  </cols>
  <sheetData>
    <row r="1" spans="1:4" x14ac:dyDescent="0.25">
      <c r="A1" t="s">
        <v>120</v>
      </c>
      <c r="B1" s="4" t="s">
        <v>51</v>
      </c>
      <c r="C1" s="4" t="s">
        <v>45</v>
      </c>
      <c r="D1" s="4" t="s">
        <v>46</v>
      </c>
    </row>
    <row r="2" spans="1:4" x14ac:dyDescent="0.25">
      <c r="A2">
        <v>999</v>
      </c>
      <c r="B2" t="s">
        <v>52</v>
      </c>
      <c r="C2" s="1">
        <v>0.876</v>
      </c>
      <c r="D2" s="1">
        <v>0.85499999999999998</v>
      </c>
    </row>
    <row r="3" spans="1:4" x14ac:dyDescent="0.25">
      <c r="A3">
        <v>999</v>
      </c>
      <c r="B3" t="s">
        <v>53</v>
      </c>
      <c r="C3" s="1">
        <v>0.50900000000000001</v>
      </c>
      <c r="D3" s="1">
        <v>0.49099999999999999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B05B-55BC-4AE3-8B23-F29C18E01A10}">
  <dimension ref="A1:D11"/>
  <sheetViews>
    <sheetView workbookViewId="0"/>
  </sheetViews>
  <sheetFormatPr defaultRowHeight="15" x14ac:dyDescent="0.25"/>
  <cols>
    <col min="1" max="1" width="8.28515625" bestFit="1" customWidth="1"/>
    <col min="2" max="2" width="49.5703125" bestFit="1" customWidth="1"/>
    <col min="3" max="3" width="11.28515625" bestFit="1" customWidth="1"/>
    <col min="4" max="4" width="8.28515625" bestFit="1" customWidth="1"/>
  </cols>
  <sheetData>
    <row r="1" spans="1:4" x14ac:dyDescent="0.25">
      <c r="A1" t="s">
        <v>120</v>
      </c>
      <c r="B1" t="s">
        <v>68</v>
      </c>
      <c r="C1" t="s">
        <v>131</v>
      </c>
      <c r="D1" t="s">
        <v>132</v>
      </c>
    </row>
    <row r="2" spans="1:4" x14ac:dyDescent="0.25">
      <c r="A2">
        <v>999</v>
      </c>
      <c r="B2" t="s">
        <v>67</v>
      </c>
      <c r="C2" t="s">
        <v>142</v>
      </c>
      <c r="D2">
        <v>0.77300000000000002</v>
      </c>
    </row>
    <row r="3" spans="1:4" x14ac:dyDescent="0.25">
      <c r="A3">
        <v>999</v>
      </c>
      <c r="B3" t="s">
        <v>67</v>
      </c>
      <c r="C3" t="s">
        <v>143</v>
      </c>
      <c r="D3">
        <v>0.74299999999999999</v>
      </c>
    </row>
    <row r="4" spans="1:4" x14ac:dyDescent="0.25">
      <c r="A4">
        <v>999</v>
      </c>
      <c r="B4" t="s">
        <v>69</v>
      </c>
      <c r="C4" t="s">
        <v>142</v>
      </c>
      <c r="D4">
        <v>0.20799999999999999</v>
      </c>
    </row>
    <row r="5" spans="1:4" x14ac:dyDescent="0.25">
      <c r="A5">
        <v>999</v>
      </c>
      <c r="B5" t="s">
        <v>69</v>
      </c>
      <c r="C5" t="s">
        <v>143</v>
      </c>
      <c r="D5">
        <v>0.224</v>
      </c>
    </row>
    <row r="6" spans="1:4" x14ac:dyDescent="0.25">
      <c r="A6">
        <v>999</v>
      </c>
      <c r="B6" t="s">
        <v>70</v>
      </c>
      <c r="C6" t="s">
        <v>142</v>
      </c>
      <c r="D6">
        <v>0.01</v>
      </c>
    </row>
    <row r="7" spans="1:4" x14ac:dyDescent="0.25">
      <c r="A7">
        <v>999</v>
      </c>
      <c r="B7" t="s">
        <v>70</v>
      </c>
      <c r="C7" t="s">
        <v>143</v>
      </c>
      <c r="D7">
        <v>1.7000000000000001E-2</v>
      </c>
    </row>
    <row r="8" spans="1:4" x14ac:dyDescent="0.25">
      <c r="A8">
        <v>999</v>
      </c>
      <c r="B8" t="s">
        <v>71</v>
      </c>
      <c r="C8" t="s">
        <v>142</v>
      </c>
      <c r="D8">
        <v>4.0000000000000001E-3</v>
      </c>
    </row>
    <row r="9" spans="1:4" x14ac:dyDescent="0.25">
      <c r="A9">
        <v>999</v>
      </c>
      <c r="B9" t="s">
        <v>71</v>
      </c>
      <c r="C9" t="s">
        <v>143</v>
      </c>
      <c r="D9">
        <v>6.0000000000000001E-3</v>
      </c>
    </row>
    <row r="10" spans="1:4" x14ac:dyDescent="0.25">
      <c r="A10">
        <v>999</v>
      </c>
      <c r="B10" t="s">
        <v>73</v>
      </c>
      <c r="C10" t="s">
        <v>142</v>
      </c>
      <c r="D10">
        <v>5.0000000000000001E-3</v>
      </c>
    </row>
    <row r="11" spans="1:4" x14ac:dyDescent="0.25">
      <c r="A11">
        <v>999</v>
      </c>
      <c r="B11" t="s">
        <v>73</v>
      </c>
      <c r="C11" t="s">
        <v>143</v>
      </c>
      <c r="D11">
        <v>0.01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A3F3-30EB-40B2-AE61-F328F2A5B39E}">
  <dimension ref="A1:D5"/>
  <sheetViews>
    <sheetView workbookViewId="0"/>
  </sheetViews>
  <sheetFormatPr defaultRowHeight="15" x14ac:dyDescent="0.25"/>
  <cols>
    <col min="1" max="1" width="8.28515625" bestFit="1" customWidth="1"/>
    <col min="2" max="2" width="45.28515625" bestFit="1" customWidth="1"/>
    <col min="3" max="3" width="11.28515625" bestFit="1" customWidth="1"/>
    <col min="4" max="4" width="8.28515625" bestFit="1" customWidth="1"/>
  </cols>
  <sheetData>
    <row r="1" spans="1:4" x14ac:dyDescent="0.25">
      <c r="A1" t="s">
        <v>120</v>
      </c>
      <c r="B1" t="s">
        <v>74</v>
      </c>
      <c r="C1" t="s">
        <v>131</v>
      </c>
      <c r="D1" t="s">
        <v>132</v>
      </c>
    </row>
    <row r="2" spans="1:4" x14ac:dyDescent="0.25">
      <c r="A2">
        <v>999</v>
      </c>
      <c r="B2" t="s">
        <v>106</v>
      </c>
      <c r="C2" t="s">
        <v>142</v>
      </c>
      <c r="D2">
        <v>0.25700000000000001</v>
      </c>
    </row>
    <row r="3" spans="1:4" x14ac:dyDescent="0.25">
      <c r="A3">
        <v>999</v>
      </c>
      <c r="B3" t="s">
        <v>106</v>
      </c>
      <c r="C3" t="s">
        <v>143</v>
      </c>
      <c r="D3">
        <v>0.27400000000000002</v>
      </c>
    </row>
    <row r="4" spans="1:4" x14ac:dyDescent="0.25">
      <c r="A4">
        <v>999</v>
      </c>
      <c r="B4" t="s">
        <v>107</v>
      </c>
      <c r="C4" t="s">
        <v>142</v>
      </c>
      <c r="D4">
        <v>0.74299999999999999</v>
      </c>
    </row>
    <row r="5" spans="1:4" x14ac:dyDescent="0.25">
      <c r="A5">
        <v>999</v>
      </c>
      <c r="B5" t="s">
        <v>107</v>
      </c>
      <c r="C5" t="s">
        <v>143</v>
      </c>
      <c r="D5">
        <v>0.72599999999999998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DE3E-2534-4B77-94AF-3B753FBEA26C}">
  <dimension ref="A1:D13"/>
  <sheetViews>
    <sheetView workbookViewId="0">
      <selection activeCell="K14" sqref="K14"/>
    </sheetView>
  </sheetViews>
  <sheetFormatPr defaultRowHeight="15" x14ac:dyDescent="0.25"/>
  <cols>
    <col min="1" max="1" width="8.28515625" bestFit="1" customWidth="1"/>
    <col min="2" max="2" width="45" bestFit="1" customWidth="1"/>
    <col min="3" max="3" width="11.28515625" bestFit="1" customWidth="1"/>
    <col min="4" max="4" width="8.28515625" bestFit="1" customWidth="1"/>
  </cols>
  <sheetData>
    <row r="1" spans="1:4" x14ac:dyDescent="0.25">
      <c r="A1" t="s">
        <v>120</v>
      </c>
      <c r="B1" t="s">
        <v>75</v>
      </c>
      <c r="C1" t="s">
        <v>131</v>
      </c>
      <c r="D1" t="s">
        <v>132</v>
      </c>
    </row>
    <row r="2" spans="1:4" x14ac:dyDescent="0.25">
      <c r="A2">
        <v>999</v>
      </c>
      <c r="B2" t="s">
        <v>144</v>
      </c>
      <c r="C2" t="s">
        <v>142</v>
      </c>
      <c r="D2">
        <v>1.5959999999999998E-2</v>
      </c>
    </row>
    <row r="3" spans="1:4" x14ac:dyDescent="0.25">
      <c r="A3">
        <v>999</v>
      </c>
      <c r="B3" t="s">
        <v>144</v>
      </c>
      <c r="C3" t="s">
        <v>143</v>
      </c>
      <c r="D3">
        <v>1.2E-2</v>
      </c>
    </row>
    <row r="4" spans="1:4" x14ac:dyDescent="0.25">
      <c r="A4">
        <v>999</v>
      </c>
      <c r="B4" t="s">
        <v>145</v>
      </c>
      <c r="C4" t="s">
        <v>142</v>
      </c>
      <c r="D4">
        <v>0.42199999999999999</v>
      </c>
    </row>
    <row r="5" spans="1:4" x14ac:dyDescent="0.25">
      <c r="A5">
        <v>999</v>
      </c>
      <c r="B5" t="s">
        <v>145</v>
      </c>
      <c r="C5" t="s">
        <v>143</v>
      </c>
      <c r="D5">
        <v>0.35299999999999998</v>
      </c>
    </row>
    <row r="6" spans="1:4" x14ac:dyDescent="0.25">
      <c r="A6">
        <v>999</v>
      </c>
      <c r="B6" t="s">
        <v>146</v>
      </c>
      <c r="C6" t="s">
        <v>142</v>
      </c>
      <c r="D6">
        <v>0.42899999999999999</v>
      </c>
    </row>
    <row r="7" spans="1:4" x14ac:dyDescent="0.25">
      <c r="A7">
        <v>999</v>
      </c>
      <c r="B7" t="s">
        <v>146</v>
      </c>
      <c r="C7" t="s">
        <v>143</v>
      </c>
      <c r="D7">
        <v>0.45</v>
      </c>
    </row>
    <row r="8" spans="1:4" x14ac:dyDescent="0.25">
      <c r="A8">
        <v>999</v>
      </c>
      <c r="B8" t="s">
        <v>147</v>
      </c>
      <c r="C8" t="s">
        <v>142</v>
      </c>
      <c r="D8">
        <v>0.11899999999999999</v>
      </c>
    </row>
    <row r="9" spans="1:4" x14ac:dyDescent="0.25">
      <c r="A9">
        <v>999</v>
      </c>
      <c r="B9" t="s">
        <v>147</v>
      </c>
      <c r="C9" t="s">
        <v>143</v>
      </c>
      <c r="D9">
        <v>0.16400000000000001</v>
      </c>
    </row>
    <row r="10" spans="1:4" x14ac:dyDescent="0.25">
      <c r="A10">
        <v>999</v>
      </c>
      <c r="B10" t="s">
        <v>148</v>
      </c>
      <c r="C10" t="s">
        <v>142</v>
      </c>
      <c r="D10">
        <v>1.2999999999999999E-2</v>
      </c>
    </row>
    <row r="11" spans="1:4" x14ac:dyDescent="0.25">
      <c r="A11">
        <v>999</v>
      </c>
      <c r="B11" t="s">
        <v>148</v>
      </c>
      <c r="C11" t="s">
        <v>143</v>
      </c>
      <c r="D11">
        <v>1.6E-2</v>
      </c>
    </row>
    <row r="12" spans="1:4" x14ac:dyDescent="0.25">
      <c r="A12">
        <v>999</v>
      </c>
      <c r="B12" t="s">
        <v>76</v>
      </c>
      <c r="C12" t="s">
        <v>142</v>
      </c>
      <c r="D12">
        <v>2E-3</v>
      </c>
    </row>
    <row r="13" spans="1:4" x14ac:dyDescent="0.25">
      <c r="A13">
        <v>999</v>
      </c>
      <c r="B13" t="s">
        <v>76</v>
      </c>
      <c r="C13" t="s">
        <v>143</v>
      </c>
      <c r="D13">
        <v>4.0000000000000001E-3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A120-71B3-4305-84B3-8226793034EA}">
  <dimension ref="A1:D13"/>
  <sheetViews>
    <sheetView workbookViewId="0"/>
  </sheetViews>
  <sheetFormatPr defaultRowHeight="15" x14ac:dyDescent="0.25"/>
  <cols>
    <col min="1" max="1" width="8.28515625" bestFit="1" customWidth="1"/>
    <col min="2" max="2" width="38.42578125" bestFit="1" customWidth="1"/>
    <col min="3" max="3" width="11.28515625" bestFit="1" customWidth="1"/>
    <col min="4" max="4" width="8.28515625" bestFit="1" customWidth="1"/>
  </cols>
  <sheetData>
    <row r="1" spans="1:4" x14ac:dyDescent="0.25">
      <c r="A1" t="s">
        <v>120</v>
      </c>
      <c r="B1" t="s">
        <v>77</v>
      </c>
      <c r="C1" t="s">
        <v>131</v>
      </c>
      <c r="D1" t="s">
        <v>132</v>
      </c>
    </row>
    <row r="2" spans="1:4" x14ac:dyDescent="0.25">
      <c r="A2">
        <v>999</v>
      </c>
      <c r="B2" t="s">
        <v>78</v>
      </c>
      <c r="C2" t="s">
        <v>142</v>
      </c>
      <c r="D2">
        <v>7.9600000000000004E-2</v>
      </c>
    </row>
    <row r="3" spans="1:4" x14ac:dyDescent="0.25">
      <c r="A3">
        <v>999</v>
      </c>
      <c r="B3" t="s">
        <v>78</v>
      </c>
      <c r="C3" t="s">
        <v>143</v>
      </c>
      <c r="D3">
        <v>0.2097</v>
      </c>
    </row>
    <row r="4" spans="1:4" x14ac:dyDescent="0.25">
      <c r="A4">
        <v>999</v>
      </c>
      <c r="B4" t="s">
        <v>79</v>
      </c>
      <c r="C4" t="s">
        <v>142</v>
      </c>
      <c r="D4">
        <v>0.10299999999999999</v>
      </c>
    </row>
    <row r="5" spans="1:4" x14ac:dyDescent="0.25">
      <c r="A5">
        <v>999</v>
      </c>
      <c r="B5" t="s">
        <v>79</v>
      </c>
      <c r="C5" t="s">
        <v>143</v>
      </c>
      <c r="D5">
        <v>0.32500000000000001</v>
      </c>
    </row>
    <row r="6" spans="1:4" x14ac:dyDescent="0.25">
      <c r="A6">
        <v>999</v>
      </c>
      <c r="B6" t="s">
        <v>80</v>
      </c>
      <c r="C6" t="s">
        <v>142</v>
      </c>
      <c r="D6">
        <v>9.2799999999999994E-2</v>
      </c>
    </row>
    <row r="7" spans="1:4" x14ac:dyDescent="0.25">
      <c r="A7">
        <v>999</v>
      </c>
      <c r="B7" t="s">
        <v>80</v>
      </c>
      <c r="C7" t="s">
        <v>143</v>
      </c>
      <c r="D7">
        <v>0.19309999999999999</v>
      </c>
    </row>
    <row r="8" spans="1:4" x14ac:dyDescent="0.25">
      <c r="A8">
        <v>999</v>
      </c>
      <c r="B8" t="s">
        <v>82</v>
      </c>
      <c r="C8" t="s">
        <v>142</v>
      </c>
      <c r="D8">
        <v>5.5500000000000001E-2</v>
      </c>
    </row>
    <row r="9" spans="1:4" x14ac:dyDescent="0.25">
      <c r="A9">
        <v>999</v>
      </c>
      <c r="B9" t="s">
        <v>82</v>
      </c>
      <c r="C9" t="s">
        <v>143</v>
      </c>
      <c r="D9">
        <v>0.1004</v>
      </c>
    </row>
    <row r="10" spans="1:4" x14ac:dyDescent="0.25">
      <c r="A10">
        <v>999</v>
      </c>
      <c r="B10" t="s">
        <v>81</v>
      </c>
      <c r="C10" t="s">
        <v>142</v>
      </c>
      <c r="D10">
        <v>2.5499999999999998E-2</v>
      </c>
    </row>
    <row r="11" spans="1:4" x14ac:dyDescent="0.25">
      <c r="A11">
        <v>999</v>
      </c>
      <c r="B11" t="s">
        <v>81</v>
      </c>
      <c r="C11" t="s">
        <v>143</v>
      </c>
      <c r="D11">
        <v>5.3199999999999997E-2</v>
      </c>
    </row>
    <row r="12" spans="1:4" x14ac:dyDescent="0.25">
      <c r="A12">
        <v>999</v>
      </c>
      <c r="B12" t="s">
        <v>76</v>
      </c>
      <c r="C12" t="s">
        <v>142</v>
      </c>
      <c r="D12">
        <v>0.74590000000000001</v>
      </c>
    </row>
    <row r="13" spans="1:4" x14ac:dyDescent="0.25">
      <c r="A13">
        <v>999</v>
      </c>
      <c r="B13" t="s">
        <v>76</v>
      </c>
      <c r="C13" t="s">
        <v>143</v>
      </c>
      <c r="D13">
        <v>0.42449999999999999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1624-B43A-44A6-BFB0-FA14ED3B9632}">
  <dimension ref="A1:D5"/>
  <sheetViews>
    <sheetView workbookViewId="0">
      <selection activeCell="C16" sqref="C16"/>
    </sheetView>
  </sheetViews>
  <sheetFormatPr defaultRowHeight="15" x14ac:dyDescent="0.25"/>
  <cols>
    <col min="1" max="1" width="8.28515625" bestFit="1" customWidth="1"/>
    <col min="2" max="2" width="40.5703125" bestFit="1" customWidth="1"/>
    <col min="3" max="3" width="11.28515625" bestFit="1" customWidth="1"/>
    <col min="4" max="4" width="8.28515625" bestFit="1" customWidth="1"/>
  </cols>
  <sheetData>
    <row r="1" spans="1:4" x14ac:dyDescent="0.25">
      <c r="A1" t="s">
        <v>120</v>
      </c>
      <c r="B1" t="s">
        <v>83</v>
      </c>
      <c r="C1" t="s">
        <v>131</v>
      </c>
      <c r="D1" t="s">
        <v>132</v>
      </c>
    </row>
    <row r="2" spans="1:4" x14ac:dyDescent="0.25">
      <c r="A2">
        <v>999</v>
      </c>
      <c r="B2" t="s">
        <v>85</v>
      </c>
      <c r="C2" t="s">
        <v>142</v>
      </c>
      <c r="D2">
        <v>2704003</v>
      </c>
    </row>
    <row r="3" spans="1:4" x14ac:dyDescent="0.25">
      <c r="A3">
        <v>999</v>
      </c>
      <c r="B3" t="s">
        <v>85</v>
      </c>
      <c r="C3" t="s">
        <v>143</v>
      </c>
      <c r="D3">
        <v>8866828</v>
      </c>
    </row>
    <row r="4" spans="1:4" x14ac:dyDescent="0.25">
      <c r="A4">
        <v>999</v>
      </c>
      <c r="B4" t="s">
        <v>84</v>
      </c>
      <c r="C4" t="s">
        <v>142</v>
      </c>
      <c r="D4">
        <v>1.4999999999999999E-2</v>
      </c>
    </row>
    <row r="5" spans="1:4" x14ac:dyDescent="0.25">
      <c r="A5">
        <v>999</v>
      </c>
      <c r="B5" t="s">
        <v>84</v>
      </c>
      <c r="C5" t="s">
        <v>143</v>
      </c>
      <c r="D5">
        <v>5.3999999999999999E-2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A31E-9DFC-40C5-B76F-EE83A6EDA371}">
  <dimension ref="A1:D19"/>
  <sheetViews>
    <sheetView workbookViewId="0"/>
  </sheetViews>
  <sheetFormatPr defaultRowHeight="15" x14ac:dyDescent="0.25"/>
  <cols>
    <col min="1" max="1" width="8.28515625" bestFit="1" customWidth="1"/>
    <col min="2" max="2" width="49.85546875" bestFit="1" customWidth="1"/>
    <col min="3" max="3" width="11.28515625" bestFit="1" customWidth="1"/>
    <col min="4" max="4" width="8.28515625" bestFit="1" customWidth="1"/>
  </cols>
  <sheetData>
    <row r="1" spans="1:4" x14ac:dyDescent="0.25">
      <c r="A1" t="s">
        <v>120</v>
      </c>
      <c r="B1" t="s">
        <v>86</v>
      </c>
      <c r="C1" t="s">
        <v>131</v>
      </c>
      <c r="D1" t="s">
        <v>132</v>
      </c>
    </row>
    <row r="2" spans="1:4" x14ac:dyDescent="0.25">
      <c r="A2">
        <v>999</v>
      </c>
      <c r="B2" t="s">
        <v>90</v>
      </c>
      <c r="C2" t="s">
        <v>142</v>
      </c>
      <c r="D2">
        <v>0.24729999999999999</v>
      </c>
    </row>
    <row r="3" spans="1:4" x14ac:dyDescent="0.25">
      <c r="A3">
        <v>999</v>
      </c>
      <c r="B3" t="s">
        <v>90</v>
      </c>
      <c r="C3" t="s">
        <v>143</v>
      </c>
      <c r="D3">
        <v>0.40560000000000002</v>
      </c>
    </row>
    <row r="4" spans="1:4" x14ac:dyDescent="0.25">
      <c r="A4">
        <v>999</v>
      </c>
      <c r="B4" t="s">
        <v>91</v>
      </c>
      <c r="C4" t="s">
        <v>142</v>
      </c>
      <c r="D4">
        <v>0.2898</v>
      </c>
    </row>
    <row r="5" spans="1:4" x14ac:dyDescent="0.25">
      <c r="A5">
        <v>999</v>
      </c>
      <c r="B5" t="s">
        <v>91</v>
      </c>
      <c r="C5" t="s">
        <v>143</v>
      </c>
      <c r="D5">
        <v>0.29320000000000002</v>
      </c>
    </row>
    <row r="6" spans="1:4" x14ac:dyDescent="0.25">
      <c r="A6">
        <v>999</v>
      </c>
      <c r="B6" t="s">
        <v>89</v>
      </c>
      <c r="C6" t="s">
        <v>142</v>
      </c>
      <c r="D6">
        <v>0.36959999999999998</v>
      </c>
    </row>
    <row r="7" spans="1:4" x14ac:dyDescent="0.25">
      <c r="A7">
        <v>999</v>
      </c>
      <c r="B7" t="s">
        <v>89</v>
      </c>
      <c r="C7" t="s">
        <v>143</v>
      </c>
      <c r="D7">
        <v>0.27789999999999998</v>
      </c>
    </row>
    <row r="8" spans="1:4" x14ac:dyDescent="0.25">
      <c r="A8">
        <v>999</v>
      </c>
      <c r="B8" t="s">
        <v>92</v>
      </c>
      <c r="C8" t="s">
        <v>142</v>
      </c>
      <c r="D8">
        <v>0.22170000000000001</v>
      </c>
    </row>
    <row r="9" spans="1:4" x14ac:dyDescent="0.25">
      <c r="A9">
        <v>999</v>
      </c>
      <c r="B9" t="s">
        <v>92</v>
      </c>
      <c r="C9" t="s">
        <v>143</v>
      </c>
      <c r="D9">
        <v>0.21609999999999999</v>
      </c>
    </row>
    <row r="10" spans="1:4" x14ac:dyDescent="0.25">
      <c r="A10">
        <v>999</v>
      </c>
      <c r="B10" t="s">
        <v>87</v>
      </c>
      <c r="C10" t="s">
        <v>142</v>
      </c>
      <c r="D10">
        <v>0.34339999999999998</v>
      </c>
    </row>
    <row r="11" spans="1:4" x14ac:dyDescent="0.25">
      <c r="A11">
        <v>999</v>
      </c>
      <c r="B11" t="s">
        <v>87</v>
      </c>
      <c r="C11" t="s">
        <v>143</v>
      </c>
      <c r="D11">
        <v>0.32500000000000001</v>
      </c>
    </row>
    <row r="12" spans="1:4" x14ac:dyDescent="0.25">
      <c r="A12">
        <v>999</v>
      </c>
      <c r="B12" t="s">
        <v>93</v>
      </c>
      <c r="C12" t="s">
        <v>142</v>
      </c>
      <c r="D12">
        <v>0.32319999999999999</v>
      </c>
    </row>
    <row r="13" spans="1:4" x14ac:dyDescent="0.25">
      <c r="A13">
        <v>999</v>
      </c>
      <c r="B13" t="s">
        <v>93</v>
      </c>
      <c r="C13" t="s">
        <v>143</v>
      </c>
      <c r="D13">
        <v>0.3125</v>
      </c>
    </row>
    <row r="14" spans="1:4" x14ac:dyDescent="0.25">
      <c r="A14">
        <v>999</v>
      </c>
      <c r="B14" t="s">
        <v>94</v>
      </c>
      <c r="C14" t="s">
        <v>142</v>
      </c>
      <c r="D14">
        <v>0.18459999999999999</v>
      </c>
    </row>
    <row r="15" spans="1:4" x14ac:dyDescent="0.25">
      <c r="A15">
        <v>999</v>
      </c>
      <c r="B15" t="s">
        <v>94</v>
      </c>
      <c r="C15" t="s">
        <v>143</v>
      </c>
      <c r="D15">
        <v>0.18529999999999999</v>
      </c>
    </row>
    <row r="16" spans="1:4" x14ac:dyDescent="0.25">
      <c r="A16">
        <v>999</v>
      </c>
      <c r="B16" t="s">
        <v>88</v>
      </c>
      <c r="C16" t="s">
        <v>142</v>
      </c>
      <c r="D16">
        <v>4.8500000000000001E-2</v>
      </c>
    </row>
    <row r="17" spans="1:4" x14ac:dyDescent="0.25">
      <c r="A17">
        <v>999</v>
      </c>
      <c r="B17" t="s">
        <v>88</v>
      </c>
      <c r="C17" t="s">
        <v>143</v>
      </c>
      <c r="D17">
        <v>4.4400000000000002E-2</v>
      </c>
    </row>
    <row r="18" spans="1:4" x14ac:dyDescent="0.25">
      <c r="A18">
        <v>999</v>
      </c>
      <c r="B18" t="s">
        <v>95</v>
      </c>
      <c r="C18" t="s">
        <v>142</v>
      </c>
      <c r="D18">
        <v>0.18099999999999999</v>
      </c>
    </row>
    <row r="19" spans="1:4" x14ac:dyDescent="0.25">
      <c r="A19">
        <v>999</v>
      </c>
      <c r="B19" t="s">
        <v>95</v>
      </c>
      <c r="C19" t="s">
        <v>143</v>
      </c>
      <c r="D19">
        <v>5.5E-2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D92E-16C0-4B79-A9C0-2F1BB0CD9BB2}">
  <dimension ref="A1:D7"/>
  <sheetViews>
    <sheetView workbookViewId="0">
      <selection activeCell="C8" sqref="C8"/>
    </sheetView>
  </sheetViews>
  <sheetFormatPr defaultRowHeight="15" x14ac:dyDescent="0.25"/>
  <sheetData>
    <row r="1" spans="1:4" x14ac:dyDescent="0.25">
      <c r="A1" t="s">
        <v>120</v>
      </c>
      <c r="B1" s="4" t="s">
        <v>96</v>
      </c>
      <c r="C1" s="4" t="s">
        <v>142</v>
      </c>
      <c r="D1" s="4" t="s">
        <v>143</v>
      </c>
    </row>
    <row r="2" spans="1:4" x14ac:dyDescent="0.25">
      <c r="A2">
        <v>999</v>
      </c>
      <c r="B2" t="s">
        <v>97</v>
      </c>
      <c r="C2" s="1">
        <v>0.4829</v>
      </c>
      <c r="D2" s="1">
        <v>0.56069999999999998</v>
      </c>
    </row>
    <row r="3" spans="1:4" x14ac:dyDescent="0.25">
      <c r="A3">
        <v>999</v>
      </c>
      <c r="B3" t="s">
        <v>98</v>
      </c>
      <c r="C3" s="1">
        <v>0.55920000000000003</v>
      </c>
      <c r="D3" s="1">
        <v>0.7631</v>
      </c>
    </row>
    <row r="4" spans="1:4" x14ac:dyDescent="0.25">
      <c r="A4">
        <v>999</v>
      </c>
      <c r="B4" t="s">
        <v>99</v>
      </c>
      <c r="C4" s="1">
        <v>3.2399999999999998E-2</v>
      </c>
      <c r="D4" s="1">
        <v>3.0700000000000002E-2</v>
      </c>
    </row>
    <row r="5" spans="1:4" x14ac:dyDescent="0.25">
      <c r="A5">
        <v>999</v>
      </c>
      <c r="B5" t="s">
        <v>100</v>
      </c>
      <c r="C5" s="1">
        <v>0.23019999999999999</v>
      </c>
      <c r="D5" s="1">
        <v>0.184</v>
      </c>
    </row>
    <row r="6" spans="1:4" x14ac:dyDescent="0.25">
      <c r="A6">
        <v>999</v>
      </c>
      <c r="B6" t="s">
        <v>101</v>
      </c>
      <c r="C6" s="1">
        <v>0.12709999999999999</v>
      </c>
      <c r="D6" s="1">
        <v>0.11020000000000001</v>
      </c>
    </row>
    <row r="7" spans="1:4" x14ac:dyDescent="0.25">
      <c r="A7">
        <v>999</v>
      </c>
      <c r="B7" t="s">
        <v>71</v>
      </c>
      <c r="C7" s="6">
        <v>0</v>
      </c>
      <c r="D7" s="1">
        <v>8.1299999999999997E-2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D3B9-5A4B-4A0F-A251-AA3175FA8B6A}">
  <dimension ref="A1:D10"/>
  <sheetViews>
    <sheetView workbookViewId="0">
      <selection sqref="A1:D10"/>
    </sheetView>
  </sheetViews>
  <sheetFormatPr defaultRowHeight="15" x14ac:dyDescent="0.25"/>
  <sheetData>
    <row r="1" spans="1:4" x14ac:dyDescent="0.25">
      <c r="A1" t="s">
        <v>120</v>
      </c>
      <c r="B1" s="4" t="s">
        <v>86</v>
      </c>
      <c r="C1" s="4" t="s">
        <v>142</v>
      </c>
      <c r="D1" s="4" t="s">
        <v>143</v>
      </c>
    </row>
    <row r="2" spans="1:4" x14ac:dyDescent="0.25">
      <c r="A2">
        <v>999</v>
      </c>
      <c r="B2" t="s">
        <v>90</v>
      </c>
      <c r="C2" s="1">
        <v>0.24729999999999999</v>
      </c>
      <c r="D2" s="1">
        <v>0.40560000000000002</v>
      </c>
    </row>
    <row r="3" spans="1:4" x14ac:dyDescent="0.25">
      <c r="A3">
        <v>999</v>
      </c>
      <c r="B3" t="s">
        <v>91</v>
      </c>
      <c r="C3" s="1">
        <v>0.2898</v>
      </c>
      <c r="D3" s="1">
        <v>0.29320000000000002</v>
      </c>
    </row>
    <row r="4" spans="1:4" x14ac:dyDescent="0.25">
      <c r="A4">
        <v>999</v>
      </c>
      <c r="B4" t="s">
        <v>89</v>
      </c>
      <c r="C4" s="1">
        <v>0.36959999999999998</v>
      </c>
      <c r="D4" s="1">
        <v>0.27789999999999998</v>
      </c>
    </row>
    <row r="5" spans="1:4" x14ac:dyDescent="0.25">
      <c r="A5">
        <v>999</v>
      </c>
      <c r="B5" t="s">
        <v>92</v>
      </c>
      <c r="C5" s="1">
        <v>0.22170000000000001</v>
      </c>
      <c r="D5" s="1">
        <v>0.21609999999999999</v>
      </c>
    </row>
    <row r="6" spans="1:4" x14ac:dyDescent="0.25">
      <c r="A6">
        <v>999</v>
      </c>
      <c r="B6" t="s">
        <v>87</v>
      </c>
      <c r="C6" s="1">
        <v>0.34339999999999998</v>
      </c>
      <c r="D6" s="1">
        <v>0.32500000000000001</v>
      </c>
    </row>
    <row r="7" spans="1:4" x14ac:dyDescent="0.25">
      <c r="A7">
        <v>999</v>
      </c>
      <c r="B7" t="s">
        <v>93</v>
      </c>
      <c r="C7" s="1">
        <v>0.32319999999999999</v>
      </c>
      <c r="D7" s="1">
        <v>0.3125</v>
      </c>
    </row>
    <row r="8" spans="1:4" x14ac:dyDescent="0.25">
      <c r="A8">
        <v>999</v>
      </c>
      <c r="B8" t="s">
        <v>94</v>
      </c>
      <c r="C8" s="1">
        <v>0.18459999999999999</v>
      </c>
      <c r="D8" s="1">
        <v>0.18529999999999999</v>
      </c>
    </row>
    <row r="9" spans="1:4" x14ac:dyDescent="0.25">
      <c r="A9">
        <v>999</v>
      </c>
      <c r="B9" t="s">
        <v>88</v>
      </c>
      <c r="C9" s="1">
        <v>4.8500000000000001E-2</v>
      </c>
      <c r="D9" s="1">
        <v>4.4400000000000002E-2</v>
      </c>
    </row>
    <row r="10" spans="1:4" x14ac:dyDescent="0.25">
      <c r="A10">
        <v>999</v>
      </c>
      <c r="B10" t="s">
        <v>95</v>
      </c>
      <c r="C10" s="1">
        <v>0.18099999999999999</v>
      </c>
      <c r="D10" s="1">
        <v>5.5E-2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DCC6-8612-4EA9-A54A-8A5B6F79BC99}">
  <sheetPr>
    <tabColor theme="5" tint="-0.249977111117893"/>
  </sheetPr>
  <dimension ref="A1:N13"/>
  <sheetViews>
    <sheetView workbookViewId="0">
      <selection activeCell="F30" sqref="F30"/>
    </sheetView>
  </sheetViews>
  <sheetFormatPr defaultRowHeight="15" x14ac:dyDescent="0.25"/>
  <cols>
    <col min="2" max="2" width="22.7109375" bestFit="1" customWidth="1"/>
    <col min="3" max="4" width="10.28515625" bestFit="1" customWidth="1"/>
  </cols>
  <sheetData>
    <row r="1" spans="1:14" x14ac:dyDescent="0.25">
      <c r="A1" t="s">
        <v>120</v>
      </c>
      <c r="B1" s="4" t="s">
        <v>103</v>
      </c>
      <c r="C1" s="4" t="s">
        <v>128</v>
      </c>
      <c r="D1" s="4" t="s">
        <v>129</v>
      </c>
    </row>
    <row r="2" spans="1:14" x14ac:dyDescent="0.25">
      <c r="A2">
        <v>1</v>
      </c>
      <c r="B2" t="s">
        <v>47</v>
      </c>
      <c r="C2" s="4" t="s">
        <v>45</v>
      </c>
      <c r="D2" s="1">
        <v>0.77339999999999998</v>
      </c>
    </row>
    <row r="3" spans="1:14" x14ac:dyDescent="0.25">
      <c r="A3">
        <v>1</v>
      </c>
      <c r="B3" t="str">
        <f>B2</f>
        <v>SUMATERA</v>
      </c>
      <c r="C3" s="4" t="s">
        <v>46</v>
      </c>
      <c r="D3" s="1">
        <v>0.2069</v>
      </c>
    </row>
    <row r="4" spans="1:14" x14ac:dyDescent="0.25">
      <c r="A4">
        <v>2</v>
      </c>
      <c r="B4" t="s">
        <v>44</v>
      </c>
      <c r="C4" s="4" t="s">
        <v>45</v>
      </c>
      <c r="D4" s="1">
        <v>0.83640000000000003</v>
      </c>
      <c r="J4" s="1"/>
      <c r="K4" s="1"/>
      <c r="L4" s="1"/>
      <c r="M4" s="1"/>
      <c r="N4" s="1"/>
    </row>
    <row r="5" spans="1:14" x14ac:dyDescent="0.25">
      <c r="A5">
        <v>2</v>
      </c>
      <c r="B5" t="str">
        <f>B4</f>
        <v>JAWA</v>
      </c>
      <c r="C5" s="4" t="s">
        <v>46</v>
      </c>
      <c r="D5" s="1">
        <v>0.57820000000000005</v>
      </c>
      <c r="J5" s="1"/>
      <c r="K5" s="1"/>
      <c r="L5" s="1"/>
      <c r="M5" s="1"/>
      <c r="N5" s="1"/>
    </row>
    <row r="6" spans="1:14" x14ac:dyDescent="0.25">
      <c r="A6">
        <v>3</v>
      </c>
      <c r="B6" t="s">
        <v>43</v>
      </c>
      <c r="C6" s="4" t="s">
        <v>45</v>
      </c>
      <c r="D6" s="1">
        <v>0.7742</v>
      </c>
    </row>
    <row r="7" spans="1:14" x14ac:dyDescent="0.25">
      <c r="A7">
        <v>3</v>
      </c>
      <c r="B7" t="str">
        <f>B6</f>
        <v>ΚΑΙΙΜΑΝΤΑΝ</v>
      </c>
      <c r="C7" s="4" t="s">
        <v>46</v>
      </c>
      <c r="D7" s="1">
        <v>6.1199999999999997E-2</v>
      </c>
    </row>
    <row r="8" spans="1:14" x14ac:dyDescent="0.25">
      <c r="A8">
        <v>4</v>
      </c>
      <c r="B8" t="s">
        <v>48</v>
      </c>
      <c r="C8" s="4" t="s">
        <v>45</v>
      </c>
      <c r="D8" s="1">
        <v>0.71799999999999997</v>
      </c>
    </row>
    <row r="9" spans="1:14" x14ac:dyDescent="0.25">
      <c r="A9">
        <v>4</v>
      </c>
      <c r="B9" t="str">
        <f>B8</f>
        <v>BALl &amp; NUSA TENGGARA</v>
      </c>
      <c r="C9" s="4" t="s">
        <v>46</v>
      </c>
      <c r="D9" s="1">
        <v>5.1200000000000002E-2</v>
      </c>
    </row>
    <row r="10" spans="1:14" x14ac:dyDescent="0.25">
      <c r="A10">
        <v>5</v>
      </c>
      <c r="B10" t="s">
        <v>49</v>
      </c>
      <c r="C10" s="4" t="s">
        <v>45</v>
      </c>
      <c r="D10" s="1">
        <v>0.6835</v>
      </c>
    </row>
    <row r="11" spans="1:14" x14ac:dyDescent="0.25">
      <c r="A11">
        <v>5</v>
      </c>
      <c r="B11" t="str">
        <f>B10</f>
        <v>SULAWESl</v>
      </c>
      <c r="C11" s="4" t="s">
        <v>46</v>
      </c>
      <c r="D11" s="1">
        <v>6.4699999999999994E-2</v>
      </c>
    </row>
    <row r="12" spans="1:14" x14ac:dyDescent="0.25">
      <c r="A12">
        <v>6</v>
      </c>
      <c r="B12" t="s">
        <v>50</v>
      </c>
      <c r="C12" s="4" t="s">
        <v>45</v>
      </c>
      <c r="D12" s="1">
        <v>0.69910000000000005</v>
      </c>
    </row>
    <row r="13" spans="1:14" x14ac:dyDescent="0.25">
      <c r="A13">
        <v>6</v>
      </c>
      <c r="B13" t="str">
        <f>B12</f>
        <v>MALUKU &amp; PAPUA</v>
      </c>
      <c r="C13" s="4" t="s">
        <v>46</v>
      </c>
      <c r="D13" s="1">
        <v>3.7900000000000003E-2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69F1-88BD-4DBF-92A4-4D7DAAA954ED}">
  <dimension ref="A1:D7"/>
  <sheetViews>
    <sheetView workbookViewId="0">
      <selection sqref="A1:D7"/>
    </sheetView>
  </sheetViews>
  <sheetFormatPr defaultRowHeight="15" x14ac:dyDescent="0.25"/>
  <sheetData>
    <row r="1" spans="1:4" x14ac:dyDescent="0.25">
      <c r="A1" t="s">
        <v>120</v>
      </c>
      <c r="B1" s="4" t="s">
        <v>77</v>
      </c>
      <c r="C1" s="4" t="s">
        <v>142</v>
      </c>
      <c r="D1" s="4" t="s">
        <v>143</v>
      </c>
    </row>
    <row r="2" spans="1:4" x14ac:dyDescent="0.25">
      <c r="A2">
        <v>999</v>
      </c>
      <c r="B2" t="s">
        <v>78</v>
      </c>
      <c r="C2" s="1">
        <v>7.9600000000000004E-2</v>
      </c>
      <c r="D2" s="1">
        <v>0.2097</v>
      </c>
    </row>
    <row r="3" spans="1:4" x14ac:dyDescent="0.25">
      <c r="A3">
        <v>999</v>
      </c>
      <c r="B3" t="s">
        <v>79</v>
      </c>
      <c r="C3" s="1">
        <v>0.10299999999999999</v>
      </c>
      <c r="D3" s="1">
        <v>0.32500000000000001</v>
      </c>
    </row>
    <row r="4" spans="1:4" x14ac:dyDescent="0.25">
      <c r="A4">
        <v>999</v>
      </c>
      <c r="B4" t="s">
        <v>80</v>
      </c>
      <c r="C4" s="1">
        <v>9.2799999999999994E-2</v>
      </c>
      <c r="D4" s="1">
        <v>0.19309999999999999</v>
      </c>
    </row>
    <row r="5" spans="1:4" x14ac:dyDescent="0.25">
      <c r="A5">
        <v>999</v>
      </c>
      <c r="B5" t="s">
        <v>82</v>
      </c>
      <c r="C5" s="1">
        <v>5.5500000000000001E-2</v>
      </c>
      <c r="D5" s="1">
        <v>0.1004</v>
      </c>
    </row>
    <row r="6" spans="1:4" x14ac:dyDescent="0.25">
      <c r="A6">
        <v>999</v>
      </c>
      <c r="B6" t="s">
        <v>81</v>
      </c>
      <c r="C6" s="1">
        <v>2.5499999999999998E-2</v>
      </c>
      <c r="D6" s="1">
        <v>5.3199999999999997E-2</v>
      </c>
    </row>
    <row r="7" spans="1:4" x14ac:dyDescent="0.25">
      <c r="A7">
        <v>999</v>
      </c>
      <c r="B7" t="s">
        <v>76</v>
      </c>
      <c r="C7" s="1">
        <v>0.74590000000000001</v>
      </c>
      <c r="D7" s="1">
        <v>0.42449999999999999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3163-9C99-4C40-B1DD-B72487E60D02}">
  <dimension ref="A1:D3"/>
  <sheetViews>
    <sheetView workbookViewId="0">
      <selection sqref="A1:D3"/>
    </sheetView>
  </sheetViews>
  <sheetFormatPr defaultRowHeight="15" x14ac:dyDescent="0.25"/>
  <sheetData>
    <row r="1" spans="1:4" x14ac:dyDescent="0.25">
      <c r="A1" t="s">
        <v>120</v>
      </c>
      <c r="B1" s="4" t="s">
        <v>83</v>
      </c>
      <c r="C1" s="4" t="s">
        <v>142</v>
      </c>
      <c r="D1" s="4" t="s">
        <v>143</v>
      </c>
    </row>
    <row r="2" spans="1:4" x14ac:dyDescent="0.25">
      <c r="A2">
        <v>999</v>
      </c>
      <c r="B2" t="s">
        <v>85</v>
      </c>
      <c r="C2" s="7">
        <v>2704003</v>
      </c>
      <c r="D2" s="7">
        <v>8866828</v>
      </c>
    </row>
    <row r="3" spans="1:4" x14ac:dyDescent="0.25">
      <c r="A3">
        <v>999</v>
      </c>
      <c r="B3" t="s">
        <v>84</v>
      </c>
      <c r="C3" s="1">
        <v>1.4999999999999999E-2</v>
      </c>
      <c r="D3" s="1">
        <v>5.3999999999999999E-2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534C-F7A6-457C-80B9-616B103FDF6E}">
  <dimension ref="A1:D7"/>
  <sheetViews>
    <sheetView workbookViewId="0">
      <selection activeCell="C10" sqref="C10"/>
    </sheetView>
  </sheetViews>
  <sheetFormatPr defaultRowHeight="15" x14ac:dyDescent="0.25"/>
  <sheetData>
    <row r="1" spans="1:4" x14ac:dyDescent="0.25">
      <c r="A1" t="s">
        <v>120</v>
      </c>
      <c r="B1" s="4" t="s">
        <v>75</v>
      </c>
      <c r="C1" s="4" t="s">
        <v>142</v>
      </c>
      <c r="D1" s="4" t="s">
        <v>143</v>
      </c>
    </row>
    <row r="2" spans="1:4" x14ac:dyDescent="0.25">
      <c r="A2">
        <v>999</v>
      </c>
      <c r="B2" t="s">
        <v>144</v>
      </c>
      <c r="C2" s="1">
        <v>1.5959999999999998E-2</v>
      </c>
      <c r="D2" s="1">
        <v>1.2E-2</v>
      </c>
    </row>
    <row r="3" spans="1:4" x14ac:dyDescent="0.25">
      <c r="A3">
        <v>999</v>
      </c>
      <c r="B3" t="s">
        <v>145</v>
      </c>
      <c r="C3" s="1">
        <v>0.42199999999999999</v>
      </c>
      <c r="D3" s="1">
        <v>0.35299999999999998</v>
      </c>
    </row>
    <row r="4" spans="1:4" x14ac:dyDescent="0.25">
      <c r="A4">
        <v>999</v>
      </c>
      <c r="B4" t="s">
        <v>146</v>
      </c>
      <c r="C4" s="1">
        <v>0.42899999999999999</v>
      </c>
      <c r="D4" s="1">
        <v>0.45</v>
      </c>
    </row>
    <row r="5" spans="1:4" x14ac:dyDescent="0.25">
      <c r="A5">
        <v>999</v>
      </c>
      <c r="B5" t="s">
        <v>147</v>
      </c>
      <c r="C5" s="1">
        <v>0.11899999999999999</v>
      </c>
      <c r="D5" s="1">
        <v>0.16400000000000001</v>
      </c>
    </row>
    <row r="6" spans="1:4" x14ac:dyDescent="0.25">
      <c r="A6">
        <v>999</v>
      </c>
      <c r="B6" t="s">
        <v>148</v>
      </c>
      <c r="C6" s="1">
        <v>1.2999999999999999E-2</v>
      </c>
      <c r="D6" s="1">
        <v>1.6E-2</v>
      </c>
    </row>
    <row r="7" spans="1:4" x14ac:dyDescent="0.25">
      <c r="A7">
        <v>999</v>
      </c>
      <c r="B7" t="s">
        <v>76</v>
      </c>
      <c r="C7" s="1">
        <v>2E-3</v>
      </c>
      <c r="D7" s="1">
        <v>4.0000000000000001E-3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687F-4664-4EE4-8446-51B27A084DA4}">
  <dimension ref="A1:D3"/>
  <sheetViews>
    <sheetView workbookViewId="0">
      <selection sqref="A1:D3"/>
    </sheetView>
  </sheetViews>
  <sheetFormatPr defaultRowHeight="15" x14ac:dyDescent="0.25"/>
  <sheetData>
    <row r="1" spans="1:4" x14ac:dyDescent="0.25">
      <c r="A1" t="s">
        <v>120</v>
      </c>
      <c r="B1" s="4" t="s">
        <v>74</v>
      </c>
      <c r="C1" s="4" t="s">
        <v>142</v>
      </c>
      <c r="D1" s="4" t="s">
        <v>143</v>
      </c>
    </row>
    <row r="2" spans="1:4" x14ac:dyDescent="0.25">
      <c r="A2">
        <v>999</v>
      </c>
      <c r="B2" t="s">
        <v>106</v>
      </c>
      <c r="C2" s="1">
        <v>0.25700000000000001</v>
      </c>
      <c r="D2" s="1">
        <v>0.27400000000000002</v>
      </c>
    </row>
    <row r="3" spans="1:4" x14ac:dyDescent="0.25">
      <c r="A3">
        <v>999</v>
      </c>
      <c r="B3" t="s">
        <v>107</v>
      </c>
      <c r="C3" s="1">
        <v>0.74299999999999999</v>
      </c>
      <c r="D3" s="1">
        <v>0.72599999999999998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E126-031B-4D7E-8DC8-8632E4D17D15}">
  <dimension ref="A1:D6"/>
  <sheetViews>
    <sheetView workbookViewId="0">
      <selection sqref="A1:D6"/>
    </sheetView>
  </sheetViews>
  <sheetFormatPr defaultRowHeight="15" x14ac:dyDescent="0.25"/>
  <sheetData>
    <row r="1" spans="1:4" x14ac:dyDescent="0.25">
      <c r="A1" t="s">
        <v>120</v>
      </c>
      <c r="B1" s="4" t="s">
        <v>68</v>
      </c>
      <c r="C1" s="4" t="s">
        <v>142</v>
      </c>
      <c r="D1" s="4" t="s">
        <v>143</v>
      </c>
    </row>
    <row r="2" spans="1:4" x14ac:dyDescent="0.25">
      <c r="A2">
        <v>999</v>
      </c>
      <c r="B2" t="s">
        <v>67</v>
      </c>
      <c r="C2" s="2">
        <v>0.77300000000000002</v>
      </c>
      <c r="D2" s="2">
        <v>0.74299999999999999</v>
      </c>
    </row>
    <row r="3" spans="1:4" x14ac:dyDescent="0.25">
      <c r="A3">
        <v>999</v>
      </c>
      <c r="B3" t="s">
        <v>69</v>
      </c>
      <c r="C3" s="2">
        <v>0.20799999999999999</v>
      </c>
      <c r="D3" s="2">
        <v>0.224</v>
      </c>
    </row>
    <row r="4" spans="1:4" x14ac:dyDescent="0.25">
      <c r="A4">
        <v>999</v>
      </c>
      <c r="B4" t="s">
        <v>70</v>
      </c>
      <c r="C4" s="2">
        <v>0.01</v>
      </c>
      <c r="D4" s="2">
        <v>1.7000000000000001E-2</v>
      </c>
    </row>
    <row r="5" spans="1:4" x14ac:dyDescent="0.25">
      <c r="A5">
        <v>999</v>
      </c>
      <c r="B5" t="s">
        <v>71</v>
      </c>
      <c r="C5" s="2">
        <v>4.0000000000000001E-3</v>
      </c>
      <c r="D5" s="2">
        <v>6.0000000000000001E-3</v>
      </c>
    </row>
    <row r="6" spans="1:4" x14ac:dyDescent="0.25">
      <c r="A6">
        <v>999</v>
      </c>
      <c r="B6" t="s">
        <v>73</v>
      </c>
      <c r="C6" s="2">
        <v>5.0000000000000001E-3</v>
      </c>
      <c r="D6" s="2">
        <v>0.01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3865-2DE6-4E84-B78F-795975AFF414}">
  <dimension ref="A1:C14"/>
  <sheetViews>
    <sheetView workbookViewId="0">
      <selection activeCell="C15" sqref="C15"/>
    </sheetView>
  </sheetViews>
  <sheetFormatPr defaultRowHeight="15" x14ac:dyDescent="0.25"/>
  <cols>
    <col min="2" max="2" width="49.7109375" bestFit="1" customWidth="1"/>
    <col min="3" max="3" width="11.140625" bestFit="1" customWidth="1"/>
  </cols>
  <sheetData>
    <row r="1" spans="1:3" x14ac:dyDescent="0.25">
      <c r="A1" t="s">
        <v>120</v>
      </c>
      <c r="B1" s="4" t="s">
        <v>105</v>
      </c>
      <c r="C1" s="4" t="s">
        <v>84</v>
      </c>
    </row>
    <row r="2" spans="1:3" x14ac:dyDescent="0.25">
      <c r="A2">
        <v>999</v>
      </c>
      <c r="B2" t="s">
        <v>108</v>
      </c>
      <c r="C2" s="1">
        <v>0.1527</v>
      </c>
    </row>
    <row r="3" spans="1:3" x14ac:dyDescent="0.25">
      <c r="A3">
        <v>999</v>
      </c>
      <c r="B3" t="s">
        <v>109</v>
      </c>
      <c r="C3" s="1">
        <v>0.1053</v>
      </c>
    </row>
    <row r="4" spans="1:3" x14ac:dyDescent="0.25">
      <c r="A4">
        <v>999</v>
      </c>
      <c r="B4" t="s">
        <v>110</v>
      </c>
      <c r="C4" s="1">
        <v>2.58E-2</v>
      </c>
    </row>
    <row r="5" spans="1:3" x14ac:dyDescent="0.25">
      <c r="A5">
        <v>999</v>
      </c>
      <c r="B5" t="s">
        <v>111</v>
      </c>
      <c r="C5" s="1">
        <v>8.1799999999999998E-2</v>
      </c>
    </row>
    <row r="6" spans="1:3" x14ac:dyDescent="0.25">
      <c r="A6">
        <v>999</v>
      </c>
      <c r="B6" t="s">
        <v>112</v>
      </c>
      <c r="C6" s="1">
        <v>8.5599999999999996E-2</v>
      </c>
    </row>
    <row r="7" spans="1:3" x14ac:dyDescent="0.25">
      <c r="A7">
        <v>999</v>
      </c>
      <c r="B7" t="s">
        <v>113</v>
      </c>
      <c r="C7" s="1">
        <v>1.5299999999999999E-2</v>
      </c>
    </row>
    <row r="8" spans="1:3" x14ac:dyDescent="0.25">
      <c r="A8">
        <v>999</v>
      </c>
      <c r="B8" t="s">
        <v>89</v>
      </c>
      <c r="C8" s="1">
        <v>6.7799999999999999E-2</v>
      </c>
    </row>
    <row r="9" spans="1:3" x14ac:dyDescent="0.25">
      <c r="A9">
        <v>999</v>
      </c>
      <c r="B9" t="s">
        <v>114</v>
      </c>
      <c r="C9" s="1">
        <v>0.1149</v>
      </c>
    </row>
    <row r="10" spans="1:3" x14ac:dyDescent="0.25">
      <c r="A10">
        <v>999</v>
      </c>
      <c r="B10" t="s">
        <v>115</v>
      </c>
      <c r="C10" s="1">
        <v>0.1038</v>
      </c>
    </row>
    <row r="11" spans="1:3" x14ac:dyDescent="0.25">
      <c r="A11">
        <v>999</v>
      </c>
      <c r="B11" t="s">
        <v>116</v>
      </c>
      <c r="C11" s="1">
        <v>0.247</v>
      </c>
    </row>
    <row r="14" spans="1:3" x14ac:dyDescent="0.25">
      <c r="C14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D5D4-188C-4835-8C3E-C1882CC1D6CD}">
  <dimension ref="A1:D13"/>
  <sheetViews>
    <sheetView tabSelected="1" workbookViewId="0">
      <selection activeCell="D13" sqref="D13"/>
    </sheetView>
  </sheetViews>
  <sheetFormatPr defaultRowHeight="15" x14ac:dyDescent="0.25"/>
  <cols>
    <col min="1" max="1" width="8.28515625" bestFit="1" customWidth="1"/>
    <col min="2" max="2" width="62.5703125" bestFit="1" customWidth="1"/>
    <col min="3" max="3" width="11.28515625" bestFit="1" customWidth="1"/>
    <col min="4" max="4" width="8.28515625" bestFit="1" customWidth="1"/>
  </cols>
  <sheetData>
    <row r="1" spans="1:4" x14ac:dyDescent="0.25">
      <c r="A1" t="s">
        <v>120</v>
      </c>
      <c r="B1" t="s">
        <v>96</v>
      </c>
      <c r="C1" t="s">
        <v>131</v>
      </c>
      <c r="D1" t="s">
        <v>132</v>
      </c>
    </row>
    <row r="2" spans="1:4" x14ac:dyDescent="0.25">
      <c r="A2">
        <v>999</v>
      </c>
      <c r="B2" s="14" t="s">
        <v>97</v>
      </c>
      <c r="C2" s="14" t="s">
        <v>142</v>
      </c>
      <c r="D2">
        <v>0.4829</v>
      </c>
    </row>
    <row r="3" spans="1:4" x14ac:dyDescent="0.25">
      <c r="A3">
        <v>999</v>
      </c>
      <c r="B3" s="14" t="s">
        <v>97</v>
      </c>
      <c r="C3" s="14" t="s">
        <v>143</v>
      </c>
      <c r="D3">
        <v>0.56069999999999998</v>
      </c>
    </row>
    <row r="4" spans="1:4" x14ac:dyDescent="0.25">
      <c r="A4">
        <v>999</v>
      </c>
      <c r="B4" s="14" t="s">
        <v>98</v>
      </c>
      <c r="C4" s="14" t="s">
        <v>142</v>
      </c>
      <c r="D4">
        <v>0.55920000000000003</v>
      </c>
    </row>
    <row r="5" spans="1:4" x14ac:dyDescent="0.25">
      <c r="A5">
        <v>999</v>
      </c>
      <c r="B5" s="14" t="s">
        <v>98</v>
      </c>
      <c r="C5" s="14" t="s">
        <v>143</v>
      </c>
      <c r="D5">
        <v>0.7631</v>
      </c>
    </row>
    <row r="6" spans="1:4" x14ac:dyDescent="0.25">
      <c r="A6">
        <v>999</v>
      </c>
      <c r="B6" s="14" t="s">
        <v>99</v>
      </c>
      <c r="C6" s="14" t="s">
        <v>142</v>
      </c>
      <c r="D6">
        <v>3.2399999999999998E-2</v>
      </c>
    </row>
    <row r="7" spans="1:4" x14ac:dyDescent="0.25">
      <c r="A7">
        <v>999</v>
      </c>
      <c r="B7" s="14" t="s">
        <v>99</v>
      </c>
      <c r="C7" s="14" t="s">
        <v>143</v>
      </c>
      <c r="D7">
        <v>3.0700000000000002E-2</v>
      </c>
    </row>
    <row r="8" spans="1:4" x14ac:dyDescent="0.25">
      <c r="A8">
        <v>999</v>
      </c>
      <c r="B8" s="14" t="s">
        <v>100</v>
      </c>
      <c r="C8" s="14" t="s">
        <v>142</v>
      </c>
      <c r="D8">
        <v>0.23019999999999999</v>
      </c>
    </row>
    <row r="9" spans="1:4" x14ac:dyDescent="0.25">
      <c r="A9">
        <v>999</v>
      </c>
      <c r="B9" s="14" t="s">
        <v>100</v>
      </c>
      <c r="C9" s="14" t="s">
        <v>143</v>
      </c>
      <c r="D9">
        <v>0.184</v>
      </c>
    </row>
    <row r="10" spans="1:4" x14ac:dyDescent="0.25">
      <c r="A10">
        <v>999</v>
      </c>
      <c r="B10" s="14" t="s">
        <v>101</v>
      </c>
      <c r="C10" s="14" t="s">
        <v>142</v>
      </c>
      <c r="D10">
        <v>0.12709999999999999</v>
      </c>
    </row>
    <row r="11" spans="1:4" x14ac:dyDescent="0.25">
      <c r="A11">
        <v>999</v>
      </c>
      <c r="B11" s="14" t="s">
        <v>101</v>
      </c>
      <c r="C11" s="14" t="s">
        <v>143</v>
      </c>
      <c r="D11">
        <v>0.11020000000000001</v>
      </c>
    </row>
    <row r="12" spans="1:4" x14ac:dyDescent="0.25">
      <c r="A12">
        <v>999</v>
      </c>
      <c r="B12" s="14" t="s">
        <v>71</v>
      </c>
      <c r="C12" s="14" t="s">
        <v>142</v>
      </c>
      <c r="D12">
        <v>0</v>
      </c>
    </row>
    <row r="13" spans="1:4" x14ac:dyDescent="0.25">
      <c r="A13">
        <v>999</v>
      </c>
      <c r="B13" s="14" t="s">
        <v>71</v>
      </c>
      <c r="C13" s="14" t="s">
        <v>143</v>
      </c>
      <c r="D13">
        <v>8.1299999999999997E-2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427-D1EC-4E9F-8F04-AE8DCC67DC97}">
  <dimension ref="A1:D49"/>
  <sheetViews>
    <sheetView topLeftCell="A28" workbookViewId="0">
      <selection activeCell="A43" sqref="A43:D49"/>
    </sheetView>
  </sheetViews>
  <sheetFormatPr defaultRowHeight="15" x14ac:dyDescent="0.25"/>
  <cols>
    <col min="2" max="2" width="60.7109375" customWidth="1"/>
    <col min="3" max="4" width="9.140625" bestFit="1" customWidth="1"/>
    <col min="5" max="5" width="12.5703125" bestFit="1" customWidth="1"/>
    <col min="6" max="6" width="23" bestFit="1" customWidth="1"/>
    <col min="7" max="7" width="13.85546875" bestFit="1" customWidth="1"/>
    <col min="8" max="9" width="7.140625" bestFit="1" customWidth="1"/>
    <col min="10" max="10" width="11.5703125" bestFit="1" customWidth="1"/>
    <col min="11" max="11" width="12.5703125" bestFit="1" customWidth="1"/>
    <col min="12" max="12" width="14.42578125" bestFit="1" customWidth="1"/>
    <col min="13" max="15" width="7.85546875" customWidth="1"/>
    <col min="16" max="16" width="12.5703125" bestFit="1" customWidth="1"/>
    <col min="17" max="17" width="11.5703125" bestFit="1" customWidth="1"/>
    <col min="18" max="18" width="17.85546875" bestFit="1" customWidth="1"/>
  </cols>
  <sheetData>
    <row r="1" spans="1:4" x14ac:dyDescent="0.25">
      <c r="A1" t="s">
        <v>120</v>
      </c>
      <c r="B1" s="4" t="s">
        <v>68</v>
      </c>
      <c r="C1" s="4" t="s">
        <v>142</v>
      </c>
      <c r="D1" s="4" t="s">
        <v>143</v>
      </c>
    </row>
    <row r="2" spans="1:4" x14ac:dyDescent="0.25">
      <c r="A2">
        <v>999</v>
      </c>
      <c r="B2" t="s">
        <v>67</v>
      </c>
      <c r="C2" s="2">
        <v>0.77300000000000002</v>
      </c>
      <c r="D2" s="2">
        <v>0.74299999999999999</v>
      </c>
    </row>
    <row r="3" spans="1:4" x14ac:dyDescent="0.25">
      <c r="A3">
        <v>999</v>
      </c>
      <c r="B3" t="s">
        <v>69</v>
      </c>
      <c r="C3" s="2">
        <v>0.20799999999999999</v>
      </c>
      <c r="D3" s="2">
        <v>0.224</v>
      </c>
    </row>
    <row r="4" spans="1:4" x14ac:dyDescent="0.25">
      <c r="A4">
        <v>999</v>
      </c>
      <c r="B4" t="s">
        <v>70</v>
      </c>
      <c r="C4" s="2">
        <v>0.01</v>
      </c>
      <c r="D4" s="2">
        <v>1.7000000000000001E-2</v>
      </c>
    </row>
    <row r="5" spans="1:4" x14ac:dyDescent="0.25">
      <c r="A5">
        <v>999</v>
      </c>
      <c r="B5" t="s">
        <v>71</v>
      </c>
      <c r="C5" s="2">
        <v>4.0000000000000001E-3</v>
      </c>
      <c r="D5" s="2">
        <v>6.0000000000000001E-3</v>
      </c>
    </row>
    <row r="6" spans="1:4" x14ac:dyDescent="0.25">
      <c r="A6">
        <v>999</v>
      </c>
      <c r="B6" t="s">
        <v>73</v>
      </c>
      <c r="C6" s="2">
        <v>5.0000000000000001E-3</v>
      </c>
      <c r="D6" s="2">
        <v>0.01</v>
      </c>
    </row>
    <row r="8" spans="1:4" x14ac:dyDescent="0.25">
      <c r="A8" t="s">
        <v>120</v>
      </c>
      <c r="B8" s="4" t="s">
        <v>74</v>
      </c>
      <c r="C8" s="4" t="s">
        <v>142</v>
      </c>
      <c r="D8" s="4" t="s">
        <v>143</v>
      </c>
    </row>
    <row r="9" spans="1:4" x14ac:dyDescent="0.25">
      <c r="A9">
        <v>999</v>
      </c>
      <c r="B9" t="s">
        <v>106</v>
      </c>
      <c r="C9" s="1">
        <v>0.25700000000000001</v>
      </c>
      <c r="D9" s="1">
        <v>0.27400000000000002</v>
      </c>
    </row>
    <row r="10" spans="1:4" x14ac:dyDescent="0.25">
      <c r="A10">
        <v>999</v>
      </c>
      <c r="B10" t="s">
        <v>107</v>
      </c>
      <c r="C10" s="1">
        <v>0.74299999999999999</v>
      </c>
      <c r="D10" s="1">
        <v>0.72599999999999998</v>
      </c>
    </row>
    <row r="12" spans="1:4" x14ac:dyDescent="0.25">
      <c r="A12" t="s">
        <v>120</v>
      </c>
      <c r="B12" s="4" t="s">
        <v>75</v>
      </c>
      <c r="C12" s="4" t="s">
        <v>142</v>
      </c>
      <c r="D12" s="4" t="s">
        <v>143</v>
      </c>
    </row>
    <row r="13" spans="1:4" x14ac:dyDescent="0.25">
      <c r="A13">
        <v>999</v>
      </c>
      <c r="B13" t="s">
        <v>144</v>
      </c>
      <c r="C13" s="1">
        <v>1.5959999999999998E-2</v>
      </c>
      <c r="D13" s="1">
        <v>1.2E-2</v>
      </c>
    </row>
    <row r="14" spans="1:4" x14ac:dyDescent="0.25">
      <c r="A14">
        <v>999</v>
      </c>
      <c r="B14" t="s">
        <v>145</v>
      </c>
      <c r="C14" s="1">
        <v>0.42199999999999999</v>
      </c>
      <c r="D14" s="1">
        <v>0.35299999999999998</v>
      </c>
    </row>
    <row r="15" spans="1:4" x14ac:dyDescent="0.25">
      <c r="A15">
        <v>999</v>
      </c>
      <c r="B15" t="s">
        <v>146</v>
      </c>
      <c r="C15" s="1">
        <v>0.42899999999999999</v>
      </c>
      <c r="D15" s="1">
        <v>0.45</v>
      </c>
    </row>
    <row r="16" spans="1:4" x14ac:dyDescent="0.25">
      <c r="A16">
        <v>999</v>
      </c>
      <c r="B16" t="s">
        <v>147</v>
      </c>
      <c r="C16" s="1">
        <v>0.11899999999999999</v>
      </c>
      <c r="D16" s="1">
        <v>0.16400000000000001</v>
      </c>
    </row>
    <row r="17" spans="1:4" x14ac:dyDescent="0.25">
      <c r="A17">
        <v>999</v>
      </c>
      <c r="B17" t="s">
        <v>148</v>
      </c>
      <c r="C17" s="1">
        <v>1.2999999999999999E-2</v>
      </c>
      <c r="D17" s="1">
        <v>1.6E-2</v>
      </c>
    </row>
    <row r="18" spans="1:4" x14ac:dyDescent="0.25">
      <c r="A18">
        <v>999</v>
      </c>
      <c r="B18" t="s">
        <v>76</v>
      </c>
      <c r="C18" s="1">
        <v>2E-3</v>
      </c>
      <c r="D18" s="1">
        <v>4.0000000000000001E-3</v>
      </c>
    </row>
    <row r="20" spans="1:4" x14ac:dyDescent="0.25">
      <c r="A20" t="s">
        <v>120</v>
      </c>
      <c r="B20" s="4" t="s">
        <v>77</v>
      </c>
      <c r="C20" s="4" t="s">
        <v>142</v>
      </c>
      <c r="D20" s="4" t="s">
        <v>143</v>
      </c>
    </row>
    <row r="21" spans="1:4" x14ac:dyDescent="0.25">
      <c r="A21">
        <v>999</v>
      </c>
      <c r="B21" t="s">
        <v>78</v>
      </c>
      <c r="C21" s="1">
        <v>7.9600000000000004E-2</v>
      </c>
      <c r="D21" s="1">
        <v>0.2097</v>
      </c>
    </row>
    <row r="22" spans="1:4" x14ac:dyDescent="0.25">
      <c r="A22">
        <v>999</v>
      </c>
      <c r="B22" t="s">
        <v>79</v>
      </c>
      <c r="C22" s="1">
        <v>0.10299999999999999</v>
      </c>
      <c r="D22" s="1">
        <v>0.32500000000000001</v>
      </c>
    </row>
    <row r="23" spans="1:4" x14ac:dyDescent="0.25">
      <c r="A23">
        <v>999</v>
      </c>
      <c r="B23" t="s">
        <v>80</v>
      </c>
      <c r="C23" s="1">
        <v>9.2799999999999994E-2</v>
      </c>
      <c r="D23" s="1">
        <v>0.19309999999999999</v>
      </c>
    </row>
    <row r="24" spans="1:4" x14ac:dyDescent="0.25">
      <c r="A24">
        <v>999</v>
      </c>
      <c r="B24" t="s">
        <v>82</v>
      </c>
      <c r="C24" s="1">
        <v>5.5500000000000001E-2</v>
      </c>
      <c r="D24" s="1">
        <v>0.1004</v>
      </c>
    </row>
    <row r="25" spans="1:4" x14ac:dyDescent="0.25">
      <c r="A25">
        <v>999</v>
      </c>
      <c r="B25" t="s">
        <v>81</v>
      </c>
      <c r="C25" s="1">
        <v>2.5499999999999998E-2</v>
      </c>
      <c r="D25" s="1">
        <v>5.3199999999999997E-2</v>
      </c>
    </row>
    <row r="26" spans="1:4" x14ac:dyDescent="0.25">
      <c r="A26">
        <v>999</v>
      </c>
      <c r="B26" t="s">
        <v>76</v>
      </c>
      <c r="C26" s="1">
        <v>0.74590000000000001</v>
      </c>
      <c r="D26" s="1">
        <v>0.42449999999999999</v>
      </c>
    </row>
    <row r="28" spans="1:4" x14ac:dyDescent="0.25">
      <c r="A28" t="s">
        <v>120</v>
      </c>
      <c r="B28" s="4" t="s">
        <v>83</v>
      </c>
      <c r="C28" s="4" t="s">
        <v>142</v>
      </c>
      <c r="D28" s="4" t="s">
        <v>143</v>
      </c>
    </row>
    <row r="29" spans="1:4" x14ac:dyDescent="0.25">
      <c r="A29">
        <v>999</v>
      </c>
      <c r="B29" t="s">
        <v>85</v>
      </c>
      <c r="C29" s="7">
        <v>2704003</v>
      </c>
      <c r="D29" s="7">
        <v>8866828</v>
      </c>
    </row>
    <row r="30" spans="1:4" x14ac:dyDescent="0.25">
      <c r="A30">
        <v>999</v>
      </c>
      <c r="B30" t="s">
        <v>84</v>
      </c>
      <c r="C30" s="1">
        <v>1.4999999999999999E-2</v>
      </c>
      <c r="D30" s="1">
        <v>5.3999999999999999E-2</v>
      </c>
    </row>
    <row r="32" spans="1:4" x14ac:dyDescent="0.25">
      <c r="A32" t="s">
        <v>120</v>
      </c>
      <c r="B32" s="4" t="s">
        <v>86</v>
      </c>
      <c r="C32" s="4" t="s">
        <v>142</v>
      </c>
      <c r="D32" s="4" t="s">
        <v>143</v>
      </c>
    </row>
    <row r="33" spans="1:4" x14ac:dyDescent="0.25">
      <c r="A33">
        <v>999</v>
      </c>
      <c r="B33" t="s">
        <v>90</v>
      </c>
      <c r="C33" s="1">
        <v>0.24729999999999999</v>
      </c>
      <c r="D33" s="1">
        <v>0.40560000000000002</v>
      </c>
    </row>
    <row r="34" spans="1:4" x14ac:dyDescent="0.25">
      <c r="A34">
        <v>999</v>
      </c>
      <c r="B34" t="s">
        <v>91</v>
      </c>
      <c r="C34" s="1">
        <v>0.2898</v>
      </c>
      <c r="D34" s="1">
        <v>0.29320000000000002</v>
      </c>
    </row>
    <row r="35" spans="1:4" x14ac:dyDescent="0.25">
      <c r="A35">
        <v>999</v>
      </c>
      <c r="B35" t="s">
        <v>89</v>
      </c>
      <c r="C35" s="1">
        <v>0.36959999999999998</v>
      </c>
      <c r="D35" s="1">
        <v>0.27789999999999998</v>
      </c>
    </row>
    <row r="36" spans="1:4" x14ac:dyDescent="0.25">
      <c r="A36">
        <v>999</v>
      </c>
      <c r="B36" t="s">
        <v>92</v>
      </c>
      <c r="C36" s="1">
        <v>0.22170000000000001</v>
      </c>
      <c r="D36" s="1">
        <v>0.21609999999999999</v>
      </c>
    </row>
    <row r="37" spans="1:4" x14ac:dyDescent="0.25">
      <c r="A37">
        <v>999</v>
      </c>
      <c r="B37" t="s">
        <v>87</v>
      </c>
      <c r="C37" s="1">
        <v>0.34339999999999998</v>
      </c>
      <c r="D37" s="1">
        <v>0.32500000000000001</v>
      </c>
    </row>
    <row r="38" spans="1:4" x14ac:dyDescent="0.25">
      <c r="A38">
        <v>999</v>
      </c>
      <c r="B38" t="s">
        <v>93</v>
      </c>
      <c r="C38" s="1">
        <v>0.32319999999999999</v>
      </c>
      <c r="D38" s="1">
        <v>0.3125</v>
      </c>
    </row>
    <row r="39" spans="1:4" x14ac:dyDescent="0.25">
      <c r="A39">
        <v>999</v>
      </c>
      <c r="B39" t="s">
        <v>94</v>
      </c>
      <c r="C39" s="1">
        <v>0.18459999999999999</v>
      </c>
      <c r="D39" s="1">
        <v>0.18529999999999999</v>
      </c>
    </row>
    <row r="40" spans="1:4" x14ac:dyDescent="0.25">
      <c r="A40">
        <v>999</v>
      </c>
      <c r="B40" t="s">
        <v>88</v>
      </c>
      <c r="C40" s="1">
        <v>4.8500000000000001E-2</v>
      </c>
      <c r="D40" s="1">
        <v>4.4400000000000002E-2</v>
      </c>
    </row>
    <row r="41" spans="1:4" x14ac:dyDescent="0.25">
      <c r="A41">
        <v>999</v>
      </c>
      <c r="B41" t="s">
        <v>95</v>
      </c>
      <c r="C41" s="1">
        <v>0.18099999999999999</v>
      </c>
      <c r="D41" s="1">
        <v>5.5E-2</v>
      </c>
    </row>
    <row r="43" spans="1:4" x14ac:dyDescent="0.25">
      <c r="A43" t="s">
        <v>120</v>
      </c>
      <c r="B43" s="4" t="s">
        <v>96</v>
      </c>
      <c r="C43" s="4" t="s">
        <v>142</v>
      </c>
      <c r="D43" s="4" t="s">
        <v>143</v>
      </c>
    </row>
    <row r="44" spans="1:4" x14ac:dyDescent="0.25">
      <c r="A44">
        <v>999</v>
      </c>
      <c r="B44" t="s">
        <v>97</v>
      </c>
      <c r="C44" s="1">
        <v>0.4829</v>
      </c>
      <c r="D44" s="1">
        <v>0.56069999999999998</v>
      </c>
    </row>
    <row r="45" spans="1:4" x14ac:dyDescent="0.25">
      <c r="A45">
        <v>999</v>
      </c>
      <c r="B45" t="s">
        <v>98</v>
      </c>
      <c r="C45" s="1">
        <v>0.55920000000000003</v>
      </c>
      <c r="D45" s="1">
        <v>0.7631</v>
      </c>
    </row>
    <row r="46" spans="1:4" x14ac:dyDescent="0.25">
      <c r="A46">
        <v>999</v>
      </c>
      <c r="B46" t="s">
        <v>99</v>
      </c>
      <c r="C46" s="1">
        <v>3.2399999999999998E-2</v>
      </c>
      <c r="D46" s="1">
        <v>3.0700000000000002E-2</v>
      </c>
    </row>
    <row r="47" spans="1:4" x14ac:dyDescent="0.25">
      <c r="A47">
        <v>999</v>
      </c>
      <c r="B47" t="s">
        <v>100</v>
      </c>
      <c r="C47" s="1">
        <v>0.23019999999999999</v>
      </c>
      <c r="D47" s="1">
        <v>0.184</v>
      </c>
    </row>
    <row r="48" spans="1:4" x14ac:dyDescent="0.25">
      <c r="A48">
        <v>999</v>
      </c>
      <c r="B48" t="s">
        <v>101</v>
      </c>
      <c r="C48" s="1">
        <v>0.12709999999999999</v>
      </c>
      <c r="D48" s="1">
        <v>0.11020000000000001</v>
      </c>
    </row>
    <row r="49" spans="1:4" x14ac:dyDescent="0.25">
      <c r="A49">
        <v>999</v>
      </c>
      <c r="B49" t="s">
        <v>71</v>
      </c>
      <c r="C49" t="s">
        <v>102</v>
      </c>
      <c r="D49" s="1">
        <v>8.1299999999999997E-2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EC91-E587-44BD-883A-0F4C8ACAB1CC}">
  <dimension ref="A1:C6"/>
  <sheetViews>
    <sheetView workbookViewId="0">
      <selection activeCell="A2" sqref="A2:A6"/>
    </sheetView>
  </sheetViews>
  <sheetFormatPr defaultRowHeight="15" x14ac:dyDescent="0.25"/>
  <cols>
    <col min="3" max="3" width="10.7109375" bestFit="1" customWidth="1"/>
  </cols>
  <sheetData>
    <row r="1" spans="1:3" x14ac:dyDescent="0.25">
      <c r="A1" t="s">
        <v>120</v>
      </c>
      <c r="B1" s="4" t="s">
        <v>72</v>
      </c>
      <c r="C1" s="4" t="s">
        <v>84</v>
      </c>
    </row>
    <row r="2" spans="1:3" x14ac:dyDescent="0.25">
      <c r="A2">
        <v>999</v>
      </c>
      <c r="B2">
        <v>2018</v>
      </c>
      <c r="C2" s="1">
        <v>0.64800000000000002</v>
      </c>
    </row>
    <row r="3" spans="1:3" x14ac:dyDescent="0.25">
      <c r="A3">
        <v>999</v>
      </c>
      <c r="B3">
        <v>2020</v>
      </c>
      <c r="C3" s="1">
        <v>0.73699999999999999</v>
      </c>
    </row>
    <row r="4" spans="1:3" x14ac:dyDescent="0.25">
      <c r="A4">
        <v>999</v>
      </c>
      <c r="B4">
        <v>2022</v>
      </c>
      <c r="C4" s="1">
        <v>0.77010000000000001</v>
      </c>
    </row>
    <row r="5" spans="1:3" x14ac:dyDescent="0.25">
      <c r="A5">
        <v>999</v>
      </c>
      <c r="B5">
        <v>2023</v>
      </c>
      <c r="C5" s="1">
        <v>0.78190000000000004</v>
      </c>
    </row>
    <row r="6" spans="1:3" x14ac:dyDescent="0.25">
      <c r="A6">
        <v>999</v>
      </c>
      <c r="B6">
        <v>2024</v>
      </c>
      <c r="C6" s="1">
        <v>0.79500000000000004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360D-0CEA-434D-B93D-C07EA506D79B}">
  <dimension ref="A1:C27"/>
  <sheetViews>
    <sheetView workbookViewId="0">
      <selection activeCell="A23" sqref="A23"/>
    </sheetView>
  </sheetViews>
  <sheetFormatPr defaultRowHeight="15" x14ac:dyDescent="0.25"/>
  <cols>
    <col min="1" max="1" width="40.28515625" customWidth="1"/>
    <col min="2" max="2" width="10" bestFit="1" customWidth="1"/>
    <col min="3" max="3" width="9.85546875" customWidth="1"/>
    <col min="7" max="7" width="8.7109375" bestFit="1" customWidth="1"/>
    <col min="9" max="9" width="34" bestFit="1" customWidth="1"/>
    <col min="13" max="13" width="40.140625" bestFit="1" customWidth="1"/>
    <col min="15" max="15" width="7.140625" bestFit="1" customWidth="1"/>
  </cols>
  <sheetData>
    <row r="1" spans="1:3" x14ac:dyDescent="0.25">
      <c r="A1" s="4" t="s">
        <v>51</v>
      </c>
      <c r="B1" s="4" t="s">
        <v>45</v>
      </c>
      <c r="C1" s="4" t="s">
        <v>46</v>
      </c>
    </row>
    <row r="2" spans="1:3" x14ac:dyDescent="0.25">
      <c r="A2" t="s">
        <v>52</v>
      </c>
      <c r="B2" s="1">
        <v>0.876</v>
      </c>
      <c r="C2" s="1">
        <v>0.85499999999999998</v>
      </c>
    </row>
    <row r="3" spans="1:3" x14ac:dyDescent="0.25">
      <c r="A3" t="s">
        <v>53</v>
      </c>
      <c r="B3" s="1">
        <v>0.50900000000000001</v>
      </c>
      <c r="C3" s="1">
        <v>0.49099999999999999</v>
      </c>
    </row>
    <row r="5" spans="1:3" x14ac:dyDescent="0.25">
      <c r="A5" s="4" t="s">
        <v>54</v>
      </c>
      <c r="B5" s="4" t="s">
        <v>45</v>
      </c>
      <c r="C5" s="4" t="s">
        <v>46</v>
      </c>
    </row>
    <row r="6" spans="1:3" x14ac:dyDescent="0.25">
      <c r="A6" t="s">
        <v>55</v>
      </c>
      <c r="B6" s="6">
        <v>0.74</v>
      </c>
      <c r="C6" s="1">
        <v>0.82199999999999995</v>
      </c>
    </row>
    <row r="7" spans="1:3" x14ac:dyDescent="0.25">
      <c r="A7" t="s">
        <v>56</v>
      </c>
      <c r="B7" s="1">
        <v>0.30499999999999999</v>
      </c>
      <c r="C7" s="1">
        <v>0.69499999999999995</v>
      </c>
    </row>
    <row r="9" spans="1:3" x14ac:dyDescent="0.25">
      <c r="A9" s="4" t="s">
        <v>57</v>
      </c>
      <c r="B9" s="4" t="s">
        <v>45</v>
      </c>
      <c r="C9" s="4" t="s">
        <v>46</v>
      </c>
    </row>
    <row r="10" spans="1:3" x14ac:dyDescent="0.25">
      <c r="A10" t="s">
        <v>60</v>
      </c>
      <c r="B10" s="1">
        <v>0.83689999999999998</v>
      </c>
      <c r="C10" s="1">
        <v>0.1898</v>
      </c>
    </row>
    <row r="11" spans="1:3" x14ac:dyDescent="0.25">
      <c r="A11" t="s">
        <v>58</v>
      </c>
      <c r="B11" s="1">
        <v>0.93169999999999997</v>
      </c>
      <c r="C11" s="1">
        <v>0.30620000000000003</v>
      </c>
    </row>
    <row r="12" spans="1:3" x14ac:dyDescent="0.25">
      <c r="A12" t="s">
        <v>62</v>
      </c>
      <c r="B12" s="1">
        <v>0.32</v>
      </c>
      <c r="C12" s="1">
        <v>2.3999999999999998E-3</v>
      </c>
    </row>
    <row r="13" spans="1:3" x14ac:dyDescent="0.25">
      <c r="A13" t="s">
        <v>59</v>
      </c>
      <c r="B13" s="1">
        <v>0.48099999999999998</v>
      </c>
      <c r="C13" s="1">
        <v>9.1700000000000004E-2</v>
      </c>
    </row>
    <row r="14" spans="1:3" x14ac:dyDescent="0.25">
      <c r="A14" t="s">
        <v>61</v>
      </c>
      <c r="B14" s="1">
        <v>0.87019999999999997</v>
      </c>
      <c r="C14" s="1">
        <v>0.34399999999999997</v>
      </c>
    </row>
    <row r="15" spans="1:3" x14ac:dyDescent="0.25">
      <c r="A15" t="s">
        <v>63</v>
      </c>
      <c r="B15" s="1">
        <v>0.60519999999999996</v>
      </c>
      <c r="C15" s="1">
        <v>6.5799999999999997E-2</v>
      </c>
    </row>
    <row r="17" spans="1:3" x14ac:dyDescent="0.25">
      <c r="A17" s="4" t="s">
        <v>64</v>
      </c>
      <c r="B17" s="4" t="s">
        <v>45</v>
      </c>
      <c r="C17" s="4" t="s">
        <v>46</v>
      </c>
    </row>
    <row r="18" spans="1:3" x14ac:dyDescent="0.25">
      <c r="A18" t="s">
        <v>65</v>
      </c>
      <c r="B18" s="6">
        <v>0.8</v>
      </c>
      <c r="C18" s="1">
        <v>0.96799999999999997</v>
      </c>
    </row>
    <row r="19" spans="1:3" x14ac:dyDescent="0.25">
      <c r="A19" t="s">
        <v>66</v>
      </c>
      <c r="B19" s="1">
        <v>0.67600000000000005</v>
      </c>
      <c r="C19" s="1">
        <v>3.2000000000000001E-2</v>
      </c>
    </row>
    <row r="21" spans="1:3" x14ac:dyDescent="0.25">
      <c r="A21" s="4" t="s">
        <v>103</v>
      </c>
      <c r="B21" s="4" t="s">
        <v>45</v>
      </c>
      <c r="C21" s="4" t="s">
        <v>46</v>
      </c>
    </row>
    <row r="22" spans="1:3" x14ac:dyDescent="0.25">
      <c r="A22" t="s">
        <v>47</v>
      </c>
      <c r="B22" s="1">
        <v>0.77339999999999998</v>
      </c>
      <c r="C22" s="1">
        <v>0.2069</v>
      </c>
    </row>
    <row r="23" spans="1:3" x14ac:dyDescent="0.25">
      <c r="A23" t="s">
        <v>44</v>
      </c>
      <c r="B23" s="1">
        <v>0.83640000000000003</v>
      </c>
      <c r="C23" s="1">
        <v>0.57820000000000005</v>
      </c>
    </row>
    <row r="24" spans="1:3" x14ac:dyDescent="0.25">
      <c r="A24" t="s">
        <v>43</v>
      </c>
      <c r="B24" s="1">
        <v>0.7742</v>
      </c>
      <c r="C24" s="1">
        <v>6.1199999999999997E-2</v>
      </c>
    </row>
    <row r="25" spans="1:3" x14ac:dyDescent="0.25">
      <c r="A25" t="s">
        <v>48</v>
      </c>
      <c r="B25" s="1">
        <v>0.71799999999999997</v>
      </c>
      <c r="C25" s="1">
        <v>5.1200000000000002E-2</v>
      </c>
    </row>
    <row r="26" spans="1:3" x14ac:dyDescent="0.25">
      <c r="A26" t="s">
        <v>49</v>
      </c>
      <c r="B26" s="1">
        <v>0.6835</v>
      </c>
      <c r="C26" s="1">
        <v>6.4699999999999994E-2</v>
      </c>
    </row>
    <row r="27" spans="1:3" x14ac:dyDescent="0.25">
      <c r="A27" t="s">
        <v>50</v>
      </c>
      <c r="B27" s="1">
        <v>0.69910000000000005</v>
      </c>
      <c r="C27" s="1">
        <v>3.7900000000000003E-2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AD86-EE8A-4317-B6B3-E696D20A9FF2}">
  <sheetPr>
    <tabColor theme="5" tint="0.39997558519241921"/>
  </sheetPr>
  <dimension ref="A1:N40"/>
  <sheetViews>
    <sheetView workbookViewId="0">
      <selection activeCell="E45" sqref="E45"/>
    </sheetView>
  </sheetViews>
  <sheetFormatPr defaultColWidth="8.7109375" defaultRowHeight="15" x14ac:dyDescent="0.25"/>
  <cols>
    <col min="1" max="2" width="15.140625" bestFit="1" customWidth="1"/>
    <col min="3" max="3" width="18.5703125" customWidth="1"/>
    <col min="4" max="4" width="30.28515625" bestFit="1" customWidth="1"/>
    <col min="5" max="5" width="22.85546875" style="9" bestFit="1" customWidth="1"/>
    <col min="6" max="6" width="13.28515625" style="3" bestFit="1" customWidth="1"/>
    <col min="7" max="7" width="21.140625" style="3" bestFit="1" customWidth="1"/>
    <col min="8" max="8" width="14.85546875" style="3" bestFit="1" customWidth="1"/>
    <col min="9" max="9" width="12.5703125" style="3" bestFit="1" customWidth="1"/>
    <col min="10" max="10" width="20.7109375" style="2" bestFit="1" customWidth="1"/>
    <col min="11" max="11" width="36.28515625" style="3" bestFit="1" customWidth="1"/>
    <col min="12" max="12" width="36.28515625" style="3" customWidth="1"/>
    <col min="13" max="13" width="22.140625" style="2" customWidth="1"/>
    <col min="14" max="14" width="32.85546875" style="3" bestFit="1" customWidth="1"/>
  </cols>
  <sheetData>
    <row r="1" spans="1:14" x14ac:dyDescent="0.25">
      <c r="A1" s="4" t="s">
        <v>41</v>
      </c>
      <c r="B1" s="4" t="s">
        <v>42</v>
      </c>
      <c r="C1" s="4" t="s">
        <v>121</v>
      </c>
      <c r="D1" s="4" t="s">
        <v>0</v>
      </c>
      <c r="E1" s="8" t="s">
        <v>117</v>
      </c>
      <c r="F1" s="5" t="s">
        <v>1</v>
      </c>
      <c r="G1" s="5" t="s">
        <v>118</v>
      </c>
      <c r="H1" s="5" t="s">
        <v>119</v>
      </c>
      <c r="I1" s="5" t="s">
        <v>125</v>
      </c>
      <c r="J1" s="11" t="s">
        <v>126</v>
      </c>
      <c r="K1" s="5" t="s">
        <v>36</v>
      </c>
      <c r="L1" s="5" t="s">
        <v>130</v>
      </c>
      <c r="M1" s="11" t="s">
        <v>127</v>
      </c>
      <c r="N1" s="5" t="s">
        <v>104</v>
      </c>
    </row>
    <row r="2" spans="1:14" x14ac:dyDescent="0.25">
      <c r="A2">
        <v>12</v>
      </c>
      <c r="B2">
        <v>12</v>
      </c>
      <c r="C2">
        <v>1</v>
      </c>
      <c r="D2" t="s">
        <v>26</v>
      </c>
      <c r="E2" s="9">
        <f>_xlfn.XLOOKUP(A2,[1]Sheet1!$A$2:$A$39,[1]Sheet1!$H$2:$H$39,,0)</f>
        <v>15401904</v>
      </c>
      <c r="F2" s="3">
        <v>0.73150000000000004</v>
      </c>
      <c r="G2" s="10">
        <f t="shared" ref="G2:G39" si="0">E2*F2</f>
        <v>11266492.776000001</v>
      </c>
      <c r="H2" s="10">
        <f t="shared" ref="H2:H40" si="1">SUM($G$2:$G$40)</f>
        <v>444454522.4568001</v>
      </c>
      <c r="I2" s="10">
        <f>_xlfn.XLOOKUP(C2,pivot!$A$4:$A$9,pivot!$B$4:$B$9,,0)</f>
        <v>56916339</v>
      </c>
      <c r="J2" s="3">
        <f t="shared" ref="J2:J40" si="2">G2/H2</f>
        <v>2.534903394327611E-2</v>
      </c>
      <c r="K2" s="3">
        <v>4.4999999999999998E-2</v>
      </c>
      <c r="L2" s="3">
        <f t="shared" ref="L2:L40" si="3">J2-K2</f>
        <v>-1.9650966056723888E-2</v>
      </c>
      <c r="M2" s="2">
        <f t="shared" ref="M2:M39" si="4">G2/I2</f>
        <v>0.19794830401864041</v>
      </c>
      <c r="N2" s="3">
        <v>0.21740000000000001</v>
      </c>
    </row>
    <row r="3" spans="1:14" x14ac:dyDescent="0.25">
      <c r="A3">
        <v>18</v>
      </c>
      <c r="B3">
        <v>18</v>
      </c>
      <c r="C3">
        <v>1</v>
      </c>
      <c r="D3" t="s">
        <v>27</v>
      </c>
      <c r="E3" s="9">
        <f>_xlfn.XLOOKUP(A3,[1]Sheet1!$A$2:$A$39,[1]Sheet1!$H$2:$H$39,,0)</f>
        <v>9001424</v>
      </c>
      <c r="F3" s="3">
        <v>0.77749999999999997</v>
      </c>
      <c r="G3" s="10">
        <f t="shared" si="0"/>
        <v>6998607.1600000001</v>
      </c>
      <c r="H3" s="10">
        <f t="shared" si="1"/>
        <v>444454522.4568001</v>
      </c>
      <c r="I3" s="10">
        <f>_xlfn.XLOOKUP(C3,pivot!$A$4:$A$9,pivot!$B$4:$B$9,,0)</f>
        <v>56916339</v>
      </c>
      <c r="J3" s="3">
        <f t="shared" si="2"/>
        <v>1.5746509049596291E-2</v>
      </c>
      <c r="K3" s="3">
        <v>3.4700000000000002E-2</v>
      </c>
      <c r="L3" s="3">
        <f t="shared" si="3"/>
        <v>-1.8953490950403711E-2</v>
      </c>
      <c r="M3" s="2">
        <f t="shared" si="4"/>
        <v>0.12296305916654267</v>
      </c>
      <c r="N3" s="3">
        <v>0.1678</v>
      </c>
    </row>
    <row r="4" spans="1:14" x14ac:dyDescent="0.25">
      <c r="A4">
        <v>16</v>
      </c>
      <c r="B4">
        <v>16</v>
      </c>
      <c r="C4">
        <v>1</v>
      </c>
      <c r="D4" t="s">
        <v>28</v>
      </c>
      <c r="E4" s="9">
        <f>_xlfn.XLOOKUP(A4,[1]Sheet1!$A$2:$A$39,[1]Sheet1!$H$2:$H$39,,0)</f>
        <v>8813243</v>
      </c>
      <c r="F4" s="3">
        <v>0.74619999999999997</v>
      </c>
      <c r="G4" s="10">
        <f t="shared" si="0"/>
        <v>6576441.9265999999</v>
      </c>
      <c r="H4" s="10">
        <f t="shared" si="1"/>
        <v>444454522.4568001</v>
      </c>
      <c r="I4" s="10">
        <f>_xlfn.XLOOKUP(C4,pivot!$A$4:$A$9,pivot!$B$4:$B$9,,0)</f>
        <v>56916339</v>
      </c>
      <c r="J4" s="3">
        <f t="shared" si="2"/>
        <v>1.479665881280174E-2</v>
      </c>
      <c r="K4" s="3">
        <v>3.0099999999999998E-2</v>
      </c>
      <c r="L4" s="3">
        <f t="shared" si="3"/>
        <v>-1.5303341187198258E-2</v>
      </c>
      <c r="M4" s="2">
        <f t="shared" si="4"/>
        <v>0.1155457649270098</v>
      </c>
      <c r="N4" s="3">
        <v>0.1457</v>
      </c>
    </row>
    <row r="5" spans="1:14" x14ac:dyDescent="0.25">
      <c r="A5">
        <v>14</v>
      </c>
      <c r="B5">
        <v>14</v>
      </c>
      <c r="C5">
        <v>1</v>
      </c>
      <c r="D5" t="s">
        <v>37</v>
      </c>
      <c r="E5" s="9">
        <f>_xlfn.XLOOKUP(A5,[1]Sheet1!$A$2:$A$39,[1]Sheet1!$H$2:$H$39,,0)</f>
        <v>6794944</v>
      </c>
      <c r="F5" s="3">
        <v>0.82489999999999997</v>
      </c>
      <c r="G5" s="10">
        <f t="shared" si="0"/>
        <v>5605149.3055999996</v>
      </c>
      <c r="H5" s="10">
        <f t="shared" si="1"/>
        <v>444454522.4568001</v>
      </c>
      <c r="I5" s="10">
        <f>_xlfn.XLOOKUP(C5,pivot!$A$4:$A$9,pivot!$B$4:$B$9,,0)</f>
        <v>56916339</v>
      </c>
      <c r="J5" s="3">
        <f t="shared" si="2"/>
        <v>1.2611299969716938E-2</v>
      </c>
      <c r="K5" s="3">
        <v>2.2499999999999999E-2</v>
      </c>
      <c r="L5" s="3">
        <f t="shared" si="3"/>
        <v>-9.888700030283061E-3</v>
      </c>
      <c r="M5" s="2">
        <f t="shared" si="4"/>
        <v>9.848049618230012E-2</v>
      </c>
      <c r="N5" s="3">
        <v>0.1086</v>
      </c>
    </row>
    <row r="6" spans="1:14" x14ac:dyDescent="0.25">
      <c r="A6">
        <v>13</v>
      </c>
      <c r="B6">
        <v>13</v>
      </c>
      <c r="C6">
        <v>1</v>
      </c>
      <c r="D6" t="s">
        <v>29</v>
      </c>
      <c r="E6" s="9">
        <f>_xlfn.XLOOKUP(A6,[1]Sheet1!$A$2:$A$39,[1]Sheet1!$H$2:$H$39,,0)</f>
        <v>5701545</v>
      </c>
      <c r="F6" s="3">
        <v>0.75139999999999996</v>
      </c>
      <c r="G6" s="10">
        <f t="shared" si="0"/>
        <v>4284140.9129999997</v>
      </c>
      <c r="H6" s="10">
        <f t="shared" si="1"/>
        <v>444454522.4568001</v>
      </c>
      <c r="I6" s="10">
        <f>_xlfn.XLOOKUP(C6,pivot!$A$4:$A$9,pivot!$B$4:$B$9,,0)</f>
        <v>56916339</v>
      </c>
      <c r="J6" s="3">
        <f t="shared" si="2"/>
        <v>9.6390984826043875E-3</v>
      </c>
      <c r="K6" s="3">
        <v>1.9300000000000001E-2</v>
      </c>
      <c r="L6" s="3">
        <f t="shared" si="3"/>
        <v>-9.6609015173956137E-3</v>
      </c>
      <c r="M6" s="2">
        <f t="shared" si="4"/>
        <v>7.5270844686619778E-2</v>
      </c>
      <c r="N6" s="3">
        <v>9.3299999999999994E-2</v>
      </c>
    </row>
    <row r="7" spans="1:14" x14ac:dyDescent="0.25">
      <c r="A7">
        <v>11</v>
      </c>
      <c r="B7">
        <v>11</v>
      </c>
      <c r="C7">
        <v>1</v>
      </c>
      <c r="D7" t="s">
        <v>8</v>
      </c>
      <c r="E7" s="9">
        <f>_xlfn.XLOOKUP(A7,[1]Sheet1!$A$2:$A$39,[1]Sheet1!$H$2:$H$39,,0)</f>
        <v>5471625</v>
      </c>
      <c r="F7" s="3">
        <v>0.75990000000000002</v>
      </c>
      <c r="G7" s="10">
        <f t="shared" si="0"/>
        <v>4157887.8374999999</v>
      </c>
      <c r="H7" s="10">
        <f t="shared" si="1"/>
        <v>444454522.4568001</v>
      </c>
      <c r="I7" s="10">
        <f>_xlfn.XLOOKUP(C7,pivot!$A$4:$A$9,pivot!$B$4:$B$9,,0)</f>
        <v>56916339</v>
      </c>
      <c r="J7" s="3">
        <f t="shared" si="2"/>
        <v>9.3550355040073561E-3</v>
      </c>
      <c r="K7" s="3">
        <v>1.7600000000000001E-2</v>
      </c>
      <c r="L7" s="3">
        <f t="shared" si="3"/>
        <v>-8.244964495992645E-3</v>
      </c>
      <c r="M7" s="2">
        <f t="shared" si="4"/>
        <v>7.3052622683619894E-2</v>
      </c>
      <c r="N7" s="3">
        <v>8.4900000000000003E-2</v>
      </c>
    </row>
    <row r="8" spans="1:14" x14ac:dyDescent="0.25">
      <c r="A8">
        <v>17</v>
      </c>
      <c r="B8">
        <v>17</v>
      </c>
      <c r="C8">
        <v>1</v>
      </c>
      <c r="D8" t="s">
        <v>30</v>
      </c>
      <c r="E8" s="9">
        <f>_xlfn.XLOOKUP(A8,[1]Sheet1!$A$2:$A$39,[1]Sheet1!$H$2:$H$39,,0)</f>
        <v>2078958</v>
      </c>
      <c r="F8" s="3">
        <v>0.82669999999999999</v>
      </c>
      <c r="G8" s="10">
        <f t="shared" si="0"/>
        <v>1718674.5785999999</v>
      </c>
      <c r="H8" s="10">
        <f t="shared" si="1"/>
        <v>444454522.4568001</v>
      </c>
      <c r="I8" s="10">
        <f>_xlfn.XLOOKUP(C8,pivot!$A$4:$A$9,pivot!$B$4:$B$9,,0)</f>
        <v>56916339</v>
      </c>
      <c r="J8" s="3">
        <f t="shared" si="2"/>
        <v>3.8669301171686266E-3</v>
      </c>
      <c r="K8" s="3">
        <v>8.0000000000000002E-3</v>
      </c>
      <c r="L8" s="3">
        <f t="shared" si="3"/>
        <v>-4.1330698828313736E-3</v>
      </c>
      <c r="M8" s="2">
        <f t="shared" si="4"/>
        <v>3.0196506114000057E-2</v>
      </c>
      <c r="N8" s="3">
        <v>3.8800000000000001E-2</v>
      </c>
    </row>
    <row r="9" spans="1:14" x14ac:dyDescent="0.25">
      <c r="A9">
        <v>21</v>
      </c>
      <c r="B9">
        <v>21</v>
      </c>
      <c r="C9">
        <v>1</v>
      </c>
      <c r="D9" t="s">
        <v>39</v>
      </c>
      <c r="E9" s="9">
        <f>_xlfn.XLOOKUP(A9,[1]Sheet1!$A$2:$A$39,[1]Sheet1!$H$2:$H$39,,0)</f>
        <v>2150329</v>
      </c>
      <c r="F9" s="3">
        <v>0.81089999999999995</v>
      </c>
      <c r="G9" s="10">
        <f t="shared" si="0"/>
        <v>1743701.7860999999</v>
      </c>
      <c r="H9" s="10">
        <f t="shared" si="1"/>
        <v>444454522.4568001</v>
      </c>
      <c r="I9" s="10">
        <f>_xlfn.XLOOKUP(C9,pivot!$A$4:$A$9,pivot!$B$4:$B$9,,0)</f>
        <v>56916339</v>
      </c>
      <c r="J9" s="3">
        <f t="shared" si="2"/>
        <v>3.9232400571860161E-3</v>
      </c>
      <c r="K9" s="3">
        <v>7.6E-3</v>
      </c>
      <c r="L9" s="3">
        <f t="shared" si="3"/>
        <v>-3.6767599428139839E-3</v>
      </c>
      <c r="M9" s="2">
        <f t="shared" si="4"/>
        <v>3.0636225321871106E-2</v>
      </c>
      <c r="N9" s="3">
        <v>3.6999999999999998E-2</v>
      </c>
    </row>
    <row r="10" spans="1:14" x14ac:dyDescent="0.25">
      <c r="A10">
        <v>19</v>
      </c>
      <c r="B10">
        <v>19</v>
      </c>
      <c r="C10">
        <v>1</v>
      </c>
      <c r="D10" t="s">
        <v>40</v>
      </c>
      <c r="E10" s="9">
        <f>_xlfn.XLOOKUP(A10,[1]Sheet1!$A$2:$A$39,[1]Sheet1!$H$2:$H$39,,0)</f>
        <v>1502367</v>
      </c>
      <c r="F10" s="3">
        <v>0.84830000000000005</v>
      </c>
      <c r="G10" s="10">
        <f t="shared" si="0"/>
        <v>1274457.9261</v>
      </c>
      <c r="H10" s="10">
        <f t="shared" si="1"/>
        <v>444454522.4568001</v>
      </c>
      <c r="I10" s="10">
        <f>_xlfn.XLOOKUP(C10,pivot!$A$4:$A$9,pivot!$B$4:$B$9,,0)</f>
        <v>56916339</v>
      </c>
      <c r="J10" s="3">
        <f t="shared" si="2"/>
        <v>2.8674653124355918E-3</v>
      </c>
      <c r="K10" s="3">
        <v>6.7999999999999996E-3</v>
      </c>
      <c r="L10" s="3">
        <f t="shared" si="3"/>
        <v>-3.9325346875644079E-3</v>
      </c>
      <c r="M10" s="2">
        <f t="shared" si="4"/>
        <v>2.2391776219127517E-2</v>
      </c>
      <c r="N10" s="3">
        <v>3.2899999999999999E-2</v>
      </c>
    </row>
    <row r="11" spans="1:14" x14ac:dyDescent="0.25">
      <c r="A11">
        <v>15</v>
      </c>
      <c r="B11">
        <v>15</v>
      </c>
      <c r="C11">
        <v>1</v>
      </c>
      <c r="D11" t="s">
        <v>38</v>
      </c>
      <c r="E11" s="9">
        <f>_xlfn.XLOOKUP(A11,[1]Sheet1!$A$2:$A$39,[1]Sheet1!$H$2:$H$39,,0)</f>
        <v>3726004</v>
      </c>
      <c r="F11" s="3">
        <v>0.85909999999999997</v>
      </c>
      <c r="G11" s="10">
        <f t="shared" si="0"/>
        <v>3201010.0364000001</v>
      </c>
      <c r="H11" s="10">
        <f t="shared" si="1"/>
        <v>444454522.4568001</v>
      </c>
      <c r="I11" s="10">
        <f>_xlfn.XLOOKUP(C11,pivot!$A$4:$A$9,pivot!$B$4:$B$9,,0)</f>
        <v>56916339</v>
      </c>
      <c r="J11" s="3">
        <f t="shared" si="2"/>
        <v>7.2021092702710217E-3</v>
      </c>
      <c r="K11" s="3">
        <v>1.52E-2</v>
      </c>
      <c r="L11" s="3">
        <f t="shared" si="3"/>
        <v>-7.9978907297289792E-3</v>
      </c>
      <c r="M11" s="2">
        <f t="shared" si="4"/>
        <v>5.6240617239980951E-2</v>
      </c>
      <c r="N11" s="3">
        <v>7.3599999999999999E-2</v>
      </c>
    </row>
    <row r="12" spans="1:14" x14ac:dyDescent="0.25">
      <c r="A12">
        <v>32</v>
      </c>
      <c r="B12">
        <v>32</v>
      </c>
      <c r="C12">
        <v>2</v>
      </c>
      <c r="D12" t="s">
        <v>2</v>
      </c>
      <c r="E12" s="9">
        <f>_xlfn.XLOOKUP(A12,[1]Sheet1!$A$2:$A$39,[1]Sheet1!$H$2:$H$39,,0)</f>
        <v>49572392</v>
      </c>
      <c r="F12" s="3">
        <v>0.85519999999999996</v>
      </c>
      <c r="G12" s="10">
        <f t="shared" si="0"/>
        <v>42394309.638399996</v>
      </c>
      <c r="H12" s="10">
        <f t="shared" si="1"/>
        <v>444454522.4568001</v>
      </c>
      <c r="I12" s="10">
        <f>_xlfn.XLOOKUP(C12,pivot!$A$4:$A$9,pivot!$B$4:$B$9,,0)</f>
        <v>160160346</v>
      </c>
      <c r="J12" s="3">
        <f t="shared" si="2"/>
        <v>9.5385033780414782E-2</v>
      </c>
      <c r="K12" s="3">
        <v>0.18329999999999999</v>
      </c>
      <c r="L12" s="3">
        <f t="shared" si="3"/>
        <v>-8.7914966219585208E-2</v>
      </c>
      <c r="M12" s="2">
        <f t="shared" si="4"/>
        <v>0.26469916366439417</v>
      </c>
      <c r="N12" s="3">
        <v>0.31690000000000002</v>
      </c>
    </row>
    <row r="13" spans="1:14" x14ac:dyDescent="0.25">
      <c r="A13">
        <v>35</v>
      </c>
      <c r="B13">
        <v>35</v>
      </c>
      <c r="C13">
        <v>2</v>
      </c>
      <c r="D13" t="s">
        <v>3</v>
      </c>
      <c r="E13" s="9">
        <f>_xlfn.XLOOKUP(A13,[1]Sheet1!$A$2:$A$39,[1]Sheet1!$H$2:$H$39,,0)</f>
        <v>41471061</v>
      </c>
      <c r="F13" s="3">
        <v>0.81789999999999996</v>
      </c>
      <c r="G13" s="10">
        <f t="shared" si="0"/>
        <v>33919180.791900001</v>
      </c>
      <c r="H13" s="10">
        <f t="shared" si="1"/>
        <v>444454522.4568001</v>
      </c>
      <c r="I13" s="10">
        <f>_xlfn.XLOOKUP(C13,pivot!$A$4:$A$9,pivot!$B$4:$B$9,,0)</f>
        <v>160160346</v>
      </c>
      <c r="J13" s="3">
        <f t="shared" si="2"/>
        <v>7.6316426266529583E-2</v>
      </c>
      <c r="K13" s="3">
        <v>0.14699999999999999</v>
      </c>
      <c r="L13" s="3">
        <f t="shared" si="3"/>
        <v>-7.0683573733470409E-2</v>
      </c>
      <c r="M13" s="2">
        <f t="shared" si="4"/>
        <v>0.21178263933008737</v>
      </c>
      <c r="N13" s="3">
        <v>0.25409999999999999</v>
      </c>
    </row>
    <row r="14" spans="1:14" x14ac:dyDescent="0.25">
      <c r="A14">
        <v>33</v>
      </c>
      <c r="B14">
        <v>33</v>
      </c>
      <c r="C14">
        <v>2</v>
      </c>
      <c r="D14" t="s">
        <v>4</v>
      </c>
      <c r="E14" s="9">
        <f>_xlfn.XLOOKUP(A14,[1]Sheet1!$A$2:$A$39,[1]Sheet1!$H$2:$H$39,,0)</f>
        <v>37949234</v>
      </c>
      <c r="F14" s="3">
        <v>0.81320000000000003</v>
      </c>
      <c r="G14" s="10">
        <f t="shared" si="0"/>
        <v>30860317.088800002</v>
      </c>
      <c r="H14" s="10">
        <f t="shared" si="1"/>
        <v>444454522.4568001</v>
      </c>
      <c r="I14" s="10">
        <f>_xlfn.XLOOKUP(C14,pivot!$A$4:$A$9,pivot!$B$4:$B$9,,0)</f>
        <v>160160346</v>
      </c>
      <c r="J14" s="3">
        <f t="shared" si="2"/>
        <v>6.9434138994050959E-2</v>
      </c>
      <c r="K14" s="3">
        <v>0.14119999999999999</v>
      </c>
      <c r="L14" s="3">
        <f t="shared" si="3"/>
        <v>-7.1765861005949033E-2</v>
      </c>
      <c r="M14" s="2">
        <f t="shared" si="4"/>
        <v>0.19268388124486197</v>
      </c>
      <c r="N14" s="3">
        <v>0.2442</v>
      </c>
    </row>
    <row r="15" spans="1:14" x14ac:dyDescent="0.25">
      <c r="A15">
        <v>36</v>
      </c>
      <c r="B15">
        <v>36</v>
      </c>
      <c r="C15">
        <v>2</v>
      </c>
      <c r="D15" t="s">
        <v>5</v>
      </c>
      <c r="E15" s="9">
        <f>_xlfn.XLOOKUP(A15,[1]Sheet1!$A$2:$A$39,[1]Sheet1!$H$2:$H$39,,0)</f>
        <v>12381098</v>
      </c>
      <c r="F15" s="3">
        <v>0.84550000000000003</v>
      </c>
      <c r="G15" s="10">
        <f t="shared" si="0"/>
        <v>10468218.359000001</v>
      </c>
      <c r="H15" s="10">
        <f t="shared" si="1"/>
        <v>444454522.4568001</v>
      </c>
      <c r="I15" s="10">
        <f>_xlfn.XLOOKUP(C15,pivot!$A$4:$A$9,pivot!$B$4:$B$9,,0)</f>
        <v>160160346</v>
      </c>
      <c r="J15" s="3">
        <f t="shared" si="2"/>
        <v>2.3552957232013512E-2</v>
      </c>
      <c r="K15" s="3">
        <v>4.6800000000000001E-2</v>
      </c>
      <c r="L15" s="3">
        <f t="shared" si="3"/>
        <v>-2.3247042767986489E-2</v>
      </c>
      <c r="M15" s="2">
        <f t="shared" si="4"/>
        <v>6.5360862538346415E-2</v>
      </c>
      <c r="N15" s="3">
        <v>8.1000000000000003E-2</v>
      </c>
    </row>
    <row r="16" spans="1:14" x14ac:dyDescent="0.25">
      <c r="A16">
        <v>31</v>
      </c>
      <c r="B16">
        <v>31</v>
      </c>
      <c r="C16">
        <v>2</v>
      </c>
      <c r="D16" t="s">
        <v>6</v>
      </c>
      <c r="E16" s="9">
        <f>_xlfn.XLOOKUP(A16,[1]Sheet1!$A$2:$A$39,[1]Sheet1!$H$2:$H$39,,0)</f>
        <v>11350328</v>
      </c>
      <c r="F16" s="3">
        <v>0.87509999999999999</v>
      </c>
      <c r="G16" s="10">
        <f t="shared" si="0"/>
        <v>9932672.0328000002</v>
      </c>
      <c r="H16" s="10">
        <f t="shared" si="1"/>
        <v>444454522.4568001</v>
      </c>
      <c r="I16" s="10">
        <f>_xlfn.XLOOKUP(C16,pivot!$A$4:$A$9,pivot!$B$4:$B$9,,0)</f>
        <v>160160346</v>
      </c>
      <c r="J16" s="3">
        <f t="shared" si="2"/>
        <v>2.2348005320984066E-2</v>
      </c>
      <c r="K16" s="3">
        <v>4.4200000000000003E-2</v>
      </c>
      <c r="L16" s="3">
        <f t="shared" si="3"/>
        <v>-2.1851994679015937E-2</v>
      </c>
      <c r="M16" s="2">
        <f t="shared" si="4"/>
        <v>6.2017049044087356E-2</v>
      </c>
      <c r="N16" s="3">
        <v>7.6399999999999996E-2</v>
      </c>
    </row>
    <row r="17" spans="1:14" x14ac:dyDescent="0.25">
      <c r="A17">
        <v>34</v>
      </c>
      <c r="B17">
        <v>34</v>
      </c>
      <c r="C17">
        <v>2</v>
      </c>
      <c r="D17" t="s">
        <v>7</v>
      </c>
      <c r="E17" s="9">
        <f>_xlfn.XLOOKUP(A17,[1]Sheet1!$A$2:$A$39,[1]Sheet1!$H$2:$H$39,,0)</f>
        <v>3710229</v>
      </c>
      <c r="F17" s="3">
        <v>0.88729999999999998</v>
      </c>
      <c r="G17" s="10">
        <f t="shared" si="0"/>
        <v>3292086.1916999999</v>
      </c>
      <c r="H17" s="10">
        <f t="shared" si="1"/>
        <v>444454522.4568001</v>
      </c>
      <c r="I17" s="10">
        <f>_xlfn.XLOOKUP(C17,pivot!$A$4:$A$9,pivot!$B$4:$B$9,,0)</f>
        <v>160160346</v>
      </c>
      <c r="J17" s="3">
        <f t="shared" si="2"/>
        <v>7.4070259731016299E-3</v>
      </c>
      <c r="K17" s="3">
        <v>1.5800000000000002E-2</v>
      </c>
      <c r="L17" s="3">
        <f t="shared" si="3"/>
        <v>-8.3929740268983716E-3</v>
      </c>
      <c r="M17" s="2">
        <f t="shared" si="4"/>
        <v>2.0554939308759984E-2</v>
      </c>
      <c r="N17" s="3">
        <v>2.7400000000000001E-2</v>
      </c>
    </row>
    <row r="18" spans="1:14" x14ac:dyDescent="0.25">
      <c r="A18">
        <v>61</v>
      </c>
      <c r="B18">
        <v>61</v>
      </c>
      <c r="C18">
        <v>3</v>
      </c>
      <c r="D18" t="s">
        <v>18</v>
      </c>
      <c r="E18" s="9">
        <f>_xlfn.XLOOKUP(A18,[1]Sheet1!$A$2:$A$39,[1]Sheet1!$H$2:$H$39,,0)</f>
        <v>5525789</v>
      </c>
      <c r="F18" s="3">
        <v>0.7903</v>
      </c>
      <c r="G18" s="10">
        <f t="shared" si="0"/>
        <v>4367031.0466999998</v>
      </c>
      <c r="H18" s="10">
        <f t="shared" si="1"/>
        <v>444454522.4568001</v>
      </c>
      <c r="I18" s="10">
        <f>_xlfn.XLOOKUP(C18,pivot!$A$4:$A$9,pivot!$B$4:$B$9,,0)</f>
        <v>17163611</v>
      </c>
      <c r="J18" s="3">
        <f t="shared" si="2"/>
        <v>9.8255970544758372E-3</v>
      </c>
      <c r="K18" s="3">
        <v>2.0400000000000001E-2</v>
      </c>
      <c r="L18" s="3">
        <f t="shared" si="3"/>
        <v>-1.0574402945524164E-2</v>
      </c>
      <c r="M18" s="2">
        <f t="shared" si="4"/>
        <v>0.25443544756986158</v>
      </c>
      <c r="N18" s="3">
        <v>0.33350000000000002</v>
      </c>
    </row>
    <row r="19" spans="1:14" x14ac:dyDescent="0.25">
      <c r="A19">
        <v>64</v>
      </c>
      <c r="B19">
        <v>64</v>
      </c>
      <c r="C19">
        <v>3</v>
      </c>
      <c r="D19" t="s">
        <v>34</v>
      </c>
      <c r="E19" s="9">
        <f>_xlfn.XLOOKUP(A19,[1]Sheet1!$A$2:$A$39,[1]Sheet1!$H$2:$H$39,,0)</f>
        <v>3970764</v>
      </c>
      <c r="F19" s="3">
        <v>0.80630000000000002</v>
      </c>
      <c r="G19" s="10">
        <f t="shared" si="0"/>
        <v>3201627.0131999999</v>
      </c>
      <c r="H19" s="10">
        <f t="shared" si="1"/>
        <v>444454522.4568001</v>
      </c>
      <c r="I19" s="10">
        <f>_xlfn.XLOOKUP(C19,pivot!$A$4:$A$9,pivot!$B$4:$B$9,,0)</f>
        <v>17163611</v>
      </c>
      <c r="J19" s="3">
        <f t="shared" si="2"/>
        <v>7.2034974365936177E-3</v>
      </c>
      <c r="K19" s="3">
        <v>1.49E-2</v>
      </c>
      <c r="L19" s="3">
        <f t="shared" si="3"/>
        <v>-7.6965025634063823E-3</v>
      </c>
      <c r="M19" s="2">
        <f t="shared" si="4"/>
        <v>0.18653574782136462</v>
      </c>
      <c r="N19" s="3">
        <v>0.24310000000000001</v>
      </c>
    </row>
    <row r="20" spans="1:14" x14ac:dyDescent="0.25">
      <c r="A20">
        <v>63</v>
      </c>
      <c r="B20">
        <v>63</v>
      </c>
      <c r="C20">
        <v>3</v>
      </c>
      <c r="D20" t="s">
        <v>24</v>
      </c>
      <c r="E20" s="9">
        <f>_xlfn.XLOOKUP(A20,[1]Sheet1!$A$2:$A$39,[1]Sheet1!$H$2:$H$39,,0)</f>
        <v>4205816</v>
      </c>
      <c r="F20" s="3">
        <v>0.71760000000000002</v>
      </c>
      <c r="G20" s="10">
        <f t="shared" si="0"/>
        <v>3018093.5616000001</v>
      </c>
      <c r="H20" s="10">
        <f t="shared" si="1"/>
        <v>444454522.4568001</v>
      </c>
      <c r="I20" s="10">
        <f>_xlfn.XLOOKUP(C20,pivot!$A$4:$A$9,pivot!$B$4:$B$9,,0)</f>
        <v>17163611</v>
      </c>
      <c r="J20" s="3">
        <f t="shared" si="2"/>
        <v>6.7905565341465314E-3</v>
      </c>
      <c r="K20" s="3">
        <v>1.3100000000000001E-2</v>
      </c>
      <c r="L20" s="3">
        <f t="shared" si="3"/>
        <v>-6.3094434658534692E-3</v>
      </c>
      <c r="M20" s="2">
        <f t="shared" si="4"/>
        <v>0.17584257541143294</v>
      </c>
      <c r="N20" s="3">
        <v>0.215</v>
      </c>
    </row>
    <row r="21" spans="1:14" x14ac:dyDescent="0.25">
      <c r="A21">
        <v>62</v>
      </c>
      <c r="B21">
        <v>62</v>
      </c>
      <c r="C21">
        <v>3</v>
      </c>
      <c r="D21" t="s">
        <v>25</v>
      </c>
      <c r="E21" s="9">
        <f>_xlfn.XLOOKUP(A21,[1]Sheet1!$A$2:$A$39,[1]Sheet1!$H$2:$H$39,,0)</f>
        <v>2726529</v>
      </c>
      <c r="F21" s="3">
        <v>0.82399999999999995</v>
      </c>
      <c r="G21" s="10">
        <f t="shared" si="0"/>
        <v>2246659.8959999997</v>
      </c>
      <c r="H21" s="10">
        <f t="shared" si="1"/>
        <v>444454522.4568001</v>
      </c>
      <c r="I21" s="10">
        <f>_xlfn.XLOOKUP(C21,pivot!$A$4:$A$9,pivot!$B$4:$B$9,,0)</f>
        <v>17163611</v>
      </c>
      <c r="J21" s="3">
        <f t="shared" si="2"/>
        <v>5.0548701441515192E-3</v>
      </c>
      <c r="K21" s="3">
        <v>9.4000000000000004E-3</v>
      </c>
      <c r="L21" s="3">
        <f t="shared" si="3"/>
        <v>-4.3451298558484812E-3</v>
      </c>
      <c r="M21" s="2">
        <f t="shared" si="4"/>
        <v>0.13089669161110676</v>
      </c>
      <c r="N21" s="3">
        <v>0.15359999999999999</v>
      </c>
    </row>
    <row r="22" spans="1:14" x14ac:dyDescent="0.25">
      <c r="A22">
        <v>65</v>
      </c>
      <c r="B22">
        <v>65</v>
      </c>
      <c r="C22">
        <v>3</v>
      </c>
      <c r="D22" t="s">
        <v>35</v>
      </c>
      <c r="E22" s="9">
        <f>_xlfn.XLOOKUP(A22,[1]Sheet1!$A$2:$A$39,[1]Sheet1!$H$2:$H$39,,0)</f>
        <v>734713</v>
      </c>
      <c r="F22" s="3">
        <v>0.66690000000000005</v>
      </c>
      <c r="G22" s="10">
        <f t="shared" si="0"/>
        <v>489980.09970000002</v>
      </c>
      <c r="H22" s="10">
        <f t="shared" si="1"/>
        <v>444454522.4568001</v>
      </c>
      <c r="I22" s="10">
        <f>_xlfn.XLOOKUP(C22,pivot!$A$4:$A$9,pivot!$B$4:$B$9,,0)</f>
        <v>17163611</v>
      </c>
      <c r="J22" s="3">
        <f t="shared" si="2"/>
        <v>1.1024302261377595E-3</v>
      </c>
      <c r="K22" s="3">
        <v>3.3999999999999998E-3</v>
      </c>
      <c r="L22" s="3">
        <f t="shared" si="3"/>
        <v>-2.2975697738622401E-3</v>
      </c>
      <c r="M22" s="2">
        <f t="shared" si="4"/>
        <v>2.8547611554468347E-2</v>
      </c>
      <c r="N22" s="3">
        <v>5.4899999999999997E-2</v>
      </c>
    </row>
    <row r="23" spans="1:14" x14ac:dyDescent="0.25">
      <c r="A23">
        <v>53</v>
      </c>
      <c r="B23">
        <v>53</v>
      </c>
      <c r="C23">
        <v>4</v>
      </c>
      <c r="D23" t="s">
        <v>15</v>
      </c>
      <c r="E23" s="9">
        <f>_xlfn.XLOOKUP(A23,[1]Sheet1!$A$2:$A$39,[1]Sheet1!$H$2:$H$39,,0)</f>
        <v>5573515</v>
      </c>
      <c r="F23" s="3">
        <v>0.67749999999999999</v>
      </c>
      <c r="G23" s="10">
        <f t="shared" si="0"/>
        <v>3776056.4125000001</v>
      </c>
      <c r="H23" s="10">
        <f t="shared" si="1"/>
        <v>444454522.4568001</v>
      </c>
      <c r="I23" s="10">
        <f>_xlfn.XLOOKUP(C23,pivot!$A$4:$A$9,pivot!$B$4:$B$9,,0)</f>
        <v>15477783</v>
      </c>
      <c r="J23" s="3">
        <f t="shared" si="2"/>
        <v>8.4959342783310823E-3</v>
      </c>
      <c r="K23" s="3">
        <v>1.7999999999999999E-2</v>
      </c>
      <c r="L23" s="3">
        <f t="shared" si="3"/>
        <v>-9.5040657216689164E-3</v>
      </c>
      <c r="M23" s="2">
        <f t="shared" si="4"/>
        <v>0.24396623292237654</v>
      </c>
      <c r="N23" s="3">
        <v>0.35160000000000002</v>
      </c>
    </row>
    <row r="24" spans="1:14" x14ac:dyDescent="0.25">
      <c r="A24">
        <v>52</v>
      </c>
      <c r="B24">
        <v>52</v>
      </c>
      <c r="C24">
        <v>4</v>
      </c>
      <c r="D24" t="s">
        <v>16</v>
      </c>
      <c r="E24" s="9">
        <f>_xlfn.XLOOKUP(A24,[1]Sheet1!$A$2:$A$39,[1]Sheet1!$H$2:$H$39,,0)</f>
        <v>5576992</v>
      </c>
      <c r="F24" s="3">
        <v>0.66110000000000002</v>
      </c>
      <c r="G24" s="10">
        <f t="shared" si="0"/>
        <v>3686949.4112</v>
      </c>
      <c r="H24" s="10">
        <f t="shared" si="1"/>
        <v>444454522.4568001</v>
      </c>
      <c r="I24" s="10">
        <f>_xlfn.XLOOKUP(C24,pivot!$A$4:$A$9,pivot!$B$4:$B$9,,0)</f>
        <v>15477783</v>
      </c>
      <c r="J24" s="3">
        <f t="shared" si="2"/>
        <v>8.2954480715366381E-3</v>
      </c>
      <c r="K24" s="3">
        <v>1.72E-2</v>
      </c>
      <c r="L24" s="3">
        <f t="shared" si="3"/>
        <v>-8.9045519284633619E-3</v>
      </c>
      <c r="M24" s="2">
        <f t="shared" si="4"/>
        <v>0.23820914217494843</v>
      </c>
      <c r="N24" s="3">
        <v>0.33629999999999999</v>
      </c>
    </row>
    <row r="25" spans="1:14" x14ac:dyDescent="0.25">
      <c r="A25">
        <v>51</v>
      </c>
      <c r="B25">
        <v>51</v>
      </c>
      <c r="C25">
        <v>4</v>
      </c>
      <c r="D25" t="s">
        <v>17</v>
      </c>
      <c r="E25" s="9">
        <f>_xlfn.XLOOKUP(A25,[1]Sheet1!$A$2:$A$39,[1]Sheet1!$H$2:$H$39,,0)</f>
        <v>4327276</v>
      </c>
      <c r="F25" s="3">
        <v>0.85470000000000002</v>
      </c>
      <c r="G25" s="10">
        <f t="shared" si="0"/>
        <v>3698522.7971999999</v>
      </c>
      <c r="H25" s="10">
        <f t="shared" si="1"/>
        <v>444454522.4568001</v>
      </c>
      <c r="I25" s="10">
        <f>_xlfn.XLOOKUP(C25,pivot!$A$4:$A$9,pivot!$B$4:$B$9,,0)</f>
        <v>15477783</v>
      </c>
      <c r="J25" s="3">
        <f t="shared" si="2"/>
        <v>8.3214875995765956E-3</v>
      </c>
      <c r="K25" s="3">
        <v>1.6E-2</v>
      </c>
      <c r="L25" s="3">
        <f t="shared" si="3"/>
        <v>-7.6785124004234047E-3</v>
      </c>
      <c r="M25" s="2">
        <f t="shared" si="4"/>
        <v>0.23895688401885462</v>
      </c>
      <c r="N25" s="3">
        <v>0.31219999999999998</v>
      </c>
    </row>
    <row r="26" spans="1:14" x14ac:dyDescent="0.25">
      <c r="A26">
        <v>73</v>
      </c>
      <c r="B26">
        <v>73</v>
      </c>
      <c r="C26">
        <v>5</v>
      </c>
      <c r="D26" t="s">
        <v>9</v>
      </c>
      <c r="E26" s="9">
        <f>_xlfn.XLOOKUP(A26,[1]Sheet1!$A$2:$A$39,[1]Sheet1!$H$2:$H$39,,0)</f>
        <v>9349137</v>
      </c>
      <c r="F26" s="3">
        <v>0.71809999999999996</v>
      </c>
      <c r="G26" s="10">
        <f t="shared" si="0"/>
        <v>6713615.2796999998</v>
      </c>
      <c r="H26" s="10">
        <f t="shared" si="1"/>
        <v>444454522.4568001</v>
      </c>
      <c r="I26" s="10">
        <f>_xlfn.XLOOKUP(C26,pivot!$A$4:$A$9,pivot!$B$4:$B$9,,0)</f>
        <v>20558690</v>
      </c>
      <c r="J26" s="3">
        <f t="shared" si="2"/>
        <v>1.5105291858859523E-2</v>
      </c>
      <c r="K26" s="3">
        <v>3.09E-2</v>
      </c>
      <c r="L26" s="3">
        <f t="shared" si="3"/>
        <v>-1.5794708141140479E-2</v>
      </c>
      <c r="M26" s="2">
        <f t="shared" si="4"/>
        <v>0.32655851514371781</v>
      </c>
      <c r="N26" s="3">
        <v>0.47710000000000002</v>
      </c>
    </row>
    <row r="27" spans="1:14" x14ac:dyDescent="0.25">
      <c r="A27">
        <v>71</v>
      </c>
      <c r="B27">
        <v>71</v>
      </c>
      <c r="C27">
        <v>5</v>
      </c>
      <c r="D27" t="s">
        <v>10</v>
      </c>
      <c r="E27" s="9">
        <f>_xlfn.XLOOKUP(A27,[1]Sheet1!$A$2:$A$39,[1]Sheet1!$H$2:$H$39,,0)</f>
        <v>2676012</v>
      </c>
      <c r="F27" s="3">
        <v>0.74199999999999999</v>
      </c>
      <c r="G27" s="10">
        <f t="shared" si="0"/>
        <v>1985600.9040000001</v>
      </c>
      <c r="H27" s="10">
        <f t="shared" si="1"/>
        <v>444454522.4568001</v>
      </c>
      <c r="I27" s="10">
        <f>_xlfn.XLOOKUP(C27,pivot!$A$4:$A$9,pivot!$B$4:$B$9,,0)</f>
        <v>20558690</v>
      </c>
      <c r="J27" s="3">
        <f t="shared" si="2"/>
        <v>4.467500731062975E-3</v>
      </c>
      <c r="K27" s="3">
        <v>1.0800000000000001E-2</v>
      </c>
      <c r="L27" s="3">
        <f t="shared" si="3"/>
        <v>-6.3324992689370255E-3</v>
      </c>
      <c r="M27" s="2">
        <f t="shared" si="4"/>
        <v>9.6582073274123992E-2</v>
      </c>
      <c r="N27" s="3">
        <v>0.1673</v>
      </c>
    </row>
    <row r="28" spans="1:14" x14ac:dyDescent="0.25">
      <c r="A28">
        <v>72</v>
      </c>
      <c r="B28">
        <v>72</v>
      </c>
      <c r="C28">
        <v>5</v>
      </c>
      <c r="D28" t="s">
        <v>11</v>
      </c>
      <c r="E28" s="9">
        <f>_xlfn.XLOOKUP(A28,[1]Sheet1!$A$2:$A$39,[1]Sheet1!$H$2:$H$39,,0)</f>
        <v>3123662</v>
      </c>
      <c r="F28" s="3">
        <v>0.60470000000000002</v>
      </c>
      <c r="G28" s="10">
        <f t="shared" si="0"/>
        <v>1888878.4114000001</v>
      </c>
      <c r="H28" s="10">
        <f t="shared" si="1"/>
        <v>444454522.4568001</v>
      </c>
      <c r="I28" s="10">
        <f>_xlfn.XLOOKUP(C28,pivot!$A$4:$A$9,pivot!$B$4:$B$9,,0)</f>
        <v>20558690</v>
      </c>
      <c r="J28" s="3">
        <f t="shared" si="2"/>
        <v>4.2498800573766114E-3</v>
      </c>
      <c r="K28" s="3">
        <v>8.2000000000000007E-3</v>
      </c>
      <c r="L28" s="3">
        <f t="shared" si="3"/>
        <v>-3.9501199426233893E-3</v>
      </c>
      <c r="M28" s="2">
        <f t="shared" si="4"/>
        <v>9.1877372118554249E-2</v>
      </c>
      <c r="N28" s="3">
        <v>0.1273</v>
      </c>
    </row>
    <row r="29" spans="1:14" x14ac:dyDescent="0.25">
      <c r="A29">
        <v>74</v>
      </c>
      <c r="B29">
        <v>74</v>
      </c>
      <c r="C29">
        <v>5</v>
      </c>
      <c r="D29" t="s">
        <v>12</v>
      </c>
      <c r="E29" s="9">
        <f>_xlfn.XLOOKUP(A29,[1]Sheet1!$A$2:$A$39,[1]Sheet1!$H$2:$H$39,,0)</f>
        <v>2726590</v>
      </c>
      <c r="F29" s="3">
        <v>0.64049999999999996</v>
      </c>
      <c r="G29" s="10">
        <f t="shared" si="0"/>
        <v>1746380.8949999998</v>
      </c>
      <c r="H29" s="10">
        <f t="shared" si="1"/>
        <v>444454522.4568001</v>
      </c>
      <c r="I29" s="10">
        <f>_xlfn.XLOOKUP(C29,pivot!$A$4:$A$9,pivot!$B$4:$B$9,,0)</f>
        <v>20558690</v>
      </c>
      <c r="J29" s="3">
        <f t="shared" si="2"/>
        <v>3.9292679155261464E-3</v>
      </c>
      <c r="K29" s="3">
        <v>8.0000000000000002E-3</v>
      </c>
      <c r="L29" s="3">
        <f t="shared" si="3"/>
        <v>-4.0707320844738538E-3</v>
      </c>
      <c r="M29" s="2">
        <f t="shared" si="4"/>
        <v>8.4946117432579599E-2</v>
      </c>
      <c r="N29" s="3">
        <v>0.1232</v>
      </c>
    </row>
    <row r="30" spans="1:14" x14ac:dyDescent="0.25">
      <c r="A30">
        <v>75</v>
      </c>
      <c r="B30">
        <v>75</v>
      </c>
      <c r="C30">
        <v>5</v>
      </c>
      <c r="D30" t="s">
        <v>13</v>
      </c>
      <c r="E30" s="9">
        <f>_xlfn.XLOOKUP(A30,[1]Sheet1!$A$2:$A$39,[1]Sheet1!$H$2:$H$39,,0)</f>
        <v>1225808</v>
      </c>
      <c r="F30" s="3">
        <v>0.64359999999999995</v>
      </c>
      <c r="G30" s="10">
        <f t="shared" si="0"/>
        <v>788930.02879999997</v>
      </c>
      <c r="H30" s="10">
        <f t="shared" si="1"/>
        <v>444454522.4568001</v>
      </c>
      <c r="I30" s="10">
        <f>_xlfn.XLOOKUP(C30,pivot!$A$4:$A$9,pivot!$B$4:$B$9,,0)</f>
        <v>20558690</v>
      </c>
      <c r="J30" s="3">
        <f t="shared" si="2"/>
        <v>1.7750523145518944E-3</v>
      </c>
      <c r="K30" s="3">
        <v>3.5000000000000001E-3</v>
      </c>
      <c r="L30" s="3">
        <f t="shared" si="3"/>
        <v>-1.7249476854481057E-3</v>
      </c>
      <c r="M30" s="2">
        <f t="shared" si="4"/>
        <v>3.8374528182486337E-2</v>
      </c>
      <c r="N30" s="3">
        <v>5.3800000000000001E-2</v>
      </c>
    </row>
    <row r="31" spans="1:14" x14ac:dyDescent="0.25">
      <c r="A31">
        <v>76</v>
      </c>
      <c r="B31">
        <v>76</v>
      </c>
      <c r="C31">
        <v>5</v>
      </c>
      <c r="D31" t="s">
        <v>14</v>
      </c>
      <c r="E31" s="9">
        <f>_xlfn.XLOOKUP(A31,[1]Sheet1!$A$2:$A$39,[1]Sheet1!$H$2:$H$39,,0)</f>
        <v>1457481</v>
      </c>
      <c r="F31" s="3">
        <v>0.59109999999999996</v>
      </c>
      <c r="G31" s="10">
        <f t="shared" si="0"/>
        <v>861517.01909999992</v>
      </c>
      <c r="H31" s="10">
        <f t="shared" si="1"/>
        <v>444454522.4568001</v>
      </c>
      <c r="I31" s="10">
        <f>_xlfn.XLOOKUP(C31,pivot!$A$4:$A$9,pivot!$B$4:$B$9,,0)</f>
        <v>20558690</v>
      </c>
      <c r="J31" s="3">
        <f t="shared" si="2"/>
        <v>1.9383693394271564E-3</v>
      </c>
      <c r="K31" s="3">
        <v>3.3E-3</v>
      </c>
      <c r="L31" s="3">
        <f t="shared" si="3"/>
        <v>-1.3616306605728436E-3</v>
      </c>
      <c r="M31" s="2">
        <f t="shared" si="4"/>
        <v>4.1905248782874778E-2</v>
      </c>
      <c r="N31" s="3">
        <v>5.1299999999999998E-2</v>
      </c>
    </row>
    <row r="32" spans="1:14" x14ac:dyDescent="0.25">
      <c r="A32">
        <v>81</v>
      </c>
      <c r="B32">
        <v>81</v>
      </c>
      <c r="C32">
        <v>6</v>
      </c>
      <c r="D32" t="s">
        <v>31</v>
      </c>
      <c r="E32" s="9">
        <f>_xlfn.XLOOKUP(A32,[1]Sheet1!$A$2:$A$39,[1]Sheet1!$H$2:$H$39,,0)</f>
        <v>1900914</v>
      </c>
      <c r="F32" s="3">
        <v>0.65680000000000005</v>
      </c>
      <c r="G32" s="10">
        <f t="shared" si="0"/>
        <v>1248520.3152000001</v>
      </c>
      <c r="H32" s="10">
        <f t="shared" si="1"/>
        <v>444454522.4568001</v>
      </c>
      <c r="I32" s="10">
        <f>_xlfn.XLOOKUP(C32,pivot!$A$4:$A$9,pivot!$B$4:$B$9,,0)</f>
        <v>8842097</v>
      </c>
      <c r="J32" s="3">
        <f t="shared" si="2"/>
        <v>2.8091070112158736E-3</v>
      </c>
      <c r="K32" s="3">
        <v>5.5999999999999999E-3</v>
      </c>
      <c r="L32" s="3">
        <f t="shared" si="3"/>
        <v>-2.7908929887841263E-3</v>
      </c>
      <c r="M32" s="2">
        <f t="shared" si="4"/>
        <v>0.1412018342707618</v>
      </c>
      <c r="N32" s="3">
        <v>0.1469</v>
      </c>
    </row>
    <row r="33" spans="1:14" x14ac:dyDescent="0.25">
      <c r="A33">
        <v>94</v>
      </c>
      <c r="B33">
        <v>91</v>
      </c>
      <c r="C33">
        <v>6</v>
      </c>
      <c r="D33" t="s">
        <v>19</v>
      </c>
      <c r="E33" s="9">
        <f>_xlfn.XLOOKUP(A33,[1]Sheet1!$A$2:$A$39,[1]Sheet1!$H$2:$H$39,,0)</f>
        <v>1351659</v>
      </c>
      <c r="F33" s="3">
        <v>0.73280000000000001</v>
      </c>
      <c r="G33" s="10">
        <f t="shared" si="0"/>
        <v>990495.71519999998</v>
      </c>
      <c r="H33" s="10">
        <f t="shared" si="1"/>
        <v>444454522.4568001</v>
      </c>
      <c r="I33" s="10">
        <f>_xlfn.XLOOKUP(C33,pivot!$A$4:$A$9,pivot!$B$4:$B$9,,0)</f>
        <v>8842097</v>
      </c>
      <c r="J33" s="3">
        <f t="shared" si="2"/>
        <v>2.2285648253163488E-3</v>
      </c>
      <c r="K33" s="3">
        <v>5.1999999999999998E-3</v>
      </c>
      <c r="L33" s="3">
        <f t="shared" si="3"/>
        <v>-2.9714351746836509E-3</v>
      </c>
      <c r="M33" s="2">
        <f t="shared" si="4"/>
        <v>0.11202045342863802</v>
      </c>
      <c r="N33" s="3">
        <v>0.13669999999999999</v>
      </c>
    </row>
    <row r="34" spans="1:14" x14ac:dyDescent="0.25">
      <c r="A34">
        <v>93</v>
      </c>
      <c r="B34">
        <v>91</v>
      </c>
      <c r="C34">
        <v>6</v>
      </c>
      <c r="D34" t="s">
        <v>20</v>
      </c>
      <c r="E34" s="9">
        <f>_xlfn.XLOOKUP(A34,[1]Sheet1!$A$2:$A$39,[1]Sheet1!$H$2:$H$39,,0)</f>
        <v>526777</v>
      </c>
      <c r="F34" s="3">
        <v>0.73209999999999997</v>
      </c>
      <c r="G34" s="10">
        <f t="shared" si="0"/>
        <v>385653.44169999997</v>
      </c>
      <c r="H34" s="10">
        <f t="shared" si="1"/>
        <v>444454522.4568001</v>
      </c>
      <c r="I34" s="10">
        <f>_xlfn.XLOOKUP(C34,pivot!$A$4:$A$9,pivot!$B$4:$B$9,,0)</f>
        <v>8842097</v>
      </c>
      <c r="J34" s="3">
        <f t="shared" si="2"/>
        <v>8.6770056825664216E-4</v>
      </c>
      <c r="K34" s="3">
        <v>5.1000000000000004E-3</v>
      </c>
      <c r="L34" s="3">
        <f t="shared" si="3"/>
        <v>-4.2322994317433582E-3</v>
      </c>
      <c r="M34" s="2">
        <f t="shared" si="4"/>
        <v>4.3615608571134196E-2</v>
      </c>
      <c r="N34" s="3">
        <v>0.13589999999999999</v>
      </c>
    </row>
    <row r="35" spans="1:14" x14ac:dyDescent="0.25">
      <c r="A35">
        <v>82</v>
      </c>
      <c r="B35">
        <v>82</v>
      </c>
      <c r="C35">
        <v>6</v>
      </c>
      <c r="D35" t="s">
        <v>32</v>
      </c>
      <c r="E35" s="9">
        <f>_xlfn.XLOOKUP(A35,[1]Sheet1!$A$2:$A$39,[1]Sheet1!$H$2:$H$39,,0)</f>
        <v>1354803</v>
      </c>
      <c r="F35" s="3">
        <v>0.6845</v>
      </c>
      <c r="G35" s="10">
        <f t="shared" si="0"/>
        <v>927362.65350000001</v>
      </c>
      <c r="H35" s="10">
        <f t="shared" si="1"/>
        <v>444454522.4568001</v>
      </c>
      <c r="I35" s="10">
        <f>_xlfn.XLOOKUP(C35,pivot!$A$4:$A$9,pivot!$B$4:$B$9,,0)</f>
        <v>8842097</v>
      </c>
      <c r="J35" s="3">
        <f t="shared" si="2"/>
        <v>2.0865186574631771E-3</v>
      </c>
      <c r="K35" s="3">
        <v>4.8999999999999998E-3</v>
      </c>
      <c r="L35" s="3">
        <f t="shared" si="3"/>
        <v>-2.8134813425368227E-3</v>
      </c>
      <c r="M35" s="2">
        <f t="shared" si="4"/>
        <v>0.10488039811144348</v>
      </c>
      <c r="N35" s="3">
        <v>0.12889999999999999</v>
      </c>
    </row>
    <row r="36" spans="1:14" x14ac:dyDescent="0.25">
      <c r="A36">
        <v>92</v>
      </c>
      <c r="B36">
        <v>92</v>
      </c>
      <c r="C36">
        <v>6</v>
      </c>
      <c r="D36" t="s">
        <v>21</v>
      </c>
      <c r="E36" s="9">
        <f>_xlfn.XLOOKUP(A36,[1]Sheet1!$A$2:$A$39,[1]Sheet1!$H$2:$H$39,,0)</f>
        <v>562214</v>
      </c>
      <c r="F36" s="3">
        <v>0.755</v>
      </c>
      <c r="G36" s="10">
        <f t="shared" si="0"/>
        <v>424471.57</v>
      </c>
      <c r="H36" s="10">
        <f t="shared" si="1"/>
        <v>444454522.4568001</v>
      </c>
      <c r="I36" s="10">
        <f>_xlfn.XLOOKUP(C36,pivot!$A$4:$A$9,pivot!$B$4:$B$9,,0)</f>
        <v>8842097</v>
      </c>
      <c r="J36" s="3">
        <f t="shared" si="2"/>
        <v>9.5503937647806842E-4</v>
      </c>
      <c r="K36" s="3">
        <v>4.7999999999999996E-3</v>
      </c>
      <c r="L36" s="3">
        <f t="shared" si="3"/>
        <v>-3.8449606235219313E-3</v>
      </c>
      <c r="M36" s="2">
        <f t="shared" si="4"/>
        <v>4.8005758136333496E-2</v>
      </c>
      <c r="N36" s="3">
        <v>0.12809999999999999</v>
      </c>
    </row>
    <row r="37" spans="1:14" x14ac:dyDescent="0.25">
      <c r="A37">
        <v>91</v>
      </c>
      <c r="B37">
        <v>91</v>
      </c>
      <c r="C37">
        <v>6</v>
      </c>
      <c r="D37" t="s">
        <v>22</v>
      </c>
      <c r="E37" s="9">
        <f>_xlfn.XLOOKUP(A37,[1]Sheet1!$A$2:$A$39,[1]Sheet1!$H$2:$H$39,,0)</f>
        <v>1077141</v>
      </c>
      <c r="F37" s="3">
        <v>0.74109999999999998</v>
      </c>
      <c r="G37" s="10">
        <f t="shared" si="0"/>
        <v>798269.19510000001</v>
      </c>
      <c r="H37" s="10">
        <f t="shared" si="1"/>
        <v>444454522.4568001</v>
      </c>
      <c r="I37" s="10">
        <f>_xlfn.XLOOKUP(C37,pivot!$A$4:$A$9,pivot!$B$4:$B$9,,0)</f>
        <v>8842097</v>
      </c>
      <c r="J37" s="3">
        <f t="shared" si="2"/>
        <v>1.7960649622540173E-3</v>
      </c>
      <c r="K37" s="3">
        <v>4.3E-3</v>
      </c>
      <c r="L37" s="3">
        <f t="shared" si="3"/>
        <v>-2.5039350377459827E-3</v>
      </c>
      <c r="M37" s="2">
        <f t="shared" si="4"/>
        <v>9.0280529053232514E-2</v>
      </c>
      <c r="N37" s="3">
        <v>0.1134</v>
      </c>
    </row>
    <row r="38" spans="1:14" x14ac:dyDescent="0.25">
      <c r="A38">
        <v>96</v>
      </c>
      <c r="B38">
        <v>92</v>
      </c>
      <c r="C38">
        <v>6</v>
      </c>
      <c r="D38" t="s">
        <v>23</v>
      </c>
      <c r="E38" s="9">
        <f>_xlfn.XLOOKUP(A38,[1]Sheet1!$A$2:$A$39,[1]Sheet1!$H$2:$H$39,,0)</f>
        <v>607097</v>
      </c>
      <c r="F38" s="3">
        <v>0.74429999999999996</v>
      </c>
      <c r="G38" s="10">
        <f t="shared" si="0"/>
        <v>451862.29709999997</v>
      </c>
      <c r="H38" s="10">
        <f t="shared" si="1"/>
        <v>444454522.4568001</v>
      </c>
      <c r="I38" s="10">
        <f>_xlfn.XLOOKUP(C38,pivot!$A$4:$A$9,pivot!$B$4:$B$9,,0)</f>
        <v>8842097</v>
      </c>
      <c r="J38" s="3">
        <f t="shared" si="2"/>
        <v>1.0166671150115699E-3</v>
      </c>
      <c r="K38" s="3">
        <v>4.1000000000000003E-3</v>
      </c>
      <c r="L38" s="3">
        <f t="shared" si="3"/>
        <v>-3.0833328849884305E-3</v>
      </c>
      <c r="M38" s="2">
        <f t="shared" si="4"/>
        <v>5.1103521834243618E-2</v>
      </c>
      <c r="N38" s="3">
        <v>0.1072</v>
      </c>
    </row>
    <row r="39" spans="1:14" x14ac:dyDescent="0.25">
      <c r="A39">
        <v>95</v>
      </c>
      <c r="B39">
        <v>91</v>
      </c>
      <c r="C39">
        <v>6</v>
      </c>
      <c r="D39" t="s">
        <v>33</v>
      </c>
      <c r="E39" s="9">
        <f>_xlfn.XLOOKUP(A39,[1]Sheet1!$A$2:$A$39,[1]Sheet1!$H$2:$H$39,,0)</f>
        <v>1461492</v>
      </c>
      <c r="F39" s="3">
        <v>0.57299999999999995</v>
      </c>
      <c r="G39" s="10">
        <f t="shared" si="0"/>
        <v>837434.91599999997</v>
      </c>
      <c r="H39" s="10">
        <f t="shared" si="1"/>
        <v>444454522.4568001</v>
      </c>
      <c r="I39" s="10">
        <f>_xlfn.XLOOKUP(C39,pivot!$A$4:$A$9,pivot!$B$4:$B$9,,0)</f>
        <v>8842097</v>
      </c>
      <c r="J39" s="3">
        <f t="shared" si="2"/>
        <v>1.8841858360916929E-3</v>
      </c>
      <c r="K39" s="3">
        <v>3.8999999999999998E-3</v>
      </c>
      <c r="L39" s="3">
        <f t="shared" si="3"/>
        <v>-2.015814163908307E-3</v>
      </c>
      <c r="M39" s="2">
        <f t="shared" si="4"/>
        <v>9.4709989723026106E-2</v>
      </c>
      <c r="N39" s="3">
        <v>0.10290000000000001</v>
      </c>
    </row>
    <row r="40" spans="1:14" x14ac:dyDescent="0.25">
      <c r="A40">
        <v>999</v>
      </c>
      <c r="B40">
        <v>999</v>
      </c>
      <c r="C40">
        <v>999</v>
      </c>
      <c r="D40" t="s">
        <v>133</v>
      </c>
      <c r="E40" s="9">
        <f>SUM(E2:E39)</f>
        <v>279118866</v>
      </c>
      <c r="F40" s="3">
        <f>Table3[[#This Row],[JUMLAH PENETRASI]]/Table3[[#This Row],[JUMLAH PENDUDUK]]</f>
        <v>0.7961742766194817</v>
      </c>
      <c r="G40" s="10">
        <f>SUM(G2:G39)</f>
        <v>222227261.22840005</v>
      </c>
      <c r="H40" s="10">
        <f t="shared" si="1"/>
        <v>444454522.4568001</v>
      </c>
      <c r="I40" s="10"/>
      <c r="J40" s="3">
        <f t="shared" si="2"/>
        <v>0.5</v>
      </c>
      <c r="L40" s="3">
        <f t="shared" si="3"/>
        <v>0.5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07BB-8774-41DB-B687-814524284DFF}">
  <dimension ref="A1:D5"/>
  <sheetViews>
    <sheetView workbookViewId="0">
      <selection activeCell="C11" sqref="C11"/>
    </sheetView>
  </sheetViews>
  <sheetFormatPr defaultRowHeight="15" x14ac:dyDescent="0.25"/>
  <cols>
    <col min="2" max="2" width="9.7109375" bestFit="1" customWidth="1"/>
    <col min="3" max="3" width="13.140625" bestFit="1" customWidth="1"/>
    <col min="4" max="4" width="8.28515625" bestFit="1" customWidth="1"/>
  </cols>
  <sheetData>
    <row r="1" spans="1:4" x14ac:dyDescent="0.25">
      <c r="A1" t="s">
        <v>120</v>
      </c>
      <c r="B1" t="s">
        <v>54</v>
      </c>
      <c r="C1" t="s">
        <v>141</v>
      </c>
      <c r="D1" t="s">
        <v>132</v>
      </c>
    </row>
    <row r="2" spans="1:4" x14ac:dyDescent="0.25">
      <c r="A2">
        <v>999</v>
      </c>
      <c r="B2" t="s">
        <v>55</v>
      </c>
      <c r="C2" t="s">
        <v>45</v>
      </c>
      <c r="D2">
        <v>0.74</v>
      </c>
    </row>
    <row r="3" spans="1:4" x14ac:dyDescent="0.25">
      <c r="A3">
        <v>999</v>
      </c>
      <c r="B3" t="s">
        <v>55</v>
      </c>
      <c r="C3" t="s">
        <v>46</v>
      </c>
      <c r="D3">
        <v>0.82199999999999995</v>
      </c>
    </row>
    <row r="4" spans="1:4" x14ac:dyDescent="0.25">
      <c r="A4">
        <v>999</v>
      </c>
      <c r="B4" t="s">
        <v>56</v>
      </c>
      <c r="C4" t="s">
        <v>45</v>
      </c>
      <c r="D4">
        <v>0.30499999999999999</v>
      </c>
    </row>
    <row r="5" spans="1:4" x14ac:dyDescent="0.25">
      <c r="A5">
        <v>999</v>
      </c>
      <c r="B5" t="s">
        <v>56</v>
      </c>
      <c r="C5" t="s">
        <v>46</v>
      </c>
      <c r="D5">
        <v>0.69499999999999995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9082-70BB-4FE0-BD18-387A39544D35}">
  <dimension ref="A1:C3"/>
  <sheetViews>
    <sheetView workbookViewId="0">
      <selection sqref="A1:C3"/>
    </sheetView>
  </sheetViews>
  <sheetFormatPr defaultRowHeight="15" x14ac:dyDescent="0.25"/>
  <cols>
    <col min="1" max="1" width="9.5703125" customWidth="1"/>
    <col min="2" max="2" width="12.140625" customWidth="1"/>
    <col min="3" max="3" width="12.42578125" customWidth="1"/>
  </cols>
  <sheetData>
    <row r="1" spans="1:3" x14ac:dyDescent="0.25">
      <c r="A1" s="4" t="s">
        <v>54</v>
      </c>
      <c r="B1" s="4" t="s">
        <v>45</v>
      </c>
      <c r="C1" s="4" t="s">
        <v>46</v>
      </c>
    </row>
    <row r="2" spans="1:3" x14ac:dyDescent="0.25">
      <c r="A2" t="s">
        <v>55</v>
      </c>
      <c r="B2" s="6">
        <v>0.74</v>
      </c>
      <c r="C2" s="1">
        <v>0.82199999999999995</v>
      </c>
    </row>
    <row r="3" spans="1:3" x14ac:dyDescent="0.25">
      <c r="A3" t="s">
        <v>56</v>
      </c>
      <c r="B3" s="1">
        <v>0.30499999999999999</v>
      </c>
      <c r="C3" s="1">
        <v>0.69499999999999995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376E-199C-4A98-9D08-31D907781116}">
  <dimension ref="A1:E13"/>
  <sheetViews>
    <sheetView workbookViewId="0">
      <selection activeCell="K25" sqref="K25"/>
    </sheetView>
  </sheetViews>
  <sheetFormatPr defaultRowHeight="15" x14ac:dyDescent="0.25"/>
  <cols>
    <col min="2" max="2" width="19" customWidth="1"/>
    <col min="3" max="3" width="41.28515625" bestFit="1" customWidth="1"/>
    <col min="4" max="4" width="11.28515625" bestFit="1" customWidth="1"/>
    <col min="5" max="5" width="8.28515625" bestFit="1" customWidth="1"/>
  </cols>
  <sheetData>
    <row r="1" spans="1:5" x14ac:dyDescent="0.25">
      <c r="A1" t="s">
        <v>120</v>
      </c>
      <c r="B1" t="s">
        <v>140</v>
      </c>
      <c r="C1" t="s">
        <v>57</v>
      </c>
      <c r="D1" t="s">
        <v>131</v>
      </c>
      <c r="E1" t="s">
        <v>132</v>
      </c>
    </row>
    <row r="2" spans="1:5" x14ac:dyDescent="0.25">
      <c r="A2">
        <v>999</v>
      </c>
      <c r="B2" t="s">
        <v>134</v>
      </c>
      <c r="C2" t="s">
        <v>60</v>
      </c>
      <c r="D2" t="s">
        <v>45</v>
      </c>
      <c r="E2">
        <v>0.83689999999999998</v>
      </c>
    </row>
    <row r="3" spans="1:5" x14ac:dyDescent="0.25">
      <c r="A3">
        <v>999</v>
      </c>
      <c r="B3" t="str">
        <f>B2</f>
        <v>Gen X</v>
      </c>
      <c r="C3" t="s">
        <v>60</v>
      </c>
      <c r="D3" t="s">
        <v>46</v>
      </c>
      <c r="E3">
        <v>0.1898</v>
      </c>
    </row>
    <row r="4" spans="1:5" x14ac:dyDescent="0.25">
      <c r="A4">
        <v>999</v>
      </c>
      <c r="B4" t="s">
        <v>135</v>
      </c>
      <c r="C4" t="s">
        <v>58</v>
      </c>
      <c r="D4" t="s">
        <v>45</v>
      </c>
      <c r="E4">
        <v>0.93169999999999997</v>
      </c>
    </row>
    <row r="5" spans="1:5" x14ac:dyDescent="0.25">
      <c r="A5">
        <v>999</v>
      </c>
      <c r="B5" t="s">
        <v>135</v>
      </c>
      <c r="C5" t="s">
        <v>58</v>
      </c>
      <c r="D5" t="s">
        <v>46</v>
      </c>
      <c r="E5">
        <v>0.30620000000000003</v>
      </c>
    </row>
    <row r="6" spans="1:5" x14ac:dyDescent="0.25">
      <c r="A6">
        <v>999</v>
      </c>
      <c r="B6" t="s">
        <v>136</v>
      </c>
      <c r="C6" t="s">
        <v>62</v>
      </c>
      <c r="D6" t="s">
        <v>45</v>
      </c>
      <c r="E6">
        <v>0.32</v>
      </c>
    </row>
    <row r="7" spans="1:5" x14ac:dyDescent="0.25">
      <c r="A7">
        <v>999</v>
      </c>
      <c r="B7" t="str">
        <f>B6</f>
        <v>Pre Boomer</v>
      </c>
      <c r="C7" t="s">
        <v>62</v>
      </c>
      <c r="D7" t="s">
        <v>46</v>
      </c>
      <c r="E7">
        <v>2.3999999999999998E-3</v>
      </c>
    </row>
    <row r="8" spans="1:5" x14ac:dyDescent="0.25">
      <c r="A8">
        <v>999</v>
      </c>
      <c r="B8" t="s">
        <v>137</v>
      </c>
      <c r="C8" t="s">
        <v>59</v>
      </c>
      <c r="D8" t="s">
        <v>45</v>
      </c>
      <c r="E8">
        <v>0.48099999999999998</v>
      </c>
    </row>
    <row r="9" spans="1:5" x14ac:dyDescent="0.25">
      <c r="A9">
        <v>999</v>
      </c>
      <c r="B9" t="str">
        <f>B8</f>
        <v>Post Gen Z</v>
      </c>
      <c r="C9" t="s">
        <v>59</v>
      </c>
      <c r="D9" t="s">
        <v>46</v>
      </c>
      <c r="E9">
        <v>9.1700000000000004E-2</v>
      </c>
    </row>
    <row r="10" spans="1:5" x14ac:dyDescent="0.25">
      <c r="A10">
        <v>999</v>
      </c>
      <c r="B10" t="s">
        <v>138</v>
      </c>
      <c r="C10" t="s">
        <v>61</v>
      </c>
      <c r="D10" t="s">
        <v>45</v>
      </c>
      <c r="E10">
        <v>0.87019999999999997</v>
      </c>
    </row>
    <row r="11" spans="1:5" x14ac:dyDescent="0.25">
      <c r="A11">
        <v>999</v>
      </c>
      <c r="B11" t="str">
        <f>B10</f>
        <v>Gen Z</v>
      </c>
      <c r="C11" t="s">
        <v>61</v>
      </c>
      <c r="D11" t="s">
        <v>46</v>
      </c>
      <c r="E11">
        <v>0.34399999999999997</v>
      </c>
    </row>
    <row r="12" spans="1:5" x14ac:dyDescent="0.25">
      <c r="A12">
        <v>999</v>
      </c>
      <c r="B12" t="s">
        <v>139</v>
      </c>
      <c r="C12" t="s">
        <v>63</v>
      </c>
      <c r="D12" t="s">
        <v>45</v>
      </c>
      <c r="E12">
        <v>0.60519999999999996</v>
      </c>
    </row>
    <row r="13" spans="1:5" x14ac:dyDescent="0.25">
      <c r="A13">
        <v>999</v>
      </c>
      <c r="B13" t="s">
        <v>139</v>
      </c>
      <c r="C13" t="s">
        <v>63</v>
      </c>
      <c r="D13" t="s">
        <v>46</v>
      </c>
      <c r="E13">
        <v>6.5799999999999997E-2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EA49-C3C9-43B3-8686-41E8DF49ED9B}">
  <dimension ref="A1:C7"/>
  <sheetViews>
    <sheetView workbookViewId="0">
      <selection sqref="A1:C7"/>
    </sheetView>
  </sheetViews>
  <sheetFormatPr defaultRowHeight="15" x14ac:dyDescent="0.25"/>
  <cols>
    <col min="1" max="1" width="11.28515625" customWidth="1"/>
    <col min="2" max="2" width="12.140625" customWidth="1"/>
    <col min="3" max="3" width="12.42578125" customWidth="1"/>
  </cols>
  <sheetData>
    <row r="1" spans="1:3" x14ac:dyDescent="0.25">
      <c r="A1" s="4" t="s">
        <v>57</v>
      </c>
      <c r="B1" s="4" t="s">
        <v>45</v>
      </c>
      <c r="C1" s="4" t="s">
        <v>46</v>
      </c>
    </row>
    <row r="2" spans="1:3" x14ac:dyDescent="0.25">
      <c r="A2" t="s">
        <v>60</v>
      </c>
      <c r="B2" s="1">
        <v>0.83689999999999998</v>
      </c>
      <c r="C2" s="1">
        <v>0.1898</v>
      </c>
    </row>
    <row r="3" spans="1:3" x14ac:dyDescent="0.25">
      <c r="A3" t="s">
        <v>58</v>
      </c>
      <c r="B3" s="1">
        <v>0.93169999999999997</v>
      </c>
      <c r="C3" s="1">
        <v>0.30620000000000003</v>
      </c>
    </row>
    <row r="4" spans="1:3" x14ac:dyDescent="0.25">
      <c r="A4" t="s">
        <v>62</v>
      </c>
      <c r="B4" s="1">
        <v>0.32</v>
      </c>
      <c r="C4" s="1">
        <v>2.3999999999999998E-3</v>
      </c>
    </row>
    <row r="5" spans="1:3" x14ac:dyDescent="0.25">
      <c r="A5" t="s">
        <v>59</v>
      </c>
      <c r="B5" s="1">
        <v>0.48099999999999998</v>
      </c>
      <c r="C5" s="1">
        <v>9.1700000000000004E-2</v>
      </c>
    </row>
    <row r="6" spans="1:3" x14ac:dyDescent="0.25">
      <c r="A6" t="s">
        <v>61</v>
      </c>
      <c r="B6" s="1">
        <v>0.87019999999999997</v>
      </c>
      <c r="C6" s="1">
        <v>0.34399999999999997</v>
      </c>
    </row>
    <row r="7" spans="1:3" x14ac:dyDescent="0.25">
      <c r="A7" t="s">
        <v>63</v>
      </c>
      <c r="B7" s="1">
        <v>0.60519999999999996</v>
      </c>
      <c r="C7" s="1">
        <v>6.5799999999999997E-2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D743-441E-488C-8457-61F5072DD98D}">
  <dimension ref="A1:D5"/>
  <sheetViews>
    <sheetView workbookViewId="0"/>
  </sheetViews>
  <sheetFormatPr defaultRowHeight="15" x14ac:dyDescent="0.25"/>
  <cols>
    <col min="1" max="1" width="8.28515625" bestFit="1" customWidth="1"/>
    <col min="2" max="2" width="15.85546875" bestFit="1" customWidth="1"/>
    <col min="3" max="3" width="11.28515625" bestFit="1" customWidth="1"/>
    <col min="4" max="4" width="8.28515625" bestFit="1" customWidth="1"/>
  </cols>
  <sheetData>
    <row r="1" spans="1:4" x14ac:dyDescent="0.25">
      <c r="A1" t="s">
        <v>120</v>
      </c>
      <c r="B1" t="s">
        <v>64</v>
      </c>
      <c r="C1" t="s">
        <v>131</v>
      </c>
      <c r="D1" t="s">
        <v>132</v>
      </c>
    </row>
    <row r="2" spans="1:4" x14ac:dyDescent="0.25">
      <c r="A2">
        <v>999</v>
      </c>
      <c r="B2" t="s">
        <v>65</v>
      </c>
      <c r="C2" t="s">
        <v>45</v>
      </c>
      <c r="D2">
        <v>0.8</v>
      </c>
    </row>
    <row r="3" spans="1:4" x14ac:dyDescent="0.25">
      <c r="A3">
        <v>999</v>
      </c>
      <c r="B3" t="s">
        <v>65</v>
      </c>
      <c r="C3" t="s">
        <v>46</v>
      </c>
      <c r="D3">
        <v>0.96799999999999997</v>
      </c>
    </row>
    <row r="4" spans="1:4" x14ac:dyDescent="0.25">
      <c r="A4">
        <v>999</v>
      </c>
      <c r="B4" t="s">
        <v>66</v>
      </c>
      <c r="C4" t="s">
        <v>45</v>
      </c>
      <c r="D4">
        <v>0.67600000000000005</v>
      </c>
    </row>
    <row r="5" spans="1:4" x14ac:dyDescent="0.25">
      <c r="A5">
        <v>999</v>
      </c>
      <c r="B5" t="s">
        <v>66</v>
      </c>
      <c r="C5" t="s">
        <v>46</v>
      </c>
      <c r="D5">
        <v>3.2000000000000001E-2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49F3-CFDB-4170-B886-F238DB21B71A}">
  <dimension ref="A1:D3"/>
  <sheetViews>
    <sheetView workbookViewId="0">
      <selection sqref="A1:D3"/>
    </sheetView>
  </sheetViews>
  <sheetFormatPr defaultRowHeight="15" x14ac:dyDescent="0.25"/>
  <cols>
    <col min="2" max="2" width="9.5703125" customWidth="1"/>
    <col min="3" max="3" width="12.140625" customWidth="1"/>
    <col min="4" max="4" width="12.42578125" customWidth="1"/>
  </cols>
  <sheetData>
    <row r="1" spans="1:4" x14ac:dyDescent="0.25">
      <c r="A1" t="s">
        <v>120</v>
      </c>
      <c r="B1" s="4" t="s">
        <v>64</v>
      </c>
      <c r="C1" s="4" t="s">
        <v>45</v>
      </c>
      <c r="D1" s="4" t="s">
        <v>46</v>
      </c>
    </row>
    <row r="2" spans="1:4" x14ac:dyDescent="0.25">
      <c r="A2">
        <v>999</v>
      </c>
      <c r="B2" t="s">
        <v>65</v>
      </c>
      <c r="C2" s="6">
        <v>0.8</v>
      </c>
      <c r="D2" s="1">
        <v>0.96799999999999997</v>
      </c>
    </row>
    <row r="3" spans="1:4" x14ac:dyDescent="0.25">
      <c r="A3">
        <v>999</v>
      </c>
      <c r="B3" t="s">
        <v>66</v>
      </c>
      <c r="C3" s="1">
        <v>0.67600000000000005</v>
      </c>
      <c r="D3" s="1">
        <v>3.2000000000000001E-2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c 9 a c 5 - f 4 a 3 - 4 f 5 2 - a c e e - 8 1 8 9 f 0 a 9 5 5 8 0 "   x m l n s = " h t t p : / / s c h e m a s . m i c r o s o f t . c o m / D a t a M a s h u p " > A A A A A I 4 F A A B Q S w M E F A A C A A g A C 3 h B W F K J 6 F C m A A A A 9 g A A A B I A H A B D b 2 5 m a W c v U G F j a 2 F n Z S 5 4 b W w g o h g A K K A U A A A A A A A A A A A A A A A A A A A A A A A A A A A A h Y + x C s I w G I R f p W R v k k a R U t J 0 0 E W w I A j i G t L Y B t u / 0 q S m 7 + b g I / k K V r T q 5 n h 3 3 8 H d / X r j 2 d D U w U V 3 1 r S Q o g h T F G h Q b W G g T F H v j m G M M s G 3 U p 1 k q Y M R B p s M 1 q S o c u 6 c E O K 9 x 3 6 G 2 6 4 k j N K I H P L N T l W 6 k a E B 6 y Q o j T 6 t 4 n 8 L C b 5 / j R E M R 2 y O F y z G l J P J 5 L m B L 8 D G v c / 0 x + T L v n Z 9 p 4 W G c L 3 i Z J K c v D + I B 1 B L A w Q U A A I A C A A L e E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3 h B W E o y T O q G A g A A D x Q A A B M A H A B G b 3 J t d W x h c y 9 T Z W N 0 a W 9 u M S 5 t I K I Y A C i g F A A A A A A A A A A A A A A A A A A A A A A A A A A A A O 2 W X W + i Q B i F 7 0 3 8 D x N 6 o 4 k x i q Z p s + n F q B N L 0 Z H w s Z u m a T a o s 5 U U h 2 Y Y N j b G / 7 4 D i N 9 u X Q K G i + U G w g t z z p x n e A e f T L j j U W D E 5 + a 3 c q l c 8 m c 2 I 1 N g 2 m O X N M E D c A k v l 4 A 4 D C 9 g E y L u o M W E u P V u w B i h / I f H 3 s e e 9 1 6 p L l + w P S c P U v y m 9 L p 6 6 X q U i 0 d e a / E A N 1 J 3 Z t O 3 c P D P D y K J k a J H 6 y a z q f / L Y / O u 5 w Z z G h b 9 S q x W W y 6 l P q G E 2 b 4 j 1 Q A X J c D J g q 9 q Y C l p o s D D C k h K N J i P C Y u K q t B m z j j Y v r c u r q o b O x b 9 c H 5 7 X B i K l f 2 t p 3 V p x G e E r Y u V A / + h y s a b 0 J Q g j x R 5 W J K + 2 2 5 A p G q 5 5 N D z c k e B t 1 M H 3 s 4 u 8 K H z V t S 8 E 2 v n 4 t 5 I 6 Y S K b E 4 I x Y W t x L G n M I K 9 s W 3 O f s 4 T 4 d U e 0 k O Z I 6 C 3 q Y H e Z g f U o V O y E D N R K L 9 t 1 8 N q h K x n i 7 U 7 K y L m x H B i M a O v 6 y 4 1 j L v c Y Y h O M i W s 0 D D W F j O C 0 W y k 3 1 w a u e P o Q h 0 C q B r I A A o 2 k Y 6 R C Z 4 h 7 g M D 6 Y o 4 9 Z S + h a E K 8 R E x u S G 3 T r A S t 9 t X o X S 5 8 6 x A t t K D b O U O U k O 6 a Q 0 7 1 i P E Q E M D E U R f X G 2 S M Z E J t c I x v M h 0 V v j S b 1 H N / P e o j g K f I V B H G K m G A o a j j j J A 2 y A q G m G g E 7 g 2 r R a O 4 e X O M w I p p 2 + o c v 4 N V Y W G Z Q A V 6 Q i b E I v V r C I 4 j C 5 6 0 I S F o / e F 3 a y Q p W + d 8 j V a p + g 7 Y q 8 A A 7 G S w 6 l r C n 4 K U w A j P F A w K h y 0 L w 1 n h S 1 9 y 5 T z b 5 m i 5 Z g I H 2 z + G h w o u / 8 A 0 Q 9 C 4 Q D + g / W s U N 6 n R 3 l / d Z S P S s f S x X I + m Y t q 4 S c L 9 5 W / U r X p 5 3 m k u 9 n t T W M 3 t p t k 9 q A i V 6 X / 6 V 3 1 g 7 h s C i m / j T 9 Q S w E C L Q A U A A I A C A A L e E F Y U o n o U K Y A A A D 2 A A A A E g A A A A A A A A A A A A A A A A A A A A A A Q 2 9 u Z m l n L 1 B h Y 2 t h Z 2 U u e G 1 s U E s B A i 0 A F A A C A A g A C 3 h B W A / K 6 a u k A A A A 6 Q A A A B M A A A A A A A A A A A A A A A A A 8 g A A A F t D b 2 5 0 Z W 5 0 X 1 R 5 c G V z X S 5 4 b W x Q S w E C L Q A U A A I A C A A L e E F Y S j J M 6 o Y C A A A P F A A A E w A A A A A A A A A A A A A A A A D j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A A A A A A A A D 1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Y j Q z M z A y M C 0 1 O T F i L T Q 2 Y 2 Y t Y j R h N C 0 3 M W F h M D Q 4 M m N i M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x V D A z O j U x O j I z L j Q z M T Y z M z N a I i A v P j x F b n R y e S B U e X B l P S J G a W x s Q 2 9 s d W 1 u V H l w Z X M i I F Z h b H V l P S J z Q m d Z R i I g L z 4 8 R W 5 0 c n k g V H l w Z T 0 i R m l s b E N v b H V t b k 5 h b W V z I i B W Y W x 1 Z T 0 i c 1 s m c X V v d D t H Z W 5 l c m F z a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2 V u Z X J h c 2 k s M H 0 m c X V v d D s s J n F 1 b 3 Q 7 U 2 V j d G l v b j E v V G F i b G U x L 0 F 1 d G 9 S Z W 1 v d m V k Q 2 9 s d W 1 u c z E u e 0 F 0 d H J p Y n V 0 Z S w x f S Z x d W 9 0 O y w m c X V v d D t T Z W N 0 a W 9 u M S 9 U Y W J s Z T E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F 1 d G 9 S Z W 1 v d m V k Q 2 9 s d W 1 u c z E u e 0 d l b m V y Y X N p L D B 9 J n F 1 b 3 Q 7 L C Z x d W 9 0 O 1 N l Y 3 R p b 2 4 x L 1 R h Y m x l M S 9 B d X R v U m V t b 3 Z l Z E N v b H V t b n M x L n t B d H R y a W J 1 d G U s M X 0 m c X V v d D s s J n F 1 b 3 Q 7 U 2 V j d G l v b j E v V G F i b G U x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W Q 2 M m Q y N i 1 i O D Y x L T Q y N T Y t Y j F i M i 0 0 N G Z k Y m U x M m Y 3 M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F U M D Q 6 M z M 6 N T E u N T M y M D I x N l o i I C 8 + P E V u d H J 5 I F R 5 c G U 9 I k Z p b G x D b 2 x 1 b W 5 U e X B l c y I g V m F s d W U 9 I n N C Z 1 l G I i A v P j x F b n R y e S B U e X B l P S J G a W x s Q 2 9 s d W 1 u T m F t Z X M i I F Z h b H V l P S J z W y Z x d W 9 0 O 0 1 p Z 3 J h c 2 k m c X V v d D s s J n F 1 b 3 Q 7 Y X R y X 2 1 p Z 3 J h c 2 k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T W l n c m F z a S w w f S Z x d W 9 0 O y w m c X V v d D t T Z W N 0 a W 9 u M S 9 U Y W J s Z T Q v Q X V 0 b 1 J l b W 9 2 Z W R D b 2 x 1 b W 5 z M S 5 7 Y X R y X 2 1 p Z 3 J h c 2 k s M X 0 m c X V v d D s s J n F 1 b 3 Q 7 U 2 V j d G l v b j E v V G F i b G U 0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C 9 B d X R v U m V t b 3 Z l Z E N v b H V t b n M x L n t N a W d y Y X N p L D B 9 J n F 1 b 3 Q 7 L C Z x d W 9 0 O 1 N l Y 3 R p b 2 4 x L 1 R h Y m x l N C 9 B d X R v U m V t b 3 Z l Z E N v b H V t b n M x L n t h d H J f b W l n c m F z a S w x f S Z x d W 9 0 O y w m c X V v d D t T Z W N 0 a W 9 u M S 9 U Y W J s Z T Q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5 O T g 1 Z T A y L T I z Y 2 E t N D A 5 Z C 0 4 N z I 3 L T U 3 M T N j M G R i Y W Z k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2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V Q w N D o z N T o x N i 4 0 N j A 1 N T I z W i I g L z 4 8 R W 5 0 c n k g V H l w Z T 0 i R m l s b E N v b H V t b l R 5 c G V z I i B W Y W x 1 Z T 0 i c 0 F 3 W U d C U T 0 9 I i A v P j x F b n R y e S B U e X B l P S J G a W x s Q 2 9 s d W 1 u T m F t Z X M i I F Z h b H V l P S J z W y Z x d W 9 0 O 2 l u Z G V 4 J n F 1 b 3 Q 7 L C Z x d W 9 0 O 0 R h Z X J h a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X V 0 b 1 J l b W 9 2 Z W R D b 2 x 1 b W 5 z M S 5 7 a W 5 k Z X g s M H 0 m c X V v d D s s J n F 1 b 3 Q 7 U 2 V j d G l v b j E v V G F i b G U 2 L 0 F 1 d G 9 S Z W 1 v d m V k Q 2 9 s d W 1 u c z E u e 0 R h Z X J h a C w x f S Z x d W 9 0 O y w m c X V v d D t T Z W N 0 a W 9 u M S 9 U Y W J s Z T Y v Q X V 0 b 1 J l b W 9 2 Z W R D b 2 x 1 b W 5 z M S 5 7 Q X R 0 c m l i d X R l L D J 9 J n F 1 b 3 Q 7 L C Z x d W 9 0 O 1 N l Y 3 R p b 2 4 x L 1 R h Y m x l N i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Y v Q X V 0 b 1 J l b W 9 2 Z W R D b 2 x 1 b W 5 z M S 5 7 a W 5 k Z X g s M H 0 m c X V v d D s s J n F 1 b 3 Q 7 U 2 V j d G l v b j E v V G F i b G U 2 L 0 F 1 d G 9 S Z W 1 v d m V k Q 2 9 s d W 1 u c z E u e 0 R h Z X J h a C w x f S Z x d W 9 0 O y w m c X V v d D t T Z W N 0 a W 9 u M S 9 U Y W J s Z T Y v Q X V 0 b 1 J l b W 9 2 Z W R D b 2 x 1 b W 5 z M S 5 7 Q X R 0 c m l i d X R l L D J 9 J n F 1 b 3 Q 7 L C Z x d W 9 0 O 1 N l Y 3 R p b 2 4 x L 1 R h Y m x l N i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N h N m Y 0 N j E t Y z U 1 O C 0 0 N z c 3 L T k y M T M t N m U 5 N z J h M 2 I 5 M T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h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x V D A 0 O j M 2 O j A 0 L j M 5 N D g 5 O T Z a I i A v P j x F b n R y e S B U e X B l P S J G a W x s Q 2 9 s d W 1 u V H l w Z X M i I F Z h b H V l P S J z Q X d Z R 0 J R P T 0 i I C 8 + P E V u d H J 5 I F R 5 c G U 9 I k Z p b G x D b 2 x 1 b W 5 O Y W 1 l c y I g V m F s d W U 9 I n N b J n F 1 b 3 Q 7 a W 5 k Z X g m c X V v d D s s J n F 1 b 3 Q 7 R 2 V u Z G V y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C 9 B d X R v U m V t b 3 Z l Z E N v b H V t b n M x L n t p b m R l e C w w f S Z x d W 9 0 O y w m c X V v d D t T Z W N 0 a W 9 u M S 9 U Y W J s Z T g v Q X V 0 b 1 J l b W 9 2 Z W R D b 2 x 1 b W 5 z M S 5 7 R 2 V u Z G V y L D F 9 J n F 1 b 3 Q 7 L C Z x d W 9 0 O 1 N l Y 3 R p b 2 4 x L 1 R h Y m x l O C 9 B d X R v U m V t b 3 Z l Z E N v b H V t b n M x L n t B d H R y a W J 1 d G U s M n 0 m c X V v d D s s J n F 1 b 3 Q 7 U 2 V j d G l v b j E v V G F i b G U 4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O C 9 B d X R v U m V t b 3 Z l Z E N v b H V t b n M x L n t p b m R l e C w w f S Z x d W 9 0 O y w m c X V v d D t T Z W N 0 a W 9 u M S 9 U Y W J s Z T g v Q X V 0 b 1 J l b W 9 2 Z W R D b 2 x 1 b W 5 z M S 5 7 R 2 V u Z G V y L D F 9 J n F 1 b 3 Q 7 L C Z x d W 9 0 O 1 N l Y 3 R p b 2 4 x L 1 R h Y m x l O C 9 B d X R v U m V t b 3 Z l Z E N v b H V t b n M x L n t B d H R y a W J 1 d G U s M n 0 m c X V v d D s s J n F 1 b 3 Q 7 U 2 V j d G l v b j E v V G F i b G U 4 L 0 F 1 d G 9 S Z W 1 v d m V k Q 2 9 s d W 1 u c z E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Z l N T N l N z U t M j k 1 Z i 0 0 N W Z l L T g w M j Y t O T A 1 O T B m Z j Q 3 Z T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F U M D Q 6 N D k 6 M D c u M j k y N D E x N F o i I C 8 + P E V u d H J 5 I F R 5 c G U 9 I k Z p b G x D b 2 x 1 b W 5 U e X B l c y I g V m F s d W U 9 I n N B d 1 l H Q l E 9 P S I g L z 4 8 R W 5 0 c n k g V H l w Z T 0 i R m l s b E N v b H V t b k 5 h b W V z I i B W Y W x 1 Z T 0 i c 1 s m c X V v d D t p b m R l e C Z x d W 9 0 O y w m c X V v d D t D Q V J B I E F L U 0 V T I E l O V E V S T k V U I F l B T k c g U 0 V S S U 5 H I E R J R 1 V O Q U t B T i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w L 0 F 1 d G 9 S Z W 1 v d m V k Q 2 9 s d W 1 u c z E u e 2 l u Z G V 4 L D B 9 J n F 1 b 3 Q 7 L C Z x d W 9 0 O 1 N l Y 3 R p b 2 4 x L 1 R h Y m x l M T A v Q X V 0 b 1 J l b W 9 2 Z W R D b 2 x 1 b W 5 z M S 5 7 Q 0 F S Q S B B S 1 N F U y B J T l R F U k 5 F V C B Z Q U 5 H I F N F U k l O R y B E S U d V T k F L Q U 4 s M X 0 m c X V v d D s s J n F 1 b 3 Q 7 U 2 V j d G l v b j E v V G F i b G U x M C 9 B d X R v U m V t b 3 Z l Z E N v b H V t b n M x L n t B d H R y a W J 1 d G U s M n 0 m c X V v d D s s J n F 1 b 3 Q 7 U 2 V j d G l v b j E v V G F i b G U x M C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w L 0 F 1 d G 9 S Z W 1 v d m V k Q 2 9 s d W 1 u c z E u e 2 l u Z G V 4 L D B 9 J n F 1 b 3 Q 7 L C Z x d W 9 0 O 1 N l Y 3 R p b 2 4 x L 1 R h Y m x l M T A v Q X V 0 b 1 J l b W 9 2 Z W R D b 2 x 1 b W 5 z M S 5 7 Q 0 F S Q S B B S 1 N F U y B J T l R F U k 5 F V C B Z Q U 5 H I F N F U k l O R y B E S U d V T k F L Q U 4 s M X 0 m c X V v d D s s J n F 1 b 3 Q 7 U 2 V j d G l v b j E v V G F i b G U x M C 9 B d X R v U m V t b 3 Z l Z E N v b H V t b n M x L n t B d H R y a W J 1 d G U s M n 0 m c X V v d D s s J n F 1 b 3 Q 7 U 2 V j d G l v b j E v V G F i b G U x M C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y Y z M 3 M 2 N k L T A w Z W U t N D g w Y S 1 i Y 2 Q 2 L W U 0 Z D Y y Y z k 4 O D I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F U M D Q 6 N T A 6 M j Y u M T Y 5 M z I 1 N l o i I C 8 + P E V u d H J 5 I F R 5 c G U 9 I k Z p b G x D b 2 x 1 b W 5 U e X B l c y I g V m F s d W U 9 I n N B d 1 l H Q l E 9 P S I g L z 4 8 R W 5 0 c n k g V H l w Z T 0 i R m l s b E N v b H V t b k 5 h b W V z I i B W Y W x 1 Z T 0 i c 1 s m c X V v d D t p b m R l e C Z x d W 9 0 O y w m c X V v d D t Q R V J U V U 1 C V U h B T i B Q R U x B T k d H Q U 4 g S U 5 U R V J O R V Q g V E V U Q V A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y 9 B d X R v U m V t b 3 Z l Z E N v b H V t b n M x L n t p b m R l e C w w f S Z x d W 9 0 O y w m c X V v d D t T Z W N 0 a W 9 u M S 9 U Y W J s Z T E z L 0 F 1 d G 9 S Z W 1 v d m V k Q 2 9 s d W 1 u c z E u e 1 B F U l R V T U J V S E F O I F B F T E F O R 0 d B T i B J T l R F U k 5 F V C B U R V R B U C w x f S Z x d W 9 0 O y w m c X V v d D t T Z W N 0 a W 9 u M S 9 U Y W J s Z T E z L 0 F 1 d G 9 S Z W 1 v d m V k Q 2 9 s d W 1 u c z E u e 0 F 0 d H J p Y n V 0 Z S w y f S Z x d W 9 0 O y w m c X V v d D t T Z W N 0 a W 9 u M S 9 U Y W J s Z T E z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T M v Q X V 0 b 1 J l b W 9 2 Z W R D b 2 x 1 b W 5 z M S 5 7 a W 5 k Z X g s M H 0 m c X V v d D s s J n F 1 b 3 Q 7 U 2 V j d G l v b j E v V G F i b G U x M y 9 B d X R v U m V t b 3 Z l Z E N v b H V t b n M x L n t Q R V J U V U 1 C V U h B T i B Q R U x B T k d H Q U 4 g S U 5 U R V J O R V Q g V E V U Q V A s M X 0 m c X V v d D s s J n F 1 b 3 Q 7 U 2 V j d G l v b j E v V G F i b G U x M y 9 B d X R v U m V t b 3 Z l Z E N v b H V t b n M x L n t B d H R y a W J 1 d G U s M n 0 m c X V v d D s s J n F 1 b 3 Q 7 U 2 V j d G l v b j E v V G F i b G U x M y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5 M G Q z M W E w L W U y N m Q t N G V m Z i 1 h Y W F i L W N l M z V m M z l k Z j Q 4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N l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5 k Z X g m c X V v d D s s J n F 1 b 3 Q 7 Q k l B W U E g S 0 9 O R U t T S S B N T 0 J J T E U g S U 5 U R V J O R V Q g K F B l c i B C d W x h b i k m c X V v d D s s J n F 1 b 3 Q 7 Q X R 0 c m l i d X R l J n F 1 b 3 Q 7 L C Z x d W 9 0 O 1 Z h b H V l J n F 1 b 3 Q 7 X S I g L z 4 8 R W 5 0 c n k g V H l w Z T 0 i R m l s b E N v b H V t b l R 5 c G V z I i B W Y W x 1 Z T 0 i c 0 F 3 W U d C U T 0 9 I i A v P j x F b n R y e S B U e X B l P S J G a W x s T G F z d F V w Z G F 0 Z W Q i I F Z h b H V l P S J k M j A y N C 0 w M i 0 w M V Q w N T o w M j o w M y 4 2 M z A y M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N i 9 B d X R v U m V t b 3 Z l Z E N v b H V t b n M x L n t p b m R l e C w w f S Z x d W 9 0 O y w m c X V v d D t T Z W N 0 a W 9 u M S 9 U Y W J s Z T E 2 L 0 F 1 d G 9 S Z W 1 v d m V k Q 2 9 s d W 1 u c z E u e 0 J J Q V l B I E t P T k V L U 0 k g T U 9 C S U x F I E l O V E V S T k V U I C h Q Z X I g Q n V s Y W 4 p L D F 9 J n F 1 b 3 Q 7 L C Z x d W 9 0 O 1 N l Y 3 R p b 2 4 x L 1 R h Y m x l M T Y v Q X V 0 b 1 J l b W 9 2 Z W R D b 2 x 1 b W 5 z M S 5 7 Q X R 0 c m l i d X R l L D J 9 J n F 1 b 3 Q 7 L C Z x d W 9 0 O 1 N l Y 3 R p b 2 4 x L 1 R h Y m x l M T Y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N i 9 B d X R v U m V t b 3 Z l Z E N v b H V t b n M x L n t p b m R l e C w w f S Z x d W 9 0 O y w m c X V v d D t T Z W N 0 a W 9 u M S 9 U Y W J s Z T E 2 L 0 F 1 d G 9 S Z W 1 v d m V k Q 2 9 s d W 1 u c z E u e 0 J J Q V l B I E t P T k V L U 0 k g T U 9 C S U x F I E l O V E V S T k V U I C h Q Z X I g Q n V s Y W 4 p L D F 9 J n F 1 b 3 Q 7 L C Z x d W 9 0 O 1 N l Y 3 R p b 2 4 x L 1 R h Y m x l M T Y v Q X V 0 b 1 J l b W 9 2 Z W R D b 2 x 1 b W 5 z M S 5 7 Q X R 0 c m l i d X R l L D J 9 J n F 1 b 3 Q 7 L C Z x d W 9 0 O 1 N l Y 3 R p b 2 4 x L 1 R h Y m x l M T Y v Q X V 0 b 1 J l b W 9 2 Z W R D b 2 x 1 b W 5 z M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z I x M W I 2 Z S 0 4 Y z J m L T Q 0 Y z k t O D E 0 O S 0 w Z T Y 1 M W E 5 M T h h N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j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V Q w N D o 1 N D o 1 N S 4 5 M D c 5 M D Y y W i I g L z 4 8 R W 5 0 c n k g V H l w Z T 0 i R m l s b E N v b H V t b l R 5 c G V z I i B W Y W x 1 Z T 0 i c 0 F 3 W U d C U T 0 9 I i A v P j x F b n R y e S B U e X B l P S J G a W x s Q 2 9 s d W 1 u T m F t Z X M i I F Z h b H V l P S J z W y Z x d W 9 0 O 2 l u Z G V 4 J n F 1 b 3 Q 7 L C Z x d W 9 0 O 0 t B U 1 V T I E t F U k V O V E F O Q U 4 g S 0 V B T U F O Q U 4 g R E F U Q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w L 0 F 1 d G 9 S Z W 1 v d m V k Q 2 9 s d W 1 u c z E u e 2 l u Z G V 4 L D B 9 J n F 1 b 3 Q 7 L C Z x d W 9 0 O 1 N l Y 3 R p b 2 4 x L 1 R h Y m x l M j A v Q X V 0 b 1 J l b W 9 2 Z W R D b 2 x 1 b W 5 z M S 5 7 S 0 F T V V M g S 0 V S R U 5 U Q U 5 B T i B L R U F N Q U 5 B T i B E Q V R B L D F 9 J n F 1 b 3 Q 7 L C Z x d W 9 0 O 1 N l Y 3 R p b 2 4 x L 1 R h Y m x l M j A v Q X V 0 b 1 J l b W 9 2 Z W R D b 2 x 1 b W 5 z M S 5 7 Q X R 0 c m l i d X R l L D J 9 J n F 1 b 3 Q 7 L C Z x d W 9 0 O 1 N l Y 3 R p b 2 4 x L 1 R h Y m x l M j A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M C 9 B d X R v U m V t b 3 Z l Z E N v b H V t b n M x L n t p b m R l e C w w f S Z x d W 9 0 O y w m c X V v d D t T Z W N 0 a W 9 u M S 9 U Y W J s Z T I w L 0 F 1 d G 9 S Z W 1 v d m V k Q 2 9 s d W 1 u c z E u e 0 t B U 1 V T I E t F U k V O V E F O Q U 4 g S 0 V B T U F O Q U 4 g R E F U Q S w x f S Z x d W 9 0 O y w m c X V v d D t T Z W N 0 a W 9 u M S 9 U Y W J s Z T I w L 0 F 1 d G 9 S Z W 1 v d m V k Q 2 9 s d W 1 u c z E u e 0 F 0 d H J p Y n V 0 Z S w y f S Z x d W 9 0 O y w m c X V v d D t T Z W N 0 a W 9 u M S 9 U Y W J s Z T I w L 0 F 1 d G 9 S Z W 1 v d m V k Q 2 9 s d W 1 u c z E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d j N j Y 5 N D Y t N j E 4 N i 0 0 M 2 V i L T l l Y 2 M t Y j N h N m J k Y 2 F j M D E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I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V Q w N D o 1 N j o y N y 4 0 M z g 3 M D M 1 W i I g L z 4 8 R W 5 0 c n k g V H l w Z T 0 i R m l s b E N v b H V t b l R 5 c G V z I i B W Y W x 1 Z T 0 i c 0 F 3 W U d C U T 0 9 I i A v P j x F b n R y e S B U e X B l P S J G a W x s Q 2 9 s d W 1 u T m F t Z X M i I F Z h b H V l P S J z W y Z x d W 9 0 O 2 l u Z G V 4 J n F 1 b 3 Q 7 L C Z x d W 9 0 O 1 B F T k d H V U 5 B I E x B W U F O Q U 4 g U E l O S k F N Q U 4 g T 0 5 M S U 5 F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M v Q X V 0 b 1 J l b W 9 2 Z W R D b 2 x 1 b W 5 z M S 5 7 a W 5 k Z X g s M H 0 m c X V v d D s s J n F 1 b 3 Q 7 U 2 V j d G l v b j E v V G F i b G U y M y 9 B d X R v U m V t b 3 Z l Z E N v b H V t b n M x L n t Q R U 5 H R 1 V O Q S B M Q V l B T k F O I F B J T k p B T U F O I E 9 O T E l O R S w x f S Z x d W 9 0 O y w m c X V v d D t T Z W N 0 a W 9 u M S 9 U Y W J s Z T I z L 0 F 1 d G 9 S Z W 1 v d m V k Q 2 9 s d W 1 u c z E u e 0 F 0 d H J p Y n V 0 Z S w y f S Z x d W 9 0 O y w m c X V v d D t T Z W N 0 a W 9 u M S 9 U Y W J s Z T I z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j M v Q X V 0 b 1 J l b W 9 2 Z W R D b 2 x 1 b W 5 z M S 5 7 a W 5 k Z X g s M H 0 m c X V v d D s s J n F 1 b 3 Q 7 U 2 V j d G l v b j E v V G F i b G U y M y 9 B d X R v U m V t b 3 Z l Z E N v b H V t b n M x L n t Q R U 5 H R 1 V O Q S B M Q V l B T k F O I F B J T k p B T U F O I E 9 O T E l O R S w x f S Z x d W 9 0 O y w m c X V v d D t T Z W N 0 a W 9 u M S 9 U Y W J s Z T I z L 0 F 1 d G 9 S Z W 1 v d m V k Q 2 9 s d W 1 u c z E u e 0 F 0 d H J p Y n V 0 Z S w y f S Z x d W 9 0 O y w m c X V v d D t T Z W N 0 a W 9 u M S 9 U Y W J s Z T I z L 0 F 1 d G 9 S Z W 1 v d m V k Q 2 9 s d W 1 u c z E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A 1 N z l k Z D I t Z T M y M i 0 0 M 2 M 2 L W I w Z W Q t N z B m N W Q 0 N T h h Y z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I 2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F U M D Q 6 N T c 6 M T Y u M T U 3 M T g 4 N V o i I C 8 + P E V u d H J 5 I F R 5 c G U 9 I k Z p b G x D b 2 x 1 b W 5 U e X B l c y I g V m F s d W U 9 I n N B d 1 l H Q l E 9 P S I g L z 4 8 R W 5 0 c n k g V H l w Z T 0 i R m l s b E N v b H V t b k 5 h b W V z I i B W Y W x 1 Z T 0 i c 1 s m c X V v d D t p b m R l e C Z x d W 9 0 O y w m c X V v d D t L T 0 5 U R U 4 g S U 5 U R V J O R V Q g W U F O R y B Q Q U x J T k c g U 0 V S S U 5 H I E R J Q U t T R V M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N i 9 B d X R v U m V t b 3 Z l Z E N v b H V t b n M x L n t p b m R l e C w w f S Z x d W 9 0 O y w m c X V v d D t T Z W N 0 a W 9 u M S 9 U Y W J s Z T I 2 L 0 F 1 d G 9 S Z W 1 v d m V k Q 2 9 s d W 1 u c z E u e 0 t P T l R F T i B J T l R F U k 5 F V C B Z Q U 5 H I F B B T E l O R y B T R V J J T k c g R E l B S 1 N F U y w x f S Z x d W 9 0 O y w m c X V v d D t T Z W N 0 a W 9 u M S 9 U Y W J s Z T I 2 L 0 F 1 d G 9 S Z W 1 v d m V k Q 2 9 s d W 1 u c z E u e 0 F 0 d H J p Y n V 0 Z S w y f S Z x d W 9 0 O y w m c X V v d D t T Z W N 0 a W 9 u M S 9 U Y W J s Z T I 2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j Y v Q X V 0 b 1 J l b W 9 2 Z W R D b 2 x 1 b W 5 z M S 5 7 a W 5 k Z X g s M H 0 m c X V v d D s s J n F 1 b 3 Q 7 U 2 V j d G l v b j E v V G F i b G U y N i 9 B d X R v U m V t b 3 Z l Z E N v b H V t b n M x L n t L T 0 5 U R U 4 g S U 5 U R V J O R V Q g W U F O R y B Q Q U x J T k c g U 0 V S S U 5 H I E R J Q U t T R V M s M X 0 m c X V v d D s s J n F 1 b 3 Q 7 U 2 V j d G l v b j E v V G F i b G U y N i 9 B d X R v U m V t b 3 Z l Z E N v b H V t b n M x L n t B d H R y a W J 1 d G U s M n 0 m c X V v d D s s J n F 1 b 3 Q 7 U 2 V j d G l v b j E v V G F i b G U y N i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4 Z W Y z O D Q 5 L T h k N W Q t N D F k Y S 0 4 O T A x L T k 2 N j Q 0 O D A w N z M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V Q w N D o 1 N z o 1 N i 4 z N T I z O D U w W i I g L z 4 8 R W 5 0 c n k g V H l w Z T 0 i R m l s b E N v b H V t b l R 5 c G V z I i B W Y W x 1 Z T 0 i c 0 F 3 W U F C U T 0 9 I i A v P j x F b n R y e S B U e X B l P S J G a W x s Q 2 9 s d W 1 u T m F t Z X M i I F Z h b H V l P S J z W y Z x d W 9 0 O 2 l u Z G V 4 J n F 1 b 3 Q 7 L C Z x d W 9 0 O 0 t P T l R F T i B J T l R F U k 5 F V C B I S U J V U k F O I F l B T k c g U E F M S U 5 H I F N F U k l O R y B E S U t V T k p V T k d J J n F 1 b 3 Q 7 L C Z x d W 9 0 O z I w M j M m c X V v d D s s J n F 1 b 3 Q 7 M j A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k v Q X V 0 b 1 J l b W 9 2 Z W R D b 2 x 1 b W 5 z M S 5 7 a W 5 k Z X g s M H 0 m c X V v d D s s J n F 1 b 3 Q 7 U 2 V j d G l v b j E v V G F i b G U y O S 9 B d X R v U m V t b 3 Z l Z E N v b H V t b n M x L n t L T 0 5 U R U 4 g S U 5 U R V J O R V Q g S E l C V V J B T i B Z Q U 5 H I F B B T E l O R y B T R V J J T k c g R E l L V U 5 K V U 5 H S S w x f S Z x d W 9 0 O y w m c X V v d D t T Z W N 0 a W 9 u M S 9 U Y W J s Z T I 5 L 0 F 1 d G 9 S Z W 1 v d m V k Q 2 9 s d W 1 u c z E u e z I w M j M s M n 0 m c X V v d D s s J n F 1 b 3 Q 7 U 2 V j d G l v b j E v V G F i b G U y O S 9 B d X R v U m V t b 3 Z l Z E N v b H V t b n M x L n s y M D I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j k v Q X V 0 b 1 J l b W 9 2 Z W R D b 2 x 1 b W 5 z M S 5 7 a W 5 k Z X g s M H 0 m c X V v d D s s J n F 1 b 3 Q 7 U 2 V j d G l v b j E v V G F i b G U y O S 9 B d X R v U m V t b 3 Z l Z E N v b H V t b n M x L n t L T 0 5 U R U 4 g S U 5 U R V J O R V Q g S E l C V V J B T i B Z Q U 5 H I F B B T E l O R y B T R V J J T k c g R E l L V U 5 K V U 5 H S S w x f S Z x d W 9 0 O y w m c X V v d D t T Z W N 0 a W 9 u M S 9 U Y W J s Z T I 5 L 0 F 1 d G 9 S Z W 1 v d m V k Q 2 9 s d W 1 u c z E u e z I w M j M s M n 0 m c X V v d D s s J n F 1 b 3 Q 7 U 2 V j d G l v b j E v V G F i b G U y O S 9 B d X R v U m V t b 3 Z l Z E N v b H V t b n M x L n s y M D I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R m M D I y Z T g t Y T d l Y i 0 0 M T Y y L W E 3 Y m M t M z E 3 M W I 5 Z W E x Z D c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I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x V D A 4 O j A w O j A 1 L j M 3 N j E 1 N T J a I i A v P j x F b n R y e S B U e X B l P S J G a W x s Q 2 9 s d W 1 u V H l w Z X M i I F Z h b H V l P S J z Q X d Z R 0 F B P T 0 i I C 8 + P E V u d H J 5 I F R 5 c G U 9 I k Z p b G x D b 2 x 1 b W 5 O Y W 1 l c y I g V m F s d W U 9 I n N b J n F 1 b 3 Q 7 a W 5 k Z X g m c X V v d D s s J n F 1 b 3 Q 7 S 0 9 O V E V O I E l O V E V S T k V U I E h J Q l V S Q U 4 g W U F O R y B Q Q U x J T k c g U 0 V S S U 5 H I E R J S 1 V O S l V O R 0 k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O S A o M i k v Q X V 0 b 1 J l b W 9 2 Z W R D b 2 x 1 b W 5 z M S 5 7 a W 5 k Z X g s M H 0 m c X V v d D s s J n F 1 b 3 Q 7 U 2 V j d G l v b j E v V G F i b G U y O S A o M i k v Q X V 0 b 1 J l b W 9 2 Z W R D b 2 x 1 b W 5 z M S 5 7 S 0 9 O V E V O I E l O V E V S T k V U I E h J Q l V S Q U 4 g W U F O R y B Q Q U x J T k c g U 0 V S S U 5 H I E R J S 1 V O S l V O R 0 k s M X 0 m c X V v d D s s J n F 1 b 3 Q 7 U 2 V j d G l v b j E v V G F i b G U y O S A o M i k v Q X V 0 b 1 J l b W 9 2 Z W R D b 2 x 1 b W 5 z M S 5 7 Q X R 0 c m l i d X R l L D J 9 J n F 1 b 3 Q 7 L C Z x d W 9 0 O 1 N l Y 3 R p b 2 4 x L 1 R h Y m x l M j k g K D I p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j k g K D I p L 0 F 1 d G 9 S Z W 1 v d m V k Q 2 9 s d W 1 u c z E u e 2 l u Z G V 4 L D B 9 J n F 1 b 3 Q 7 L C Z x d W 9 0 O 1 N l Y 3 R p b 2 4 x L 1 R h Y m x l M j k g K D I p L 0 F 1 d G 9 S Z W 1 v d m V k Q 2 9 s d W 1 u c z E u e 0 t P T l R F T i B J T l R F U k 5 F V C B I S U J V U k F O I F l B T k c g U E F M S U 5 H I F N F U k l O R y B E S U t V T k p V T k d J L D F 9 J n F 1 b 3 Q 7 L C Z x d W 9 0 O 1 N l Y 3 R p b 2 4 x L 1 R h Y m x l M j k g K D I p L 0 F 1 d G 9 S Z W 1 v d m V k Q 2 9 s d W 1 u c z E u e 0 F 0 d H J p Y n V 0 Z S w y f S Z x d W 9 0 O y w m c X V v d D t T Z W N 0 a W 9 u M S 9 U Y W J s Z T I 5 I C g y K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O S U y M C g y K S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a 7 n t b P X M h I j q 2 I F B m p M P A A A A A A A g A A A A A A E G Y A A A A B A A A g A A A A f B k 7 f + / x l 9 G V S + P / F Q p z c z h i U o + v 5 F 6 s 9 d B a f Y a f j r o A A A A A D o A A A A A C A A A g A A A A g t / 1 j 9 h S A v l Z U Z l b e O D j n R B 6 I c + k p e g U Q M 1 6 x K k / D j x Q A A A A 9 b o A 0 O Y s d w 4 8 q I E J s b O W D M 7 5 D e 0 9 i o 1 S C F D F V K B s / p p g W i 3 N m n z 2 k n B z 2 c + P e 1 a z + S 5 s B h w M f U K / s 9 7 a K 7 I S T e W A 1 5 f h v F 1 2 T 0 Y j q c y 4 z Z l A A A A A Z s a r P E Z d L / / 2 a B Z F 5 X m L v c 4 S 3 M p 7 P 8 X R N 2 w k x + B u A J d z N T v D O 9 q 3 B d g f e Z J u u r e A q + E O 4 f / s n Y C 3 l P p L c j W l f g = = < / D a t a M a s h u p > 
</file>

<file path=customXml/itemProps1.xml><?xml version="1.0" encoding="utf-8"?>
<ds:datastoreItem xmlns:ds="http://schemas.openxmlformats.org/officeDocument/2006/customXml" ds:itemID="{2F37A46F-8B73-4BD7-8A9E-3401E63DC9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pivot</vt:lpstr>
      <vt:lpstr>penetrasi_pulau</vt:lpstr>
      <vt:lpstr>Penetrasi per Pro</vt:lpstr>
      <vt:lpstr>unpivot_migrasi</vt:lpstr>
      <vt:lpstr>penetrasi_migrasi</vt:lpstr>
      <vt:lpstr>unpivot_generasi</vt:lpstr>
      <vt:lpstr>penetrasi_generasi</vt:lpstr>
      <vt:lpstr>unpivot_wilayah</vt:lpstr>
      <vt:lpstr>penetrasi_wilayah</vt:lpstr>
      <vt:lpstr>unpivot_gender</vt:lpstr>
      <vt:lpstr>penetrasi_gender</vt:lpstr>
      <vt:lpstr>unpivot_akses_internet</vt:lpstr>
      <vt:lpstr>unpivot_pelanggan_in</vt:lpstr>
      <vt:lpstr>unpivot_biaya_int</vt:lpstr>
      <vt:lpstr>unpivot_keamanan_data</vt:lpstr>
      <vt:lpstr>unpivot_pinjol</vt:lpstr>
      <vt:lpstr>unpivot_konten</vt:lpstr>
      <vt:lpstr>konten_hiburan</vt:lpstr>
      <vt:lpstr>konten</vt:lpstr>
      <vt:lpstr>kemaanan_data</vt:lpstr>
      <vt:lpstr>pinjol</vt:lpstr>
      <vt:lpstr>biaya_internet</vt:lpstr>
      <vt:lpstr>pelang_int</vt:lpstr>
      <vt:lpstr>akses_internet</vt:lpstr>
      <vt:lpstr>Hoaks</vt:lpstr>
      <vt:lpstr>unpivot_konten_hib</vt:lpstr>
      <vt:lpstr>Perbandingan Tahun</vt:lpstr>
      <vt:lpstr>Tingkat Penetrasi Internet </vt:lpstr>
      <vt:lpstr>penetrasi &amp; kontribusi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 Sawitri Setianingsih</dc:creator>
  <cp:lastModifiedBy>Eni Sawitri Setianingsih</cp:lastModifiedBy>
  <dcterms:created xsi:type="dcterms:W3CDTF">2024-01-31T08:23:13Z</dcterms:created>
  <dcterms:modified xsi:type="dcterms:W3CDTF">2024-02-01T08:03:44Z</dcterms:modified>
</cp:coreProperties>
</file>