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Ariya Data\python\dashboard\data\"/>
    </mc:Choice>
  </mc:AlternateContent>
  <xr:revisionPtr revIDLastSave="0" documentId="13_ncr:1_{4F87FBDD-7F5D-42D2-86F7-8AC72573BB07}" xr6:coauthVersionLast="47" xr6:coauthVersionMax="47" xr10:uidLastSave="{00000000-0000-0000-0000-000000000000}"/>
  <bookViews>
    <workbookView xWindow="-110" yWindow="-110" windowWidth="19420" windowHeight="10300" tabRatio="682" firstSheet="3" activeTab="3" xr2:uid="{0B09485C-5816-44AD-A16C-1B488EE67EA9}"/>
  </bookViews>
  <sheets>
    <sheet name="All_Area" sheetId="1" state="hidden" r:id="rId1"/>
    <sheet name="Dapot ALL" sheetId="11" r:id="rId2"/>
    <sheet name="SPAREPART POOL" sheetId="13" r:id="rId3"/>
    <sheet name="Sumbagsel" sheetId="3" r:id="rId4"/>
    <sheet name="Sumbagteng" sheetId="2" r:id="rId5"/>
    <sheet name="Jawa Timur" sheetId="4" r:id="rId6"/>
    <sheet name="Bali Nusra" sheetId="5" r:id="rId7"/>
    <sheet name="Kalimantan" sheetId="6" r:id="rId8"/>
    <sheet name="Kalimantan BBM" sheetId="10" state="hidden" r:id="rId9"/>
    <sheet name="Puma" sheetId="8" r:id="rId10"/>
    <sheet name="Kalimantan LookUp" sheetId="9" state="hidden" r:id="rId11"/>
    <sheet name="Sheet1" sheetId="12" state="hidden" r:id="rId12"/>
    <sheet name="Sulawesi" sheetId="7" r:id="rId13"/>
  </sheets>
  <definedNames>
    <definedName name="_xlnm._FilterDatabase" localSheetId="0" hidden="1">All_Area!$A$2:$AB$196</definedName>
    <definedName name="_xlnm._FilterDatabase" localSheetId="6" hidden="1">'Bali Nusra'!$A$2:$AP$13</definedName>
    <definedName name="_xlnm._FilterDatabase" localSheetId="1" hidden="1">'Dapot ALL'!$A$2:$AE$196</definedName>
    <definedName name="_xlnm._FilterDatabase" localSheetId="7" hidden="1">Kalimantan!$A$2:$AP$2</definedName>
    <definedName name="_xlnm._FilterDatabase" localSheetId="9" hidden="1">Puma!$A$1:$AP$38</definedName>
    <definedName name="_xlnm._FilterDatabase" localSheetId="12" hidden="1">Sulawesi!$A$1:$AR$35</definedName>
    <definedName name="_xlnm._FilterDatabase" localSheetId="3" hidden="1">Sumbagsel!$A$2:$AP$20</definedName>
    <definedName name="_xlnm._FilterDatabase" localSheetId="4" hidden="1">Sumbagteng!$A$2:$AP$15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6" l="1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3" i="6"/>
  <c r="Y127" i="11"/>
  <c r="Y126" i="11"/>
  <c r="Y125" i="11"/>
  <c r="Y124" i="11"/>
  <c r="Y123" i="11"/>
  <c r="Y122" i="11"/>
  <c r="Y121" i="11"/>
  <c r="Y120" i="11"/>
  <c r="Y118" i="11"/>
  <c r="Y117" i="11"/>
  <c r="Y116" i="11"/>
  <c r="Y114" i="11"/>
  <c r="Y113" i="11"/>
  <c r="Y112" i="11"/>
  <c r="Y111" i="11"/>
  <c r="Y109" i="11"/>
  <c r="Y107" i="11"/>
  <c r="Y106" i="11"/>
  <c r="Y104" i="11"/>
  <c r="Y102" i="11"/>
  <c r="Y98" i="11"/>
  <c r="Y97" i="11"/>
  <c r="Y96" i="11"/>
  <c r="Y95" i="11"/>
  <c r="Y94" i="11"/>
  <c r="Y93" i="11"/>
  <c r="Y92" i="11"/>
  <c r="Y91" i="11"/>
  <c r="Y90" i="11"/>
  <c r="Y88" i="11"/>
  <c r="Y87" i="11"/>
  <c r="Y86" i="11"/>
  <c r="Y85" i="11"/>
  <c r="Y84" i="11"/>
  <c r="Y83" i="11"/>
  <c r="Y82" i="11"/>
  <c r="Y81" i="11"/>
  <c r="Y80" i="11"/>
  <c r="Y79" i="11"/>
  <c r="Y78" i="11"/>
  <c r="Y77" i="11"/>
  <c r="Y76" i="11"/>
  <c r="Y75" i="11"/>
  <c r="Y74" i="11"/>
  <c r="Y73" i="11"/>
  <c r="Y72" i="11"/>
  <c r="Y71" i="11"/>
  <c r="Y70" i="11"/>
  <c r="Y69" i="11"/>
  <c r="Y68" i="11"/>
  <c r="Y67" i="11"/>
  <c r="Y66" i="11"/>
  <c r="Y65" i="11"/>
  <c r="Y64" i="11"/>
  <c r="Y63" i="11"/>
  <c r="Y62" i="11"/>
  <c r="Y60" i="11"/>
  <c r="Y59" i="11"/>
  <c r="Y58" i="11"/>
  <c r="Y57" i="11"/>
  <c r="Y56" i="11"/>
  <c r="Y55" i="11"/>
  <c r="Y54" i="11"/>
  <c r="A1" i="11"/>
  <c r="H194" i="11"/>
  <c r="H184" i="11"/>
  <c r="H182" i="11"/>
  <c r="H179" i="11"/>
  <c r="H173" i="11"/>
  <c r="H163" i="11"/>
  <c r="H140" i="11"/>
  <c r="N1" i="11"/>
  <c r="X120" i="11"/>
  <c r="W120" i="11"/>
  <c r="X115" i="11"/>
  <c r="W115" i="11"/>
  <c r="X110" i="11"/>
  <c r="W110" i="11"/>
  <c r="X109" i="11"/>
  <c r="W109" i="11"/>
  <c r="X108" i="11"/>
  <c r="W108" i="11"/>
  <c r="X105" i="11"/>
  <c r="W105" i="11"/>
  <c r="X104" i="11"/>
  <c r="W104" i="11"/>
  <c r="X99" i="11"/>
  <c r="W99" i="11"/>
  <c r="X89" i="11"/>
  <c r="W89" i="11"/>
  <c r="X88" i="11"/>
  <c r="W88" i="11"/>
  <c r="X78" i="11"/>
  <c r="W78" i="11"/>
  <c r="X73" i="11"/>
  <c r="W73" i="11"/>
  <c r="X65" i="11"/>
  <c r="W65" i="11"/>
  <c r="X61" i="11"/>
  <c r="W61" i="11"/>
  <c r="X60" i="11"/>
  <c r="W60" i="11"/>
  <c r="X53" i="11"/>
  <c r="W53" i="11"/>
  <c r="X52" i="11"/>
  <c r="W52" i="11"/>
  <c r="V120" i="11"/>
  <c r="V115" i="11"/>
  <c r="V110" i="11"/>
  <c r="V109" i="11"/>
  <c r="V108" i="11"/>
  <c r="V105" i="11"/>
  <c r="V104" i="11"/>
  <c r="V99" i="11"/>
  <c r="V89" i="11"/>
  <c r="V88" i="11"/>
  <c r="V78" i="11"/>
  <c r="V73" i="11"/>
  <c r="V65" i="11"/>
  <c r="V61" i="11"/>
  <c r="V60" i="11"/>
  <c r="V53" i="11"/>
  <c r="V52" i="11"/>
  <c r="U120" i="11"/>
  <c r="U115" i="11"/>
  <c r="U110" i="11"/>
  <c r="U109" i="11"/>
  <c r="U108" i="11"/>
  <c r="U105" i="11"/>
  <c r="U104" i="11"/>
  <c r="U99" i="11"/>
  <c r="U89" i="11"/>
  <c r="U88" i="11"/>
  <c r="U78" i="11"/>
  <c r="U73" i="11"/>
  <c r="U65" i="11"/>
  <c r="U61" i="11"/>
  <c r="U60" i="11"/>
  <c r="U53" i="11"/>
  <c r="U52" i="11"/>
  <c r="N127" i="11"/>
  <c r="L127" i="11"/>
  <c r="K127" i="11"/>
  <c r="H127" i="11"/>
  <c r="N126" i="11"/>
  <c r="L126" i="11"/>
  <c r="K126" i="11"/>
  <c r="H126" i="11"/>
  <c r="N125" i="11"/>
  <c r="L125" i="11"/>
  <c r="K125" i="11"/>
  <c r="H125" i="11"/>
  <c r="N124" i="11"/>
  <c r="L124" i="11"/>
  <c r="K124" i="11"/>
  <c r="H124" i="11"/>
  <c r="N123" i="11"/>
  <c r="L123" i="11"/>
  <c r="K123" i="11"/>
  <c r="H123" i="11"/>
  <c r="N122" i="11"/>
  <c r="L122" i="11"/>
  <c r="K122" i="11"/>
  <c r="H122" i="11"/>
  <c r="N121" i="11"/>
  <c r="L121" i="11"/>
  <c r="K121" i="11"/>
  <c r="H121" i="11"/>
  <c r="N120" i="11"/>
  <c r="L120" i="11"/>
  <c r="K120" i="11"/>
  <c r="H120" i="11"/>
  <c r="N119" i="11"/>
  <c r="L119" i="11"/>
  <c r="K119" i="11"/>
  <c r="H119" i="11"/>
  <c r="N118" i="11"/>
  <c r="L118" i="11"/>
  <c r="K118" i="11"/>
  <c r="H118" i="11"/>
  <c r="N117" i="11"/>
  <c r="L117" i="11"/>
  <c r="K117" i="11"/>
  <c r="N116" i="11"/>
  <c r="L116" i="11"/>
  <c r="K116" i="11"/>
  <c r="H116" i="11"/>
  <c r="N115" i="11"/>
  <c r="L115" i="11"/>
  <c r="K115" i="11"/>
  <c r="H115" i="11"/>
  <c r="N114" i="11"/>
  <c r="L114" i="11"/>
  <c r="K114" i="11"/>
  <c r="H114" i="11"/>
  <c r="N113" i="11"/>
  <c r="L113" i="11"/>
  <c r="K113" i="11"/>
  <c r="H113" i="11"/>
  <c r="N112" i="11"/>
  <c r="L112" i="11"/>
  <c r="K112" i="11"/>
  <c r="N111" i="11"/>
  <c r="L111" i="11"/>
  <c r="K111" i="11"/>
  <c r="H111" i="11"/>
  <c r="N110" i="11"/>
  <c r="L110" i="11"/>
  <c r="K110" i="11"/>
  <c r="H110" i="11"/>
  <c r="N109" i="11"/>
  <c r="L109" i="11"/>
  <c r="K109" i="11"/>
  <c r="H109" i="11"/>
  <c r="N108" i="11"/>
  <c r="L108" i="11"/>
  <c r="K108" i="11"/>
  <c r="H108" i="11"/>
  <c r="N107" i="11"/>
  <c r="L107" i="11"/>
  <c r="K107" i="11"/>
  <c r="H107" i="11"/>
  <c r="N106" i="11"/>
  <c r="L106" i="11"/>
  <c r="K106" i="11"/>
  <c r="N105" i="11"/>
  <c r="L105" i="11"/>
  <c r="K105" i="11"/>
  <c r="H105" i="11"/>
  <c r="N104" i="11"/>
  <c r="L104" i="11"/>
  <c r="K104" i="11"/>
  <c r="H104" i="11"/>
  <c r="N103" i="11"/>
  <c r="L103" i="11"/>
  <c r="K103" i="11"/>
  <c r="N102" i="11"/>
  <c r="L102" i="11"/>
  <c r="K102" i="11"/>
  <c r="H102" i="11"/>
  <c r="N101" i="11"/>
  <c r="L101" i="11"/>
  <c r="K101" i="11"/>
  <c r="H101" i="11"/>
  <c r="N100" i="11"/>
  <c r="L100" i="11"/>
  <c r="K100" i="11"/>
  <c r="H100" i="11"/>
  <c r="N99" i="11"/>
  <c r="L99" i="11"/>
  <c r="K99" i="11"/>
  <c r="H99" i="11"/>
  <c r="N98" i="11"/>
  <c r="L98" i="11"/>
  <c r="K98" i="11"/>
  <c r="H98" i="11"/>
  <c r="N97" i="11"/>
  <c r="L97" i="11"/>
  <c r="K97" i="11"/>
  <c r="H97" i="11"/>
  <c r="N96" i="11"/>
  <c r="L96" i="11"/>
  <c r="K96" i="11"/>
  <c r="H96" i="11"/>
  <c r="N95" i="11"/>
  <c r="L95" i="11"/>
  <c r="K95" i="11"/>
  <c r="H95" i="11"/>
  <c r="N94" i="11"/>
  <c r="L94" i="11"/>
  <c r="K94" i="11"/>
  <c r="N93" i="11"/>
  <c r="L93" i="11"/>
  <c r="K93" i="11"/>
  <c r="H93" i="11"/>
  <c r="N92" i="11"/>
  <c r="L92" i="11"/>
  <c r="K92" i="11"/>
  <c r="H92" i="11"/>
  <c r="N91" i="11"/>
  <c r="L91" i="11"/>
  <c r="K91" i="11"/>
  <c r="H91" i="11"/>
  <c r="N90" i="11"/>
  <c r="L90" i="11"/>
  <c r="K90" i="11"/>
  <c r="H90" i="11"/>
  <c r="N89" i="11"/>
  <c r="L89" i="11"/>
  <c r="K89" i="11"/>
  <c r="H89" i="11"/>
  <c r="N88" i="11"/>
  <c r="L88" i="11"/>
  <c r="K88" i="11"/>
  <c r="H88" i="11"/>
  <c r="N87" i="11"/>
  <c r="L87" i="11"/>
  <c r="K87" i="11"/>
  <c r="H87" i="11"/>
  <c r="N86" i="11"/>
  <c r="L86" i="11"/>
  <c r="K86" i="11"/>
  <c r="N85" i="11"/>
  <c r="L85" i="11"/>
  <c r="K85" i="11"/>
  <c r="H85" i="11"/>
  <c r="N84" i="11"/>
  <c r="L84" i="11"/>
  <c r="K84" i="11"/>
  <c r="H84" i="11"/>
  <c r="N83" i="11"/>
  <c r="L83" i="11"/>
  <c r="K83" i="11"/>
  <c r="H83" i="11"/>
  <c r="N82" i="11"/>
  <c r="L82" i="11"/>
  <c r="K82" i="11"/>
  <c r="H82" i="11"/>
  <c r="N81" i="11"/>
  <c r="L81" i="11"/>
  <c r="K81" i="11"/>
  <c r="H81" i="11"/>
  <c r="N80" i="11"/>
  <c r="L80" i="11"/>
  <c r="K80" i="11"/>
  <c r="H80" i="11"/>
  <c r="N79" i="11"/>
  <c r="L79" i="11"/>
  <c r="K79" i="11"/>
  <c r="H79" i="11"/>
  <c r="N78" i="11"/>
  <c r="L78" i="11"/>
  <c r="K78" i="11"/>
  <c r="H78" i="11"/>
  <c r="N77" i="11"/>
  <c r="L77" i="11"/>
  <c r="K77" i="11"/>
  <c r="N76" i="11"/>
  <c r="L76" i="11"/>
  <c r="K76" i="11"/>
  <c r="H76" i="11"/>
  <c r="N75" i="11"/>
  <c r="L75" i="11"/>
  <c r="K75" i="11"/>
  <c r="N74" i="11"/>
  <c r="L74" i="11"/>
  <c r="K74" i="11"/>
  <c r="H74" i="11"/>
  <c r="N73" i="11"/>
  <c r="L73" i="11"/>
  <c r="K73" i="11"/>
  <c r="H73" i="11"/>
  <c r="N72" i="11"/>
  <c r="L72" i="11"/>
  <c r="K72" i="11"/>
  <c r="H72" i="11"/>
  <c r="N71" i="11"/>
  <c r="L71" i="11"/>
  <c r="K71" i="11"/>
  <c r="N70" i="11"/>
  <c r="L70" i="11"/>
  <c r="K70" i="11"/>
  <c r="H70" i="11"/>
  <c r="N69" i="11"/>
  <c r="L69" i="11"/>
  <c r="K69" i="11"/>
  <c r="H69" i="11"/>
  <c r="N68" i="11"/>
  <c r="L68" i="11"/>
  <c r="K68" i="11"/>
  <c r="H68" i="11"/>
  <c r="N67" i="11"/>
  <c r="L67" i="11"/>
  <c r="K67" i="11"/>
  <c r="H67" i="11"/>
  <c r="N66" i="11"/>
  <c r="L66" i="11"/>
  <c r="K66" i="11"/>
  <c r="H66" i="11"/>
  <c r="N65" i="11"/>
  <c r="L65" i="11"/>
  <c r="K65" i="11"/>
  <c r="H65" i="11"/>
  <c r="N64" i="11"/>
  <c r="L64" i="11"/>
  <c r="K64" i="11"/>
  <c r="H64" i="11"/>
  <c r="N63" i="11"/>
  <c r="L63" i="11"/>
  <c r="K63" i="11"/>
  <c r="H63" i="11"/>
  <c r="N62" i="11"/>
  <c r="L62" i="11"/>
  <c r="K62" i="11"/>
  <c r="H62" i="11"/>
  <c r="N61" i="11"/>
  <c r="L61" i="11"/>
  <c r="K61" i="11"/>
  <c r="H61" i="11"/>
  <c r="N60" i="11"/>
  <c r="L60" i="11"/>
  <c r="K60" i="11"/>
  <c r="N59" i="11"/>
  <c r="L59" i="11"/>
  <c r="K59" i="11"/>
  <c r="N58" i="11"/>
  <c r="L58" i="11"/>
  <c r="K58" i="11"/>
  <c r="H58" i="11"/>
  <c r="N57" i="11"/>
  <c r="L57" i="11"/>
  <c r="K57" i="11"/>
  <c r="H57" i="11"/>
  <c r="N56" i="11"/>
  <c r="L56" i="11"/>
  <c r="K56" i="11"/>
  <c r="N55" i="11"/>
  <c r="L55" i="11"/>
  <c r="K55" i="11"/>
  <c r="N54" i="11"/>
  <c r="L54" i="11"/>
  <c r="K54" i="11"/>
  <c r="H54" i="11"/>
  <c r="N53" i="11"/>
  <c r="L53" i="11"/>
  <c r="K53" i="11"/>
  <c r="N52" i="11"/>
  <c r="L52" i="11"/>
  <c r="K52" i="11"/>
  <c r="H52" i="11"/>
  <c r="X33" i="11"/>
  <c r="X31" i="11"/>
  <c r="X21" i="11"/>
  <c r="W33" i="11"/>
  <c r="W31" i="11"/>
  <c r="W21" i="11"/>
  <c r="V33" i="11"/>
  <c r="V31" i="11"/>
  <c r="V21" i="11"/>
  <c r="U33" i="11"/>
  <c r="U31" i="11"/>
  <c r="U21" i="11"/>
  <c r="Y60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3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2" i="6"/>
  <c r="AG53" i="6"/>
  <c r="AG54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5" i="6"/>
  <c r="AG76" i="6"/>
  <c r="AG77" i="6"/>
  <c r="AG78" i="6"/>
  <c r="AG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4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3" i="6"/>
  <c r="Y5" i="6"/>
  <c r="Y6" i="6"/>
  <c r="Y7" i="6"/>
  <c r="Y8" i="6"/>
  <c r="Y9" i="6"/>
  <c r="Y10" i="6"/>
  <c r="Y11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1" i="6"/>
  <c r="Y42" i="6"/>
  <c r="Y43" i="6"/>
  <c r="Y44" i="6"/>
  <c r="Y45" i="6"/>
  <c r="Y46" i="6"/>
  <c r="Y47" i="6"/>
  <c r="Y48" i="6"/>
  <c r="Y49" i="6"/>
  <c r="Y53" i="6"/>
  <c r="Y55" i="6"/>
  <c r="Y57" i="6"/>
  <c r="Y58" i="6"/>
  <c r="Y62" i="6"/>
  <c r="Y63" i="6"/>
  <c r="Y64" i="6"/>
  <c r="Y65" i="6"/>
  <c r="Y67" i="6"/>
  <c r="Y68" i="6"/>
  <c r="Y69" i="6"/>
  <c r="Y72" i="6"/>
  <c r="Y73" i="6"/>
  <c r="Y74" i="6"/>
  <c r="Y75" i="6"/>
  <c r="Y76" i="6"/>
  <c r="Y77" i="6"/>
  <c r="Y78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4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3" i="6"/>
  <c r="H5" i="6"/>
  <c r="H8" i="6"/>
  <c r="H9" i="6"/>
  <c r="H12" i="6"/>
  <c r="H13" i="6"/>
  <c r="H14" i="6"/>
  <c r="H15" i="6"/>
  <c r="H16" i="6"/>
  <c r="H17" i="6"/>
  <c r="H18" i="6"/>
  <c r="H19" i="6"/>
  <c r="H20" i="6"/>
  <c r="H21" i="6"/>
  <c r="H23" i="6"/>
  <c r="H24" i="6"/>
  <c r="H25" i="6"/>
  <c r="H27" i="6"/>
  <c r="H29" i="6"/>
  <c r="H30" i="6"/>
  <c r="H31" i="6"/>
  <c r="H32" i="6"/>
  <c r="H33" i="6"/>
  <c r="H34" i="6"/>
  <c r="H35" i="6"/>
  <c r="H36" i="6"/>
  <c r="H38" i="6"/>
  <c r="H39" i="6"/>
  <c r="H40" i="6"/>
  <c r="H41" i="6"/>
  <c r="H42" i="6"/>
  <c r="H43" i="6"/>
  <c r="H44" i="6"/>
  <c r="H46" i="6"/>
  <c r="H47" i="6"/>
  <c r="H48" i="6"/>
  <c r="H49" i="6"/>
  <c r="H50" i="6"/>
  <c r="H51" i="6"/>
  <c r="H52" i="6"/>
  <c r="H53" i="6"/>
  <c r="H55" i="6"/>
  <c r="H56" i="6"/>
  <c r="H58" i="6"/>
  <c r="H59" i="6"/>
  <c r="H60" i="6"/>
  <c r="H61" i="6"/>
  <c r="H62" i="6"/>
  <c r="H64" i="6"/>
  <c r="H65" i="6"/>
  <c r="H66" i="6"/>
  <c r="H67" i="6"/>
  <c r="H69" i="6"/>
  <c r="H70" i="6"/>
  <c r="H71" i="6"/>
  <c r="H72" i="6"/>
  <c r="H73" i="6"/>
  <c r="H74" i="6"/>
  <c r="H75" i="6"/>
  <c r="H76" i="6"/>
  <c r="H77" i="6"/>
  <c r="H78" i="6"/>
  <c r="H3" i="6"/>
</calcChain>
</file>

<file path=xl/sharedStrings.xml><?xml version="1.0" encoding="utf-8"?>
<sst xmlns="http://schemas.openxmlformats.org/spreadsheetml/2006/main" count="13055" uniqueCount="895">
  <si>
    <t>Genset</t>
  </si>
  <si>
    <t>Battery</t>
  </si>
  <si>
    <t>Rectifier</t>
  </si>
  <si>
    <t>Performance</t>
  </si>
  <si>
    <t>No</t>
  </si>
  <si>
    <t>Area</t>
  </si>
  <si>
    <t>Site ID</t>
  </si>
  <si>
    <t>Site Class</t>
  </si>
  <si>
    <t>Regional</t>
  </si>
  <si>
    <t>Site Name</t>
  </si>
  <si>
    <t>NS</t>
  </si>
  <si>
    <t>Cluster</t>
  </si>
  <si>
    <t>On Service / Idle</t>
  </si>
  <si>
    <t>Longitude</t>
  </si>
  <si>
    <t>Lattitude</t>
  </si>
  <si>
    <t>Kepemilikan (Sewa / Asset Infra)</t>
  </si>
  <si>
    <t>Daya PO</t>
  </si>
  <si>
    <t>Brand</t>
  </si>
  <si>
    <t>Kapasitas</t>
  </si>
  <si>
    <t>Kondisi</t>
  </si>
  <si>
    <t>Jenis</t>
  </si>
  <si>
    <t>BBT</t>
  </si>
  <si>
    <t>Dimensioning</t>
  </si>
  <si>
    <t>Availability</t>
  </si>
  <si>
    <t>Target</t>
  </si>
  <si>
    <t>Pemakaian BBM/bulan</t>
  </si>
  <si>
    <t>Remark</t>
  </si>
  <si>
    <t>A4</t>
  </si>
  <si>
    <t>KKP068</t>
  </si>
  <si>
    <t>Gold</t>
  </si>
  <si>
    <t>Kalimantan</t>
  </si>
  <si>
    <t>MT_DANAURAWAH</t>
  </si>
  <si>
    <t>NS Palangkaraya</t>
  </si>
  <si>
    <t>Palangkaraya</t>
  </si>
  <si>
    <t>On Service</t>
  </si>
  <si>
    <t>Sewa</t>
  </si>
  <si>
    <t>Yanmar</t>
  </si>
  <si>
    <t>Genset Rusak</t>
  </si>
  <si>
    <t>Nagoya First Power</t>
  </si>
  <si>
    <t>VRLA</t>
  </si>
  <si>
    <t>Partial Broken</t>
  </si>
  <si>
    <t>DPC</t>
  </si>
  <si>
    <t>Broken</t>
  </si>
  <si>
    <t>BNT025</t>
  </si>
  <si>
    <t>Platinum</t>
  </si>
  <si>
    <t>PT_RANGGAILUNG</t>
  </si>
  <si>
    <t>Barito Raya</t>
  </si>
  <si>
    <t>Asset TI</t>
  </si>
  <si>
    <t>Fawde</t>
  </si>
  <si>
    <t>Genset Baik</t>
  </si>
  <si>
    <t>SAMSUNG</t>
  </si>
  <si>
    <t>Lithium</t>
  </si>
  <si>
    <t>SPT079</t>
  </si>
  <si>
    <t>MT_WNAPUNDU</t>
  </si>
  <si>
    <t>Kotawaringin Raya</t>
  </si>
  <si>
    <t>KBA059</t>
  </si>
  <si>
    <t>MT_SANGKOH</t>
  </si>
  <si>
    <t>NS Banjarmasin</t>
  </si>
  <si>
    <t>Kotabaru</t>
  </si>
  <si>
    <t>Baik</t>
  </si>
  <si>
    <t>KBA298</t>
  </si>
  <si>
    <t>SELABAK_ESTATE</t>
  </si>
  <si>
    <t>EVE</t>
  </si>
  <si>
    <t>PBU105</t>
  </si>
  <si>
    <t>MT_PLANTATION</t>
  </si>
  <si>
    <t>PBU057</t>
  </si>
  <si>
    <t>Silver</t>
  </si>
  <si>
    <t>MT_GSPP</t>
  </si>
  <si>
    <t>KKN224</t>
  </si>
  <si>
    <t>TBG_TUMBANG HAKAU</t>
  </si>
  <si>
    <t>KKP066</t>
  </si>
  <si>
    <t>MT_PETAKPUTI</t>
  </si>
  <si>
    <t>Maestro</t>
  </si>
  <si>
    <t>Genset Setengah Rusak</t>
  </si>
  <si>
    <t>KSN026</t>
  </si>
  <si>
    <t>MT_HSLISAT/MT_HSLDAMAR</t>
  </si>
  <si>
    <t>KKP069</t>
  </si>
  <si>
    <t>TB_TMBGTUKUN</t>
  </si>
  <si>
    <t>KPA045</t>
  </si>
  <si>
    <t>TB_PTKSIEST</t>
  </si>
  <si>
    <t>TRG791</t>
  </si>
  <si>
    <t>Bronze</t>
  </si>
  <si>
    <t>BALSAM HIGHWAY_SAMBOJA KUALA</t>
  </si>
  <si>
    <t>Tenggarong</t>
  </si>
  <si>
    <t>SMR529</t>
  </si>
  <si>
    <t>TB_HIGHWAY BPPSMD KM82</t>
  </si>
  <si>
    <t>NS Samarinda</t>
  </si>
  <si>
    <t>Samarinda Bontang</t>
  </si>
  <si>
    <t>ZTE</t>
  </si>
  <si>
    <t>KPA059</t>
  </si>
  <si>
    <t>TB_KSI3</t>
  </si>
  <si>
    <t>TRG790</t>
  </si>
  <si>
    <t>BALSAM HIGHWAY_TELUK DALAM 1/KM61</t>
  </si>
  <si>
    <t>KPA028</t>
  </si>
  <si>
    <t>TB_HANOI</t>
  </si>
  <si>
    <t>PBU028</t>
  </si>
  <si>
    <t>MT_GSIP</t>
  </si>
  <si>
    <t>KSN034</t>
  </si>
  <si>
    <t>TB_TBG_LAHANG</t>
  </si>
  <si>
    <t>KGN021</t>
  </si>
  <si>
    <t>MT_BAJAYAU</t>
  </si>
  <si>
    <t>Banua Enam</t>
  </si>
  <si>
    <t>KSN056</t>
  </si>
  <si>
    <t>MT_PTADS</t>
  </si>
  <si>
    <t>PBU083</t>
  </si>
  <si>
    <t>MT_INDOKAYU</t>
  </si>
  <si>
    <t>SBS087</t>
  </si>
  <si>
    <t>MT_DESAMADAK</t>
  </si>
  <si>
    <t>NS Pontianak</t>
  </si>
  <si>
    <t>Singkawang</t>
  </si>
  <si>
    <t>COH035</t>
  </si>
  <si>
    <t>GEMAREKSA</t>
  </si>
  <si>
    <t>SAA426</t>
  </si>
  <si>
    <t>MAWAIINDAH</t>
  </si>
  <si>
    <t>KBA045</t>
  </si>
  <si>
    <t>DESARAMPACENGAL</t>
  </si>
  <si>
    <t>SAA083</t>
  </si>
  <si>
    <t>PT_LANGSAT</t>
  </si>
  <si>
    <t>Sangatta Berau</t>
  </si>
  <si>
    <t>NBA056</t>
  </si>
  <si>
    <t>MT_INDORESINS PUTRA MANDIRI</t>
  </si>
  <si>
    <t>KTP347</t>
  </si>
  <si>
    <t>TB_SUNGAI_SEPETI</t>
  </si>
  <si>
    <t>Pontianak Ketapang</t>
  </si>
  <si>
    <t>NIK015</t>
  </si>
  <si>
    <t>MT_MENTOBIML</t>
  </si>
  <si>
    <t>SBS088</t>
  </si>
  <si>
    <t>MT_DSMARIBAS</t>
  </si>
  <si>
    <t>SMA014</t>
  </si>
  <si>
    <t>PT_SSRANGIT</t>
  </si>
  <si>
    <t>TJS004</t>
  </si>
  <si>
    <t>REP_SAJAU</t>
  </si>
  <si>
    <t>KPA110</t>
  </si>
  <si>
    <t>PT_HANTATIRINGESTATE2</t>
  </si>
  <si>
    <t>SDW054</t>
  </si>
  <si>
    <t>TB_LOADERAS</t>
  </si>
  <si>
    <t>NS Balikpapan</t>
  </si>
  <si>
    <t>Kutai</t>
  </si>
  <si>
    <t>SAA091</t>
  </si>
  <si>
    <t>PT_MUARAHALOK</t>
  </si>
  <si>
    <t>TRG789</t>
  </si>
  <si>
    <t>BALSAM HIGHWAY_KM 70</t>
  </si>
  <si>
    <t>STA091</t>
  </si>
  <si>
    <t>SUKAUHULU</t>
  </si>
  <si>
    <t>Sintang</t>
  </si>
  <si>
    <t>Hariff</t>
  </si>
  <si>
    <t>PRC025</t>
  </si>
  <si>
    <t>MT_TBGMASAO</t>
  </si>
  <si>
    <t>RTA034</t>
  </si>
  <si>
    <t>MT_HASNURJU</t>
  </si>
  <si>
    <t>STA184</t>
  </si>
  <si>
    <t>MT_SEIANTU</t>
  </si>
  <si>
    <t>KTP451</t>
  </si>
  <si>
    <t>TBG_KENANGAMILIKGP</t>
  </si>
  <si>
    <t>KBA355</t>
  </si>
  <si>
    <t>DMT_SANGSANG</t>
  </si>
  <si>
    <t>KTP124</t>
  </si>
  <si>
    <t>TBMATAN</t>
  </si>
  <si>
    <t>SAA175</t>
  </si>
  <si>
    <t>MT_KADUNGAN</t>
  </si>
  <si>
    <t>SAA200</t>
  </si>
  <si>
    <t>MT_SUSUK</t>
  </si>
  <si>
    <t>TRG553</t>
  </si>
  <si>
    <t>DSSEPATIN</t>
  </si>
  <si>
    <t>SAA448</t>
  </si>
  <si>
    <t>BUMIETAMDL</t>
  </si>
  <si>
    <t>TRG439</t>
  </si>
  <si>
    <t>SEMOI_KM38</t>
  </si>
  <si>
    <t>SPT133</t>
  </si>
  <si>
    <t>MT_KIUKERUING</t>
  </si>
  <si>
    <t>PBU276</t>
  </si>
  <si>
    <t>PT_GUNUNGSEJAHTERAIBUPERTIWI</t>
  </si>
  <si>
    <t>TRG208</t>
  </si>
  <si>
    <t>MT_DMEGKNAN</t>
  </si>
  <si>
    <t>SAA089</t>
  </si>
  <si>
    <t>PT_LOGING</t>
  </si>
  <si>
    <t>EATON</t>
  </si>
  <si>
    <t>SAA589</t>
  </si>
  <si>
    <t>DMT MANDU DALAM</t>
  </si>
  <si>
    <t>SMA018</t>
  </si>
  <si>
    <t>TB_SEIRAJA</t>
  </si>
  <si>
    <t>SDW043</t>
  </si>
  <si>
    <t>TANAHMEA</t>
  </si>
  <si>
    <t>TRG166</t>
  </si>
  <si>
    <t>MT_MRPANTUAN</t>
  </si>
  <si>
    <t>Motoyama</t>
  </si>
  <si>
    <t>KSN055</t>
  </si>
  <si>
    <t>PT_HANTATIRINGESTATE</t>
  </si>
  <si>
    <t>STA125</t>
  </si>
  <si>
    <t>MGM / Sawit</t>
  </si>
  <si>
    <t>SAA085</t>
  </si>
  <si>
    <t>PT_RPAJNG</t>
  </si>
  <si>
    <t>KKP072</t>
  </si>
  <si>
    <t>MT_BAJUH</t>
  </si>
  <si>
    <t>TJS020</t>
  </si>
  <si>
    <t>MT_MIPISAT</t>
  </si>
  <si>
    <t>NS Tarakan</t>
  </si>
  <si>
    <t>Kaltara</t>
  </si>
  <si>
    <t>Perkins</t>
  </si>
  <si>
    <t>TRG794</t>
  </si>
  <si>
    <t>BALSAM HIGHWAY_KM 20</t>
  </si>
  <si>
    <t>KPA068</t>
  </si>
  <si>
    <t>TB_TBNGMANJUL</t>
  </si>
  <si>
    <t>Portable</t>
  </si>
  <si>
    <t>TNR074</t>
  </si>
  <si>
    <t>MT_LONG BELIU</t>
  </si>
  <si>
    <t>BLC056</t>
  </si>
  <si>
    <t>MT_SKNETWORK</t>
  </si>
  <si>
    <t>TRG643</t>
  </si>
  <si>
    <t>MT_HIGHWAY BPPSMD KM45</t>
  </si>
  <si>
    <t>TNR204</t>
  </si>
  <si>
    <t>MALINDOMAS</t>
  </si>
  <si>
    <t>KSN039</t>
  </si>
  <si>
    <t>TB_RNGNTANGKO</t>
  </si>
  <si>
    <t>TRG645</t>
  </si>
  <si>
    <t>TB_HIGHWAY BPPSMD KM67</t>
  </si>
  <si>
    <t>PBU079</t>
  </si>
  <si>
    <t>Korintiga Inhutani (Korindo)</t>
  </si>
  <si>
    <t>TRG157</t>
  </si>
  <si>
    <t>MT_KM55</t>
  </si>
  <si>
    <t>TRG122</t>
  </si>
  <si>
    <t>MT_LMTALIHAN</t>
  </si>
  <si>
    <t>Kubota</t>
  </si>
  <si>
    <t>TRG644</t>
  </si>
  <si>
    <t>MT_HIGHWAY BPPSMD KM54</t>
  </si>
  <si>
    <t>NNK042</t>
  </si>
  <si>
    <t>MT_NJLSIMGS</t>
  </si>
  <si>
    <t>PBU156</t>
  </si>
  <si>
    <t>TB_CAMP PBNA</t>
  </si>
  <si>
    <t>TDE006</t>
  </si>
  <si>
    <t>Sulawesi</t>
  </si>
  <si>
    <t>Rep. Weda</t>
  </si>
  <si>
    <t>NS Ternate</t>
  </si>
  <si>
    <t>Ternate</t>
  </si>
  <si>
    <t>Need Confirm</t>
  </si>
  <si>
    <t>TLI008</t>
  </si>
  <si>
    <t>Rep. Pasir Putih</t>
  </si>
  <si>
    <t>NS Palu</t>
  </si>
  <si>
    <t>Toli-Toli</t>
  </si>
  <si>
    <t>BAU073</t>
  </si>
  <si>
    <t>Protelindo Jaya Makmur Binongko</t>
  </si>
  <si>
    <t>NS Kendari</t>
  </si>
  <si>
    <t>Bau-Bau</t>
  </si>
  <si>
    <t>THN024</t>
  </si>
  <si>
    <t>DMT Sangir Talaud</t>
  </si>
  <si>
    <t>NS Manado</t>
  </si>
  <si>
    <t>Bitung Kepulauan</t>
  </si>
  <si>
    <t>LWK201</t>
  </si>
  <si>
    <t>TBG Kabalutan</t>
  </si>
  <si>
    <t>Luwuk</t>
  </si>
  <si>
    <t>COI346</t>
  </si>
  <si>
    <t>Combat Pulau Satangnga Ex Protelindo Karanrang</t>
  </si>
  <si>
    <t>NS Makassar</t>
  </si>
  <si>
    <t>Gowa</t>
  </si>
  <si>
    <t>PKJ060</t>
  </si>
  <si>
    <t>Protelindo Barang Caddi Kepulauan</t>
  </si>
  <si>
    <t>Makassar</t>
  </si>
  <si>
    <t>RHA048</t>
  </si>
  <si>
    <t>TBG Towea</t>
  </si>
  <si>
    <t>SLY080</t>
  </si>
  <si>
    <t>Rep. Pasimarannu Ex TBG Bonegunu</t>
  </si>
  <si>
    <t>Bone</t>
  </si>
  <si>
    <t>SLY030</t>
  </si>
  <si>
    <t>Protelindo Pasimamai</t>
  </si>
  <si>
    <t>SAK028</t>
  </si>
  <si>
    <t>TBG Bangkurung</t>
  </si>
  <si>
    <t>KDI049</t>
  </si>
  <si>
    <t>DMT Harita Tanjung Karang</t>
  </si>
  <si>
    <t>Kendari</t>
  </si>
  <si>
    <t>TDO142</t>
  </si>
  <si>
    <t>Protelindo Kinahobutan</t>
  </si>
  <si>
    <t>MRW219</t>
  </si>
  <si>
    <t>DMT Pulau Dua Darat Ex Protelindo Sepo</t>
  </si>
  <si>
    <t>Poso</t>
  </si>
  <si>
    <t>MLE064</t>
  </si>
  <si>
    <t>TBG Salu Boronan Saluputi</t>
  </si>
  <si>
    <t>NS Pare-Pare</t>
  </si>
  <si>
    <t>Pare-Pare</t>
  </si>
  <si>
    <t>UPX147</t>
  </si>
  <si>
    <t>DMT Baranglompo Eks Tolala</t>
  </si>
  <si>
    <t>SNN016</t>
  </si>
  <si>
    <t>DMT Buya Mangoli</t>
  </si>
  <si>
    <t>SLY079</t>
  </si>
  <si>
    <t>Rep Pasilambena Ex DMT Bayang</t>
  </si>
  <si>
    <t>SAK023</t>
  </si>
  <si>
    <t>DMT Labobo (old LWK088)</t>
  </si>
  <si>
    <t>MLE066</t>
  </si>
  <si>
    <t>Protelindo Sadan Balusu</t>
  </si>
  <si>
    <t>Palopo</t>
  </si>
  <si>
    <t>Himoinsa</t>
  </si>
  <si>
    <t>Emerson</t>
  </si>
  <si>
    <t>WTG029</t>
  </si>
  <si>
    <t>DMT Labae</t>
  </si>
  <si>
    <t>PSO105</t>
  </si>
  <si>
    <t>TBG SPS</t>
  </si>
  <si>
    <t>MRW048</t>
  </si>
  <si>
    <t>DMT Salenda</t>
  </si>
  <si>
    <t>SLY024</t>
  </si>
  <si>
    <t>DMT Nyiur Indah Takabonerate</t>
  </si>
  <si>
    <t>KKA092</t>
  </si>
  <si>
    <t>DMT Koreiha</t>
  </si>
  <si>
    <t>Kolaka</t>
  </si>
  <si>
    <t>LBA016</t>
  </si>
  <si>
    <t>TBG Madopolo</t>
  </si>
  <si>
    <t>PSO032</t>
  </si>
  <si>
    <t>DMT Mayoa</t>
  </si>
  <si>
    <t>SNN012</t>
  </si>
  <si>
    <t>DMT Taliabu / DMT Pancuran Taliabu</t>
  </si>
  <si>
    <t>SNN013</t>
  </si>
  <si>
    <t>DMT Holbota Taliabu</t>
  </si>
  <si>
    <t>SNN015</t>
  </si>
  <si>
    <t>DMT Losseng Taliabu</t>
  </si>
  <si>
    <t>TKA034</t>
  </si>
  <si>
    <t>DMT Tanakeke</t>
  </si>
  <si>
    <t>Denyo</t>
  </si>
  <si>
    <t>LBA090</t>
  </si>
  <si>
    <t>DMT Batang Lomang</t>
  </si>
  <si>
    <t>SLY023</t>
  </si>
  <si>
    <t>TBG Manarai</t>
  </si>
  <si>
    <t>MXW060</t>
  </si>
  <si>
    <t>Puma</t>
  </si>
  <si>
    <t>New_Redep067 / DMT Guli-Guli</t>
  </si>
  <si>
    <t>NS Ambon</t>
  </si>
  <si>
    <t>Masohi</t>
  </si>
  <si>
    <t>FFK013</t>
  </si>
  <si>
    <t>DMT Teluk Patipi</t>
  </si>
  <si>
    <t>NS Sorong</t>
  </si>
  <si>
    <t>Sorong</t>
  </si>
  <si>
    <t>Genset setengah rusak</t>
  </si>
  <si>
    <t>TUL163</t>
  </si>
  <si>
    <t>TBG Dullah Laut</t>
  </si>
  <si>
    <t>Tual Aru</t>
  </si>
  <si>
    <t>BTI108</t>
  </si>
  <si>
    <t>DMT Forada Sp 2</t>
  </si>
  <si>
    <t>Monokwari</t>
  </si>
  <si>
    <t>MSH045</t>
  </si>
  <si>
    <t>TBG Rep. Lumute</t>
  </si>
  <si>
    <t xml:space="preserve"> </t>
  </si>
  <si>
    <t>FFK016</t>
  </si>
  <si>
    <t>Protelindo Karas</t>
  </si>
  <si>
    <t>BTI058</t>
  </si>
  <si>
    <t>Meyado ex Pratelindo Tanimbar</t>
  </si>
  <si>
    <t>KMN010</t>
  </si>
  <si>
    <t>DMT Kambraw</t>
  </si>
  <si>
    <t>TMR005</t>
  </si>
  <si>
    <t>DMT Miri Fr Combat New Waepo relok ke DMT Miri</t>
  </si>
  <si>
    <t>NS Timika</t>
  </si>
  <si>
    <t>Merauke</t>
  </si>
  <si>
    <t>BTI007</t>
  </si>
  <si>
    <t>Arandai</t>
  </si>
  <si>
    <t>NAB023</t>
  </si>
  <si>
    <t>TBG Napan</t>
  </si>
  <si>
    <t>NS Jayapura</t>
  </si>
  <si>
    <t>Nabire</t>
  </si>
  <si>
    <t>NAB024</t>
  </si>
  <si>
    <t>TBG Topo</t>
  </si>
  <si>
    <t>TIM065</t>
  </si>
  <si>
    <t>DMT Mimika Tengah</t>
  </si>
  <si>
    <t>Timika</t>
  </si>
  <si>
    <t>TUL019</t>
  </si>
  <si>
    <t>Benjina Fr Wer Tamrian</t>
  </si>
  <si>
    <t>MSH046</t>
  </si>
  <si>
    <t>TBG Latonepatae</t>
  </si>
  <si>
    <t>AGA021</t>
  </si>
  <si>
    <t>Bandara Ewer Fr SP7 Timika</t>
  </si>
  <si>
    <t>BIA019</t>
  </si>
  <si>
    <t>DMT Rep. Owi</t>
  </si>
  <si>
    <t>BTI013</t>
  </si>
  <si>
    <t>TBG Kelapa Dua</t>
  </si>
  <si>
    <t>MSH521</t>
  </si>
  <si>
    <t>Pulau Parang</t>
  </si>
  <si>
    <t>JAP646</t>
  </si>
  <si>
    <t>TBG Elelim Yalimo</t>
  </si>
  <si>
    <t>Sentani</t>
  </si>
  <si>
    <t>TMR058</t>
  </si>
  <si>
    <t>CMI Getentiri Jair</t>
  </si>
  <si>
    <t>SMI131</t>
  </si>
  <si>
    <t>Dabra</t>
  </si>
  <si>
    <t>Genset rusak</t>
  </si>
  <si>
    <t>SMI129</t>
  </si>
  <si>
    <t>Teba</t>
  </si>
  <si>
    <t>SMI128</t>
  </si>
  <si>
    <t>Gesa Baru</t>
  </si>
  <si>
    <t>BTI059</t>
  </si>
  <si>
    <t>DMT Aroba Babo</t>
  </si>
  <si>
    <t>KEP006</t>
  </si>
  <si>
    <t>DMT Distrik Assue</t>
  </si>
  <si>
    <t>MSH085</t>
  </si>
  <si>
    <t>Lahutuban Manipa</t>
  </si>
  <si>
    <t>Ambon</t>
  </si>
  <si>
    <t>TUL328</t>
  </si>
  <si>
    <t>DMT Ngafan Besar</t>
  </si>
  <si>
    <t>TUL326</t>
  </si>
  <si>
    <t>DMT Namara Aru</t>
  </si>
  <si>
    <t>MSH112</t>
  </si>
  <si>
    <t>TBG Kiliwaru</t>
  </si>
  <si>
    <t>TUL146</t>
  </si>
  <si>
    <t>TBG Lamerang Wokam</t>
  </si>
  <si>
    <t>TMR006</t>
  </si>
  <si>
    <t>DMT Getantiri</t>
  </si>
  <si>
    <t>SML112</t>
  </si>
  <si>
    <t>TBG Romean</t>
  </si>
  <si>
    <t>MRK046</t>
  </si>
  <si>
    <t>TBG Asiki Kombiop</t>
  </si>
  <si>
    <t>NLA211</t>
  </si>
  <si>
    <t>DMT Ilath Bual</t>
  </si>
  <si>
    <t>TIM288</t>
  </si>
  <si>
    <t>DMT Pantai Keakwa</t>
  </si>
  <si>
    <t>A3</t>
  </si>
  <si>
    <t>RTG093</t>
  </si>
  <si>
    <t>Bali Nusra</t>
  </si>
  <si>
    <t>LIANG BUA</t>
  </si>
  <si>
    <t>NS Flores</t>
  </si>
  <si>
    <t>Ruteng</t>
  </si>
  <si>
    <t>FAWDE</t>
  </si>
  <si>
    <t>NOK</t>
  </si>
  <si>
    <t>LBJ013</t>
  </si>
  <si>
    <t>PAPAGARANG</t>
  </si>
  <si>
    <t>Ok</t>
  </si>
  <si>
    <t>MME076</t>
  </si>
  <si>
    <t>PULAU DOI</t>
  </si>
  <si>
    <t>Maumere</t>
  </si>
  <si>
    <t>BIM190</t>
  </si>
  <si>
    <t>SORI BALISAN DMT</t>
  </si>
  <si>
    <t>NS Mataram</t>
  </si>
  <si>
    <t>Bima</t>
  </si>
  <si>
    <t>tsel</t>
  </si>
  <si>
    <t>WKB060</t>
  </si>
  <si>
    <t>UMBU RATU</t>
  </si>
  <si>
    <t>NS Kupang</t>
  </si>
  <si>
    <t>Waingapu</t>
  </si>
  <si>
    <t>MME177</t>
  </si>
  <si>
    <t xml:space="preserve">SEKOJA PALUE </t>
  </si>
  <si>
    <t>MME179</t>
  </si>
  <si>
    <t xml:space="preserve">RERUWAIRERE </t>
  </si>
  <si>
    <t>KAI120</t>
  </si>
  <si>
    <t>LIRAN</t>
  </si>
  <si>
    <t>Shoto</t>
  </si>
  <si>
    <t>KPG325</t>
  </si>
  <si>
    <t>Netemnamu Selatan</t>
  </si>
  <si>
    <t>Kupang</t>
  </si>
  <si>
    <t>Samsung</t>
  </si>
  <si>
    <t>NTG034</t>
  </si>
  <si>
    <t>Pulau Mesa / Pulau Komodo pasir Putih</t>
  </si>
  <si>
    <t>LBJ011</t>
  </si>
  <si>
    <t>Pulau Komodo</t>
  </si>
  <si>
    <t>Huawei (tsel)</t>
  </si>
  <si>
    <t>BWI055</t>
  </si>
  <si>
    <t>Jawa Timur</t>
  </si>
  <si>
    <t>Hutan Baluran</t>
  </si>
  <si>
    <t>NS Jember</t>
  </si>
  <si>
    <t>Banyuwangi</t>
  </si>
  <si>
    <t>Genset Setengah rusak</t>
  </si>
  <si>
    <t>SMP025</t>
  </si>
  <si>
    <t>Bulutimur</t>
  </si>
  <si>
    <t>NS Surabaya</t>
  </si>
  <si>
    <t>Pemekasan</t>
  </si>
  <si>
    <t>SMP029</t>
  </si>
  <si>
    <t>MasalembuTBG</t>
  </si>
  <si>
    <t>SMP032</t>
  </si>
  <si>
    <t>Pulau Pagerungan TBG</t>
  </si>
  <si>
    <t>SMP048</t>
  </si>
  <si>
    <t>Pulau Keramain</t>
  </si>
  <si>
    <t>SMP272</t>
  </si>
  <si>
    <t>Pulau Saseal</t>
  </si>
  <si>
    <t>Pamekasn</t>
  </si>
  <si>
    <t>Aset TI</t>
  </si>
  <si>
    <t>SMP273</t>
  </si>
  <si>
    <t>Pagerungan Kecil</t>
  </si>
  <si>
    <t>Pamekasan</t>
  </si>
  <si>
    <t>A1</t>
  </si>
  <si>
    <t>BKG675</t>
  </si>
  <si>
    <t>Sumbagteng</t>
  </si>
  <si>
    <t>PT. Ciliandra Perkasa</t>
  </si>
  <si>
    <t>NS Dumai</t>
  </si>
  <si>
    <t>Rohul</t>
  </si>
  <si>
    <t>Huawei</t>
  </si>
  <si>
    <t>BLS113</t>
  </si>
  <si>
    <t>Sekapas</t>
  </si>
  <si>
    <t>Dumai</t>
  </si>
  <si>
    <t>BLS165</t>
  </si>
  <si>
    <t>Teluk Kepau</t>
  </si>
  <si>
    <t>NS Pekanbaru</t>
  </si>
  <si>
    <t>Pekanbaru</t>
  </si>
  <si>
    <t>PKR100</t>
  </si>
  <si>
    <t>Kebun Penarikan</t>
  </si>
  <si>
    <t>Tembilahan</t>
  </si>
  <si>
    <t>PKR661</t>
  </si>
  <si>
    <t>SP Mayangsari / Mayangsari 2</t>
  </si>
  <si>
    <t>PPN174</t>
  </si>
  <si>
    <t>KM 45 Sontang</t>
  </si>
  <si>
    <t>PPN215</t>
  </si>
  <si>
    <t>PT Masuba Citra Mandiri</t>
  </si>
  <si>
    <t>RAI009</t>
  </si>
  <si>
    <t>Pulau Panjang</t>
  </si>
  <si>
    <t>NS Batam</t>
  </si>
  <si>
    <t>Tanjung Pinang</t>
  </si>
  <si>
    <t>TBH075</t>
  </si>
  <si>
    <t>Teluk Bakau Estate</t>
  </si>
  <si>
    <t>TBH688</t>
  </si>
  <si>
    <t>Kuala Kerang</t>
  </si>
  <si>
    <t>TBH708</t>
  </si>
  <si>
    <t>Tanjung Simpang</t>
  </si>
  <si>
    <t>Batam Karimun</t>
  </si>
  <si>
    <t>UJT016</t>
  </si>
  <si>
    <t>PT JATIM</t>
  </si>
  <si>
    <t>1,5</t>
  </si>
  <si>
    <t>TBH111</t>
  </si>
  <si>
    <t>Cendana Estate/MGI pulai</t>
  </si>
  <si>
    <t>PBI060</t>
  </si>
  <si>
    <t>Sumbagsel</t>
  </si>
  <si>
    <t>Medco Tabuan</t>
  </si>
  <si>
    <t>NS Palembang</t>
  </si>
  <si>
    <t>MuBa</t>
  </si>
  <si>
    <t>MAB075</t>
  </si>
  <si>
    <t>PT. SAL CDC</t>
  </si>
  <si>
    <t>NS Jambi</t>
  </si>
  <si>
    <t>Jambi Barat</t>
  </si>
  <si>
    <t>GNS214</t>
  </si>
  <si>
    <t>Way Terusan</t>
  </si>
  <si>
    <t>NS Lampung</t>
  </si>
  <si>
    <t>Lampung Tengah</t>
  </si>
  <si>
    <t>OKI405</t>
  </si>
  <si>
    <t>Sungai Pasir Darat</t>
  </si>
  <si>
    <t>Ogan Komering</t>
  </si>
  <si>
    <t>HUAWEI</t>
  </si>
  <si>
    <t>OKI408</t>
  </si>
  <si>
    <t>SUNGAI SIBUR</t>
  </si>
  <si>
    <t>OKI407</t>
  </si>
  <si>
    <t>Sungai Pidada2</t>
  </si>
  <si>
    <t>OKI409</t>
  </si>
  <si>
    <t>Sungai Somor</t>
  </si>
  <si>
    <t>SKY135</t>
  </si>
  <si>
    <t>Ketapat Bening</t>
  </si>
  <si>
    <t>NS Bengkulu</t>
  </si>
  <si>
    <t>Musi Rawas</t>
  </si>
  <si>
    <t>OKI373</t>
  </si>
  <si>
    <t>Kuala Sungai Jeruju</t>
  </si>
  <si>
    <t>LIW102</t>
  </si>
  <si>
    <t>Nataran Mining</t>
  </si>
  <si>
    <t>Lampung Utara</t>
  </si>
  <si>
    <t>SPN028</t>
  </si>
  <si>
    <t>Bukit Namora</t>
  </si>
  <si>
    <t>OKI444</t>
  </si>
  <si>
    <t>Simpang Tiga Makmur</t>
  </si>
  <si>
    <t>MTK004</t>
  </si>
  <si>
    <t>Mentok 2 Gn Menumbing</t>
  </si>
  <si>
    <t>NS Pangkal Pinang</t>
  </si>
  <si>
    <t>Pangkal Pinang Inner</t>
  </si>
  <si>
    <t>MRD038</t>
  </si>
  <si>
    <t>Wates Sindang Danau</t>
  </si>
  <si>
    <t>SAT111</t>
  </si>
  <si>
    <t>PT Surya Bumi Argo Langgeng</t>
  </si>
  <si>
    <t>OKI094</t>
  </si>
  <si>
    <t>Sungai Ketupak</t>
  </si>
  <si>
    <t>OKI233</t>
  </si>
  <si>
    <t>Sungai Pidada</t>
  </si>
  <si>
    <t>OKI303</t>
  </si>
  <si>
    <t>Sungai Pasir</t>
  </si>
  <si>
    <t>Modernisasi</t>
  </si>
  <si>
    <t>Plan</t>
  </si>
  <si>
    <t>Genset Existing</t>
  </si>
  <si>
    <t>BBM</t>
  </si>
  <si>
    <t>Batch-1 Evaluasi &amp; Existing</t>
  </si>
  <si>
    <t>Status</t>
  </si>
  <si>
    <t>HUB Site</t>
  </si>
  <si>
    <t>Actual Daya</t>
  </si>
  <si>
    <t>Batch-1</t>
  </si>
  <si>
    <t>Batch-2</t>
  </si>
  <si>
    <t>SPS</t>
  </si>
  <si>
    <t>PLN</t>
  </si>
  <si>
    <t>Sewa Genset</t>
  </si>
  <si>
    <t>Harga Sewa</t>
  </si>
  <si>
    <t>Januari</t>
  </si>
  <si>
    <t>Februari</t>
  </si>
  <si>
    <t>Maret</t>
  </si>
  <si>
    <t>April</t>
  </si>
  <si>
    <t>Kondisi Genset</t>
  </si>
  <si>
    <t>Relokasi</t>
  </si>
  <si>
    <t>Alpro</t>
  </si>
  <si>
    <t>Site Donor</t>
  </si>
  <si>
    <t>Site Acceptor</t>
  </si>
  <si>
    <t>Biaya Relokasi</t>
  </si>
  <si>
    <t xml:space="preserve">On Service </t>
  </si>
  <si>
    <t>N</t>
  </si>
  <si>
    <t>YES</t>
  </si>
  <si>
    <t>NO</t>
  </si>
  <si>
    <t>Sungai Sibur</t>
  </si>
  <si>
    <t>Rusak</t>
  </si>
  <si>
    <t>NA</t>
  </si>
  <si>
    <t>Y</t>
  </si>
  <si>
    <t>RELOC</t>
  </si>
  <si>
    <t>Y / N</t>
  </si>
  <si>
    <t>Cut Off</t>
  </si>
  <si>
    <t>PT. IDE</t>
  </si>
  <si>
    <t>Genset Rusak Need Overhaul</t>
  </si>
  <si>
    <t>Genset OK</t>
  </si>
  <si>
    <t>Radiator</t>
  </si>
  <si>
    <t>OK</t>
  </si>
  <si>
    <t>Genset 20 kVA</t>
  </si>
  <si>
    <t>RTG065</t>
  </si>
  <si>
    <t>Idle</t>
  </si>
  <si>
    <t>cut off</t>
  </si>
  <si>
    <t>BRONZE</t>
  </si>
  <si>
    <t>1500 W</t>
  </si>
  <si>
    <t xml:space="preserve">on service  </t>
  </si>
  <si>
    <t>Tsel</t>
  </si>
  <si>
    <t>3000 W</t>
  </si>
  <si>
    <t>Good</t>
  </si>
  <si>
    <t>SILVER</t>
  </si>
  <si>
    <t>GOLD</t>
  </si>
  <si>
    <t>RUSAK</t>
  </si>
  <si>
    <t>7500 W</t>
  </si>
  <si>
    <t>PLATINUM</t>
  </si>
  <si>
    <t>6000 W</t>
  </si>
  <si>
    <t>4500 W</t>
  </si>
  <si>
    <t>SLY080/SLY079</t>
  </si>
  <si>
    <t>Sparepart Name</t>
  </si>
  <si>
    <t>Merk</t>
  </si>
  <si>
    <t>Model/Serial Number</t>
  </si>
  <si>
    <t>Description</t>
  </si>
  <si>
    <t>QTY</t>
  </si>
  <si>
    <t>BALNUS</t>
  </si>
  <si>
    <t>Battery Lithium 100AH</t>
  </si>
  <si>
    <t>3 Unit</t>
  </si>
  <si>
    <t>Papagarang</t>
  </si>
  <si>
    <t>2 Unit</t>
  </si>
  <si>
    <t>Komodo Pasir Putih</t>
  </si>
  <si>
    <t>Battery+Modul Rectifier</t>
  </si>
  <si>
    <t>Modul rectifier r4850g</t>
  </si>
  <si>
    <t>Modul Rectifier 2000W</t>
  </si>
  <si>
    <t>N3T_RERUWAIRERE</t>
  </si>
  <si>
    <t>Rectifier Battery+Subrack</t>
  </si>
  <si>
    <t>6 Unit</t>
  </si>
  <si>
    <t>Pulau Doi</t>
  </si>
  <si>
    <t>Rectifier +Subrack</t>
  </si>
  <si>
    <t>SUlawesi</t>
  </si>
  <si>
    <t>Modul Rectifier</t>
  </si>
  <si>
    <t>R48-2000</t>
  </si>
  <si>
    <t>4 Unit</t>
  </si>
  <si>
    <t>Radiator + Kipas</t>
  </si>
  <si>
    <t>Rep. Pasimarannu</t>
  </si>
  <si>
    <t>Water Pump</t>
  </si>
  <si>
    <t>DMT Pulau Dua Darat</t>
  </si>
  <si>
    <t>Dinamo Starter</t>
  </si>
  <si>
    <t>Injection Pump</t>
  </si>
  <si>
    <t>Rep. Pasilambena</t>
  </si>
  <si>
    <t>Kiprok &amp; AVR</t>
  </si>
  <si>
    <t>Controller Genset</t>
  </si>
  <si>
    <t>Deepsea</t>
  </si>
  <si>
    <t>DMT Pancuran Taliabu</t>
  </si>
  <si>
    <t>Engine</t>
  </si>
  <si>
    <t>AVR</t>
  </si>
  <si>
    <t>SX460</t>
  </si>
  <si>
    <t>Exiter dan AVR</t>
  </si>
  <si>
    <t>On Service / Cut OFF</t>
  </si>
  <si>
    <t>Modernisasi Batch-1</t>
  </si>
  <si>
    <t>Modernisasi Batch-2</t>
  </si>
  <si>
    <t>Modernisasi Alpro</t>
  </si>
  <si>
    <t>Genset Sewa</t>
  </si>
  <si>
    <t>Kapasitas (KVA)</t>
  </si>
  <si>
    <t>BBT (Jam)</t>
  </si>
  <si>
    <t>Kapasitas (Bank)</t>
  </si>
  <si>
    <t>Jumlah Modul</t>
  </si>
  <si>
    <t>Ava Jan-25</t>
  </si>
  <si>
    <t>Ava Feb-25</t>
  </si>
  <si>
    <t>Prio 1</t>
  </si>
  <si>
    <t>Genset 20kVA + New Battery + New Recti</t>
  </si>
  <si>
    <t>Tidak</t>
  </si>
  <si>
    <t>Asset Infra</t>
  </si>
  <si>
    <t>Degradation</t>
  </si>
  <si>
    <t>Prio 2</t>
  </si>
  <si>
    <t>New Battery + New Rectifier</t>
  </si>
  <si>
    <t>Sewa (unit standby)</t>
  </si>
  <si>
    <t>Asset Telkomsel</t>
  </si>
  <si>
    <t>Genset (1+1) + New Battery + New Recti</t>
  </si>
  <si>
    <t>YES (Relok To Site Nataran Mining)</t>
  </si>
  <si>
    <t>Genset 1+1</t>
  </si>
  <si>
    <t>Y/N</t>
  </si>
  <si>
    <t>prio 2</t>
  </si>
  <si>
    <t>New Rectifier, New Battery</t>
  </si>
  <si>
    <t>Sewa/Tidak</t>
  </si>
  <si>
    <t/>
  </si>
  <si>
    <t>Eve</t>
  </si>
  <si>
    <t>prio 1</t>
  </si>
  <si>
    <t xml:space="preserve">New Battery </t>
  </si>
  <si>
    <t>0k</t>
  </si>
  <si>
    <t>2.5</t>
  </si>
  <si>
    <t>Sudah PLNisasi</t>
  </si>
  <si>
    <t>Genset +1</t>
  </si>
  <si>
    <t>0.5</t>
  </si>
  <si>
    <t>New Rectifier</t>
  </si>
  <si>
    <t>Lumpsum ke PT. IDE</t>
  </si>
  <si>
    <t>100,00%</t>
  </si>
  <si>
    <t>99,22%</t>
  </si>
  <si>
    <t>Lumpsum Sewa PT. IDE</t>
  </si>
  <si>
    <t>99,08%</t>
  </si>
  <si>
    <t>99,80%</t>
  </si>
  <si>
    <t>99,51%</t>
  </si>
  <si>
    <t>98,69%</t>
  </si>
  <si>
    <t>98,77%</t>
  </si>
  <si>
    <t>99,47%</t>
  </si>
  <si>
    <t>New Rectifier + New Battery</t>
  </si>
  <si>
    <t>DEGRADED</t>
  </si>
  <si>
    <t>94,75%</t>
  </si>
  <si>
    <t>99,58%</t>
  </si>
  <si>
    <t>New Battery</t>
  </si>
  <si>
    <t>EMERSON</t>
  </si>
  <si>
    <t>97,52%</t>
  </si>
  <si>
    <t>CUTT OFF</t>
  </si>
  <si>
    <t>TELKOMSEL</t>
  </si>
  <si>
    <t>Genset TI terbakar</t>
  </si>
  <si>
    <t>EVE &amp; HUAWEI</t>
  </si>
  <si>
    <t>Asset TI &amp; TELKOMSEL</t>
  </si>
  <si>
    <t>Subrack + New Battery + New Recti</t>
  </si>
  <si>
    <t>12 jam PLN 12 jam genset</t>
  </si>
  <si>
    <t>Yes</t>
  </si>
  <si>
    <t>HARTECH</t>
  </si>
  <si>
    <t>SEWA</t>
  </si>
  <si>
    <t>SHOTO</t>
  </si>
  <si>
    <t>FLOATING</t>
  </si>
  <si>
    <t>Genset 50Kva</t>
  </si>
  <si>
    <t>DEUTZ</t>
  </si>
  <si>
    <t xml:space="preserve">Y </t>
  </si>
  <si>
    <t xml:space="preserve">Genset 20 Kva &amp; Battery Lithium </t>
  </si>
  <si>
    <t>Genset 1+1 (3 Pass), Battery 1 Pack &amp; Module Rectifier</t>
  </si>
  <si>
    <t>Genset 20 Kva, Battery Lithium &amp; Module rectifier</t>
  </si>
  <si>
    <t>n</t>
  </si>
  <si>
    <t>Class</t>
  </si>
  <si>
    <t>Type Site</t>
  </si>
  <si>
    <t>NOP</t>
  </si>
  <si>
    <t>PIC</t>
  </si>
  <si>
    <t>Kuota BBM Januari</t>
  </si>
  <si>
    <t>Harga BBM / Liter</t>
  </si>
  <si>
    <t>BBM sudah dibayar</t>
  </si>
  <si>
    <t>GAP belum dibayar</t>
  </si>
  <si>
    <t>Total Pengisian</t>
  </si>
  <si>
    <t>GAP</t>
  </si>
  <si>
    <t>Biasa</t>
  </si>
  <si>
    <t>NOP PONTIANAK</t>
  </si>
  <si>
    <t>Azis</t>
  </si>
  <si>
    <t>Kalbar</t>
  </si>
  <si>
    <t> </t>
  </si>
  <si>
    <t>Priority</t>
  </si>
  <si>
    <t>NOP PANGKALAN BUN</t>
  </si>
  <si>
    <t>Simpul</t>
  </si>
  <si>
    <t>Sugeng</t>
  </si>
  <si>
    <t>Kalteng 2</t>
  </si>
  <si>
    <t>BALSAM HIGHWAY_KM70</t>
  </si>
  <si>
    <t>NOP BALIKPAPAN</t>
  </si>
  <si>
    <t>Hamdan</t>
  </si>
  <si>
    <t>Kaltimtara</t>
  </si>
  <si>
    <t>NOP PALANGKARAYA</t>
  </si>
  <si>
    <t>Rahmat</t>
  </si>
  <si>
    <t>Kalteng 1</t>
  </si>
  <si>
    <t>NOP TARAKAN</t>
  </si>
  <si>
    <t>NOP SAMARINDA</t>
  </si>
  <si>
    <t>BALSAM HIGHWAY_TELUK DALAM 1</t>
  </si>
  <si>
    <t>NOP BANJARMASIN</t>
  </si>
  <si>
    <t>Teguh</t>
  </si>
  <si>
    <t>Kalsel</t>
  </si>
  <si>
    <t>MT_HSLISAT/MT_HSLDAMA R</t>
  </si>
  <si>
    <t>PT_GUNUNGSEJAHTERAIB UPERTIWI</t>
  </si>
  <si>
    <t>Genset 1+1 + Modul rectifier</t>
  </si>
  <si>
    <t>TI</t>
  </si>
  <si>
    <t>Site Cut off</t>
  </si>
  <si>
    <t>Genset 20kVA + Modul Rectifier</t>
  </si>
  <si>
    <t xml:space="preserve">Sewa </t>
  </si>
  <si>
    <t>prio 3</t>
  </si>
  <si>
    <t xml:space="preserve"> Gold </t>
  </si>
  <si>
    <t>Prio 1/Prio 2/dst</t>
  </si>
  <si>
    <t xml:space="preserve"> Platinum </t>
  </si>
  <si>
    <t>Genset 20kVA</t>
  </si>
  <si>
    <t>Austin Power System</t>
  </si>
  <si>
    <t>atau ada yang lain</t>
  </si>
  <si>
    <t>Genset 1+2</t>
  </si>
  <si>
    <t xml:space="preserve"> Silver </t>
  </si>
  <si>
    <t>Genset 1+3</t>
  </si>
  <si>
    <t xml:space="preserve"> Bronze </t>
  </si>
  <si>
    <t>Idle 22/02/25</t>
  </si>
  <si>
    <t>#########</t>
  </si>
  <si>
    <t>On Air Date</t>
  </si>
  <si>
    <t>Total</t>
  </si>
  <si>
    <t>MGI PULAI / CENDANA ESTATE</t>
  </si>
  <si>
    <t>Sungai Pidada 2</t>
  </si>
  <si>
    <t>-</t>
  </si>
  <si>
    <t>Balnus</t>
  </si>
  <si>
    <t>KOMODO PASIR PUTIH</t>
  </si>
  <si>
    <t>N3T_PALUEKESOKOJA</t>
  </si>
  <si>
    <t>RERUWAIRERE ex Weelimbu</t>
  </si>
  <si>
    <t>MT_HSLISAT</t>
  </si>
  <si>
    <t>MGM/Sawit</t>
  </si>
  <si>
    <t>MT_PATAKPUTIH</t>
  </si>
  <si>
    <t>DMT Barrang Lompo</t>
  </si>
  <si>
    <t>Partial Degraded</t>
  </si>
  <si>
    <t>Asset Tsel</t>
  </si>
  <si>
    <t>Genset 20 kVA + Recti</t>
  </si>
  <si>
    <t>Emerald</t>
  </si>
  <si>
    <t>10 x 2</t>
  </si>
  <si>
    <t>Engkol</t>
  </si>
  <si>
    <t>Asset Rental</t>
  </si>
  <si>
    <t>'-3.846530</t>
  </si>
  <si>
    <t>'-2.703870</t>
  </si>
  <si>
    <t>'-5.535710</t>
  </si>
  <si>
    <t>'-2.603950</t>
  </si>
  <si>
    <t>'-3.007510</t>
  </si>
  <si>
    <t>'-3.474310</t>
  </si>
  <si>
    <t>'-1.910678</t>
  </si>
  <si>
    <t>'-3.418230</t>
  </si>
  <si>
    <t>'-6.393660</t>
  </si>
  <si>
    <t>'-2.213940</t>
  </si>
  <si>
    <t>'-3.051040</t>
  </si>
  <si>
    <t>'-3.500920</t>
  </si>
  <si>
    <t>'-4.795050</t>
  </si>
  <si>
    <t>'-6.061110</t>
  </si>
  <si>
    <t>'-3.106939</t>
  </si>
  <si>
    <t>'-5.496150</t>
  </si>
  <si>
    <t>'-1.235220</t>
  </si>
  <si>
    <t>'-2.539780</t>
  </si>
  <si>
    <t>'-3.314276</t>
  </si>
  <si>
    <t>'-3.768040</t>
  </si>
  <si>
    <t>'-6.599530</t>
  </si>
  <si>
    <t>'-3.271250</t>
  </si>
  <si>
    <t>'-1.486010</t>
  </si>
  <si>
    <t>'-2.097350</t>
  </si>
  <si>
    <t>'-2.497210</t>
  </si>
  <si>
    <t>'-6.124040</t>
  </si>
  <si>
    <t>'-3.367360</t>
  </si>
  <si>
    <t>'-5.906870</t>
  </si>
  <si>
    <t>'-6.027590</t>
  </si>
  <si>
    <t>'-3.896100</t>
  </si>
  <si>
    <t>'-5.741650</t>
  </si>
  <si>
    <t>'-6.626293</t>
  </si>
  <si>
    <t>'-7.068960</t>
  </si>
  <si>
    <t>'-6.639167</t>
  </si>
  <si>
    <t>'-3.580920</t>
  </si>
  <si>
    <t>'-4.758940</t>
  </si>
  <si>
    <t>0.320064</t>
  </si>
  <si>
    <t>0.636400</t>
  </si>
  <si>
    <t>'-5.951070</t>
  </si>
  <si>
    <t>3.171110</t>
  </si>
  <si>
    <t>'-0.429840</t>
  </si>
  <si>
    <t>'-5.435420</t>
  </si>
  <si>
    <t>'-5.081830</t>
  </si>
  <si>
    <t>'-4.545210</t>
  </si>
  <si>
    <t>'-7.318380</t>
  </si>
  <si>
    <t>'-7.356260</t>
  </si>
  <si>
    <t>'-1.913520</t>
  </si>
  <si>
    <t>'-3.483810</t>
  </si>
  <si>
    <t>1.834640</t>
  </si>
  <si>
    <t>'-3.287940</t>
  </si>
  <si>
    <t>'-3.012980</t>
  </si>
  <si>
    <t>'-5.049180</t>
  </si>
  <si>
    <t>'-1.913890</t>
  </si>
  <si>
    <t>'-7.401630</t>
  </si>
  <si>
    <t>'-1.731360</t>
  </si>
  <si>
    <t>'-2.909110</t>
  </si>
  <si>
    <t>'-4.437510</t>
  </si>
  <si>
    <t>'-1.919620</t>
  </si>
  <si>
    <t>'-2.086900</t>
  </si>
  <si>
    <t>'-6.792810</t>
  </si>
  <si>
    <t>'-3.348190</t>
  </si>
  <si>
    <t>'-1.231960</t>
  </si>
  <si>
    <t>'-2.213889</t>
  </si>
  <si>
    <t>'-2.039383</t>
  </si>
  <si>
    <t>'-2.020080</t>
  </si>
  <si>
    <t>'-1.920610</t>
  </si>
  <si>
    <t>'-5.513330</t>
  </si>
  <si>
    <t>'-0.621160</t>
  </si>
  <si>
    <t>'-6.179210</t>
  </si>
  <si>
    <t>'-7.856386</t>
  </si>
  <si>
    <t>'-6.995093</t>
  </si>
  <si>
    <t>'-5.567996</t>
  </si>
  <si>
    <t>'-6.954626</t>
  </si>
  <si>
    <t>'-5.055393</t>
  </si>
  <si>
    <t>'-7.090752</t>
  </si>
  <si>
    <t>'-6.951045</t>
  </si>
  <si>
    <t>'-8.552690</t>
  </si>
  <si>
    <t>Brand Genset</t>
  </si>
  <si>
    <t>Kepemilikan Genset (Sewa / Asset Infra)</t>
  </si>
  <si>
    <t>Brand Batere</t>
  </si>
  <si>
    <t>Jenis Batere</t>
  </si>
  <si>
    <t>Kapasitas Batere (Bank)</t>
  </si>
  <si>
    <t>Kondisi Batere</t>
  </si>
  <si>
    <t>Kepemilikan Batere (Sewa / Asset Infra)</t>
  </si>
  <si>
    <t>Brand Rectifier</t>
  </si>
  <si>
    <t>Kapasitas Rectifier</t>
  </si>
  <si>
    <t>Jumlah Modul Rectifier</t>
  </si>
  <si>
    <t>Kondisi Rectifier</t>
  </si>
  <si>
    <t>Kepemilikan Rectifier (Sewa / Asset Infra)</t>
  </si>
  <si>
    <t>Plan SPS</t>
  </si>
  <si>
    <t>Plan PLN</t>
  </si>
  <si>
    <t>Kapasitas Batere (Ah)</t>
  </si>
  <si>
    <t>Batere Degraded (Pack/Block)</t>
  </si>
  <si>
    <t>Batere Good (Pack/Block)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</si>
</sst>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Display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6"/>
      <color theme="1"/>
      <name val="Aptos Display"/>
      <family val="2"/>
    </font>
    <font>
      <sz val="11"/>
      <color rgb="FF000000"/>
      <name val="Aptos Narrow"/>
      <family val="2"/>
    </font>
    <font>
      <sz val="10"/>
      <color rgb="FF000000"/>
      <name val="Calibri"/>
      <family val="2"/>
    </font>
    <font>
      <b/>
      <sz val="16"/>
      <color rgb="FF000000"/>
      <name val="Aptos Display"/>
      <family val="2"/>
    </font>
    <font>
      <b/>
      <sz val="11"/>
      <color rgb="FF000000"/>
      <name val="Aptos Narrow"/>
      <family val="2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Calibri"/>
    </font>
    <font>
      <sz val="11"/>
      <color rgb="FF000000"/>
      <name val="Aptos Narrow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Aptos Narrow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FFFFFF"/>
      <name val="Aptos Narrow"/>
      <family val="2"/>
    </font>
    <font>
      <sz val="11"/>
      <color rgb="FF000000"/>
      <name val="Calibri"/>
      <family val="2"/>
    </font>
    <font>
      <sz val="10"/>
      <color rgb="FF000000"/>
      <name val="Aptos Narrow"/>
      <family val="2"/>
    </font>
    <font>
      <sz val="11"/>
      <color theme="1"/>
      <name val="Calibri"/>
      <charset val="1"/>
    </font>
    <font>
      <sz val="10"/>
      <color theme="1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ABAB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0" fillId="9" borderId="5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10" fontId="0" fillId="9" borderId="1" xfId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20" fontId="0" fillId="9" borderId="1" xfId="0" quotePrefix="1" applyNumberFormat="1" applyFill="1" applyBorder="1" applyAlignment="1">
      <alignment horizontal="center"/>
    </xf>
    <xf numFmtId="0" fontId="9" fillId="11" borderId="9" xfId="0" applyFont="1" applyFill="1" applyBorder="1"/>
    <xf numFmtId="0" fontId="10" fillId="11" borderId="3" xfId="0" applyFont="1" applyFill="1" applyBorder="1"/>
    <xf numFmtId="0" fontId="9" fillId="11" borderId="3" xfId="0" applyFont="1" applyFill="1" applyBorder="1"/>
    <xf numFmtId="10" fontId="9" fillId="11" borderId="3" xfId="0" applyNumberFormat="1" applyFont="1" applyFill="1" applyBorder="1"/>
    <xf numFmtId="0" fontId="10" fillId="11" borderId="9" xfId="0" applyFont="1" applyFill="1" applyBorder="1"/>
    <xf numFmtId="10" fontId="9" fillId="11" borderId="9" xfId="0" applyNumberFormat="1" applyFont="1" applyFill="1" applyBorder="1"/>
    <xf numFmtId="0" fontId="9" fillId="0" borderId="0" xfId="0" applyFont="1"/>
    <xf numFmtId="0" fontId="12" fillId="0" borderId="0" xfId="0" applyFont="1"/>
    <xf numFmtId="0" fontId="6" fillId="9" borderId="5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7" fillId="9" borderId="1" xfId="0" applyNumberFormat="1" applyFont="1" applyFill="1" applyBorder="1" applyAlignment="1">
      <alignment horizontal="center" vertical="center"/>
    </xf>
    <xf numFmtId="0" fontId="0" fillId="9" borderId="0" xfId="0" applyFill="1"/>
    <xf numFmtId="0" fontId="13" fillId="6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3" fontId="5" fillId="10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2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14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6" fillId="11" borderId="5" xfId="0" applyFont="1" applyFill="1" applyBorder="1"/>
    <xf numFmtId="0" fontId="6" fillId="11" borderId="9" xfId="0" applyFont="1" applyFill="1" applyBorder="1"/>
    <xf numFmtId="0" fontId="15" fillId="13" borderId="1" xfId="0" applyFont="1" applyFill="1" applyBorder="1"/>
    <xf numFmtId="0" fontId="15" fillId="11" borderId="3" xfId="0" applyFont="1" applyFill="1" applyBorder="1"/>
    <xf numFmtId="0" fontId="15" fillId="11" borderId="9" xfId="0" applyFont="1" applyFill="1" applyBorder="1"/>
    <xf numFmtId="0" fontId="16" fillId="11" borderId="9" xfId="0" applyFont="1" applyFill="1" applyBorder="1"/>
    <xf numFmtId="0" fontId="16" fillId="20" borderId="5" xfId="0" applyFont="1" applyFill="1" applyBorder="1"/>
    <xf numFmtId="0" fontId="17" fillId="11" borderId="3" xfId="0" applyFont="1" applyFill="1" applyBorder="1"/>
    <xf numFmtId="0" fontId="15" fillId="21" borderId="1" xfId="0" applyFont="1" applyFill="1" applyBorder="1"/>
    <xf numFmtId="0" fontId="17" fillId="11" borderId="9" xfId="0" applyFont="1" applyFill="1" applyBorder="1"/>
    <xf numFmtId="3" fontId="17" fillId="11" borderId="9" xfId="0" applyNumberFormat="1" applyFont="1" applyFill="1" applyBorder="1"/>
    <xf numFmtId="0" fontId="17" fillId="20" borderId="1" xfId="0" applyFont="1" applyFill="1" applyBorder="1"/>
    <xf numFmtId="0" fontId="16" fillId="11" borderId="9" xfId="0" applyFont="1" applyFill="1" applyBorder="1" applyAlignment="1">
      <alignment horizontal="center" vertical="center"/>
    </xf>
    <xf numFmtId="0" fontId="16" fillId="20" borderId="5" xfId="0" applyFont="1" applyFill="1" applyBorder="1" applyAlignment="1">
      <alignment horizontal="center" vertical="center"/>
    </xf>
    <xf numFmtId="0" fontId="18" fillId="17" borderId="1" xfId="0" applyFont="1" applyFill="1" applyBorder="1"/>
    <xf numFmtId="0" fontId="18" fillId="17" borderId="3" xfId="0" applyFont="1" applyFill="1" applyBorder="1"/>
    <xf numFmtId="0" fontId="18" fillId="12" borderId="3" xfId="0" applyFont="1" applyFill="1" applyBorder="1"/>
    <xf numFmtId="0" fontId="19" fillId="18" borderId="3" xfId="0" applyFont="1" applyFill="1" applyBorder="1"/>
    <xf numFmtId="0" fontId="19" fillId="12" borderId="3" xfId="0" applyFont="1" applyFill="1" applyBorder="1"/>
    <xf numFmtId="0" fontId="19" fillId="17" borderId="3" xfId="0" applyFont="1" applyFill="1" applyBorder="1"/>
    <xf numFmtId="0" fontId="18" fillId="13" borderId="3" xfId="0" applyFont="1" applyFill="1" applyBorder="1"/>
    <xf numFmtId="0" fontId="19" fillId="13" borderId="3" xfId="0" applyFont="1" applyFill="1" applyBorder="1"/>
    <xf numFmtId="0" fontId="19" fillId="14" borderId="3" xfId="0" applyFont="1" applyFill="1" applyBorder="1"/>
    <xf numFmtId="0" fontId="19" fillId="15" borderId="3" xfId="0" applyFont="1" applyFill="1" applyBorder="1"/>
    <xf numFmtId="0" fontId="19" fillId="16" borderId="3" xfId="0" applyFont="1" applyFill="1" applyBorder="1"/>
    <xf numFmtId="0" fontId="19" fillId="19" borderId="3" xfId="0" applyFont="1" applyFill="1" applyBorder="1"/>
    <xf numFmtId="0" fontId="15" fillId="11" borderId="5" xfId="0" applyFont="1" applyFill="1" applyBorder="1"/>
    <xf numFmtId="0" fontId="16" fillId="20" borderId="9" xfId="0" applyFont="1" applyFill="1" applyBorder="1"/>
    <xf numFmtId="0" fontId="17" fillId="20" borderId="9" xfId="0" applyFont="1" applyFill="1" applyBorder="1"/>
    <xf numFmtId="10" fontId="16" fillId="11" borderId="9" xfId="0" applyNumberFormat="1" applyFont="1" applyFill="1" applyBorder="1"/>
    <xf numFmtId="0" fontId="16" fillId="0" borderId="12" xfId="0" applyFont="1" applyBorder="1"/>
    <xf numFmtId="3" fontId="16" fillId="0" borderId="12" xfId="0" applyNumberFormat="1" applyFont="1" applyBorder="1"/>
    <xf numFmtId="0" fontId="6" fillId="11" borderId="8" xfId="0" applyFont="1" applyFill="1" applyBorder="1"/>
    <xf numFmtId="0" fontId="20" fillId="0" borderId="14" xfId="0" applyFont="1" applyBorder="1"/>
    <xf numFmtId="0" fontId="20" fillId="0" borderId="15" xfId="0" applyFont="1" applyBorder="1"/>
    <xf numFmtId="0" fontId="21" fillId="0" borderId="16" xfId="0" applyFont="1" applyBorder="1"/>
    <xf numFmtId="0" fontId="21" fillId="0" borderId="17" xfId="0" applyFont="1" applyBorder="1"/>
    <xf numFmtId="3" fontId="21" fillId="0" borderId="17" xfId="0" applyNumberFormat="1" applyFont="1" applyBorder="1"/>
    <xf numFmtId="0" fontId="0" fillId="9" borderId="5" xfId="0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3" fontId="25" fillId="1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3" fontId="26" fillId="9" borderId="1" xfId="0" applyNumberFormat="1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3" fillId="10" borderId="0" xfId="0" applyFont="1" applyFill="1" applyAlignment="1">
      <alignment vertic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0" fillId="9" borderId="12" xfId="0" applyFill="1" applyBorder="1"/>
    <xf numFmtId="0" fontId="22" fillId="0" borderId="12" xfId="0" applyFont="1" applyBorder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2" fillId="18" borderId="20" xfId="0" applyFont="1" applyFill="1" applyBorder="1"/>
    <xf numFmtId="0" fontId="12" fillId="12" borderId="20" xfId="0" applyFont="1" applyFill="1" applyBorder="1"/>
    <xf numFmtId="0" fontId="9" fillId="0" borderId="21" xfId="0" applyFont="1" applyBorder="1"/>
    <xf numFmtId="0" fontId="28" fillId="0" borderId="0" xfId="0" applyFont="1"/>
    <xf numFmtId="0" fontId="10" fillId="0" borderId="5" xfId="0" applyFont="1" applyBorder="1"/>
    <xf numFmtId="0" fontId="10" fillId="0" borderId="9" xfId="0" applyFont="1" applyBorder="1"/>
    <xf numFmtId="0" fontId="29" fillId="0" borderId="9" xfId="0" applyFont="1" applyBorder="1"/>
    <xf numFmtId="15" fontId="4" fillId="0" borderId="8" xfId="0" applyNumberFormat="1" applyFont="1" applyBorder="1"/>
    <xf numFmtId="0" fontId="17" fillId="0" borderId="9" xfId="0" applyFont="1" applyBorder="1"/>
    <xf numFmtId="0" fontId="4" fillId="0" borderId="8" xfId="0" quotePrefix="1" applyFont="1" applyBorder="1"/>
    <xf numFmtId="0" fontId="9" fillId="0" borderId="22" xfId="0" applyFont="1" applyBorder="1"/>
    <xf numFmtId="0" fontId="6" fillId="0" borderId="9" xfId="0" applyFont="1" applyBorder="1"/>
    <xf numFmtId="0" fontId="6" fillId="9" borderId="12" xfId="0" applyFont="1" applyFill="1" applyBorder="1" applyAlignment="1">
      <alignment horizontal="center"/>
    </xf>
    <xf numFmtId="0" fontId="0" fillId="9" borderId="12" xfId="0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3" fontId="26" fillId="9" borderId="12" xfId="0" applyNumberFormat="1" applyFont="1" applyFill="1" applyBorder="1" applyAlignment="1">
      <alignment horizontal="center" vertical="center"/>
    </xf>
    <xf numFmtId="16" fontId="6" fillId="9" borderId="12" xfId="0" applyNumberFormat="1" applyFont="1" applyFill="1" applyBorder="1" applyAlignment="1">
      <alignment horizontal="center"/>
    </xf>
    <xf numFmtId="0" fontId="9" fillId="0" borderId="12" xfId="0" applyFont="1" applyBorder="1"/>
    <xf numFmtId="0" fontId="28" fillId="0" borderId="12" xfId="0" applyFont="1" applyBorder="1"/>
    <xf numFmtId="0" fontId="15" fillId="11" borderId="12" xfId="0" applyFont="1" applyFill="1" applyBorder="1"/>
    <xf numFmtId="0" fontId="16" fillId="11" borderId="12" xfId="0" applyFont="1" applyFill="1" applyBorder="1"/>
    <xf numFmtId="0" fontId="16" fillId="11" borderId="1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/>
    </xf>
    <xf numFmtId="0" fontId="15" fillId="13" borderId="2" xfId="0" applyFont="1" applyFill="1" applyBorder="1"/>
    <xf numFmtId="0" fontId="15" fillId="21" borderId="2" xfId="0" applyFont="1" applyFill="1" applyBorder="1"/>
    <xf numFmtId="0" fontId="16" fillId="0" borderId="23" xfId="0" applyFont="1" applyBorder="1"/>
    <xf numFmtId="0" fontId="6" fillId="9" borderId="13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3" fontId="26" fillId="9" borderId="13" xfId="0" applyNumberFormat="1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0" fillId="9" borderId="24" xfId="0" applyFill="1" applyBorder="1"/>
    <xf numFmtId="0" fontId="22" fillId="0" borderId="25" xfId="0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8" fillId="6" borderId="9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/>
    </xf>
    <xf numFmtId="3" fontId="30" fillId="0" borderId="0" xfId="0" applyNumberFormat="1" applyFont="1"/>
    <xf numFmtId="3" fontId="31" fillId="0" borderId="0" xfId="0" applyNumberFormat="1" applyFont="1"/>
    <xf numFmtId="0" fontId="27" fillId="22" borderId="18" xfId="0" applyFont="1" applyFill="1" applyBorder="1"/>
    <xf numFmtId="0" fontId="27" fillId="22" borderId="1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3" fillId="10" borderId="7" xfId="0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3" fillId="23" borderId="1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27" fillId="22" borderId="18" xfId="0" applyFont="1" applyFill="1" applyBorder="1"/>
    <xf numFmtId="0" fontId="27" fillId="22" borderId="19" xfId="0" applyFont="1" applyFill="1" applyBorder="1"/>
    <xf numFmtId="0" fontId="11" fillId="12" borderId="2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3" borderId="8" xfId="0" applyFont="1" applyFill="1" applyBorder="1"/>
    <xf numFmtId="0" fontId="11" fillId="13" borderId="10" xfId="0" applyFont="1" applyFill="1" applyBorder="1"/>
    <xf numFmtId="0" fontId="11" fillId="14" borderId="8" xfId="0" applyFont="1" applyFill="1" applyBorder="1"/>
    <xf numFmtId="0" fontId="11" fillId="14" borderId="10" xfId="0" applyFont="1" applyFill="1" applyBorder="1"/>
    <xf numFmtId="0" fontId="11" fillId="15" borderId="8" xfId="0" applyFont="1" applyFill="1" applyBorder="1"/>
    <xf numFmtId="0" fontId="11" fillId="15" borderId="10" xfId="0" applyFont="1" applyFill="1" applyBorder="1"/>
    <xf numFmtId="0" fontId="11" fillId="16" borderId="6" xfId="0" applyFont="1" applyFill="1" applyBorder="1"/>
    <xf numFmtId="0" fontId="11" fillId="16" borderId="11" xfId="0" applyFont="1" applyFill="1" applyBorder="1"/>
  </cellXfs>
  <cellStyles count="2">
    <cellStyle name="Normal" xfId="0" builtinId="0"/>
    <cellStyle name="Percent" xfId="1" builtinId="5"/>
  </cellStyles>
  <dxfs count="85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0AB94-600D-4CFF-981C-E9D4395E28CC}" name="Table1" displayName="Table1" ref="A1:I161" totalsRowShown="0" headerRowDxfId="84" dataDxfId="82" headerRowBorderDxfId="83" tableBorderDxfId="81">
  <autoFilter ref="A1:I161" xr:uid="{FAA0AB94-600D-4CFF-981C-E9D4395E28CC}"/>
  <tableColumns count="9">
    <tableColumn id="1" xr3:uid="{77E893A6-6C2D-4771-B65E-2A16FEDDD744}" name="No" dataDxfId="80"/>
    <tableColumn id="3" xr3:uid="{350E80CA-D49F-48CD-A804-258E67C5D255}" name="Site ID" dataDxfId="79"/>
    <tableColumn id="4" xr3:uid="{A0CA6EC1-AF4D-4BAF-8847-EE8410494E0B}" name="Regional" dataDxfId="78"/>
    <tableColumn id="5" xr3:uid="{34624FAB-A8C2-47D2-887A-F46BCB0D56A4}" name="Site Name" dataDxfId="77"/>
    <tableColumn id="6" xr3:uid="{6CDDA025-9A9B-4EEC-833E-B6355DFF6956}" name="Sparepart Name" dataDxfId="76"/>
    <tableColumn id="7" xr3:uid="{61030A30-7B89-4761-A2E1-A81E29B6BCC6}" name="Merk" dataDxfId="75"/>
    <tableColumn id="9" xr3:uid="{9F517929-E865-4041-8A4A-056DDE7BD839}" name="Model/Serial Number" dataDxfId="74"/>
    <tableColumn id="2" xr3:uid="{F97615B2-040B-49B1-B756-D6E3888E2750}" name="Description" dataDxfId="73"/>
    <tableColumn id="8" xr3:uid="{31B50525-E854-45D3-A18A-EFE123484643}" name="QTY" dataDxfId="7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26E2-7833-444E-AC28-06998B256C51}">
  <dimension ref="A1:AB196"/>
  <sheetViews>
    <sheetView topLeftCell="A169" zoomScale="70" zoomScaleNormal="70" workbookViewId="0">
      <selection activeCell="A196" sqref="A196"/>
    </sheetView>
  </sheetViews>
  <sheetFormatPr defaultRowHeight="14.5" x14ac:dyDescent="0.35"/>
  <cols>
    <col min="1" max="1" width="9.54296875" bestFit="1" customWidth="1"/>
    <col min="2" max="2" width="4.453125" bestFit="1" customWidth="1"/>
    <col min="3" max="4" width="8" bestFit="1" customWidth="1"/>
    <col min="5" max="5" width="10.26953125" bestFit="1" customWidth="1"/>
    <col min="6" max="6" width="40.54296875" bestFit="1" customWidth="1"/>
    <col min="7" max="7" width="14.7265625" bestFit="1" customWidth="1"/>
    <col min="8" max="8" width="16.7265625" bestFit="1" customWidth="1"/>
    <col min="9" max="9" width="13.54296875" bestFit="1" customWidth="1"/>
    <col min="10" max="10" width="8.54296875" bestFit="1" customWidth="1"/>
    <col min="11" max="11" width="7.81640625" bestFit="1" customWidth="1"/>
    <col min="12" max="12" width="26" bestFit="1" customWidth="1"/>
    <col min="13" max="13" width="7.81640625" bestFit="1" customWidth="1"/>
    <col min="14" max="15" width="9.1796875" bestFit="1" customWidth="1"/>
    <col min="16" max="16" width="20.54296875" bestFit="1" customWidth="1"/>
    <col min="17" max="17" width="16.54296875" bestFit="1" customWidth="1"/>
    <col min="18" max="18" width="7.1796875" bestFit="1" customWidth="1"/>
    <col min="19" max="19" width="5.26953125" customWidth="1"/>
    <col min="20" max="20" width="12.7265625" bestFit="1" customWidth="1"/>
    <col min="21" max="21" width="12.453125" bestFit="1" customWidth="1"/>
    <col min="22" max="22" width="11.54296875" bestFit="1" customWidth="1"/>
    <col min="23" max="23" width="12.7265625" bestFit="1" customWidth="1"/>
    <col min="24" max="24" width="12.453125" bestFit="1" customWidth="1"/>
    <col min="25" max="25" width="11.1796875" customWidth="1"/>
    <col min="26" max="26" width="16.54296875" customWidth="1"/>
    <col min="27" max="27" width="20" bestFit="1" customWidth="1"/>
    <col min="28" max="28" width="7.453125" bestFit="1" customWidth="1"/>
  </cols>
  <sheetData>
    <row r="1" spans="1:28" ht="23.5" x14ac:dyDescent="0.55000000000000004">
      <c r="L1" s="1"/>
      <c r="M1" s="1"/>
      <c r="N1" s="166" t="s">
        <v>0</v>
      </c>
      <c r="O1" s="166"/>
      <c r="P1" s="166"/>
      <c r="Q1" s="167" t="s">
        <v>1</v>
      </c>
      <c r="R1" s="167"/>
      <c r="S1" s="167"/>
      <c r="T1" s="167"/>
      <c r="U1" s="167"/>
      <c r="V1" s="168" t="s">
        <v>2</v>
      </c>
      <c r="W1" s="168"/>
      <c r="X1" s="168"/>
      <c r="Y1" s="169" t="s">
        <v>3</v>
      </c>
      <c r="Z1" s="170"/>
      <c r="AA1" s="2"/>
      <c r="AB1" s="3"/>
    </row>
    <row r="2" spans="1:28" x14ac:dyDescent="0.35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15</v>
      </c>
      <c r="M2" s="6" t="s">
        <v>16</v>
      </c>
      <c r="N2" s="7" t="s">
        <v>17</v>
      </c>
      <c r="O2" s="8" t="s">
        <v>18</v>
      </c>
      <c r="P2" s="8" t="s">
        <v>19</v>
      </c>
      <c r="Q2" s="9" t="s">
        <v>17</v>
      </c>
      <c r="R2" s="9" t="s">
        <v>20</v>
      </c>
      <c r="S2" s="9" t="s">
        <v>21</v>
      </c>
      <c r="T2" s="10" t="s">
        <v>22</v>
      </c>
      <c r="U2" s="9" t="s">
        <v>19</v>
      </c>
      <c r="V2" s="11" t="s">
        <v>17</v>
      </c>
      <c r="W2" s="12" t="s">
        <v>22</v>
      </c>
      <c r="X2" s="12" t="s">
        <v>19</v>
      </c>
      <c r="Y2" s="13" t="s">
        <v>23</v>
      </c>
      <c r="Z2" s="13" t="s">
        <v>24</v>
      </c>
      <c r="AA2" s="14" t="s">
        <v>25</v>
      </c>
      <c r="AB2" s="15" t="s">
        <v>26</v>
      </c>
    </row>
    <row r="3" spans="1:28" x14ac:dyDescent="0.35">
      <c r="A3" s="16">
        <v>1</v>
      </c>
      <c r="B3" s="16" t="s">
        <v>27</v>
      </c>
      <c r="C3" s="16" t="s">
        <v>28</v>
      </c>
      <c r="D3" s="16" t="s">
        <v>29</v>
      </c>
      <c r="E3" s="16" t="s">
        <v>30</v>
      </c>
      <c r="F3" s="16" t="s">
        <v>31</v>
      </c>
      <c r="G3" s="17" t="s">
        <v>32</v>
      </c>
      <c r="H3" s="17" t="s">
        <v>33</v>
      </c>
      <c r="I3" s="17" t="s">
        <v>34</v>
      </c>
      <c r="J3" s="16">
        <v>114.35890000000001</v>
      </c>
      <c r="K3" s="16">
        <v>-1.9470000000000001</v>
      </c>
      <c r="L3" s="18" t="s">
        <v>35</v>
      </c>
      <c r="M3" s="19">
        <v>3000</v>
      </c>
      <c r="N3" s="20" t="s">
        <v>36</v>
      </c>
      <c r="O3" s="19">
        <v>20</v>
      </c>
      <c r="P3" s="21" t="s">
        <v>37</v>
      </c>
      <c r="Q3" s="22" t="s">
        <v>38</v>
      </c>
      <c r="R3" s="22" t="s">
        <v>39</v>
      </c>
      <c r="S3" s="22">
        <v>0.5</v>
      </c>
      <c r="T3" s="23">
        <v>24</v>
      </c>
      <c r="U3" s="24" t="s">
        <v>40</v>
      </c>
      <c r="V3" s="23" t="s">
        <v>41</v>
      </c>
      <c r="W3" s="23">
        <v>9</v>
      </c>
      <c r="X3" s="24" t="s">
        <v>42</v>
      </c>
      <c r="Y3" s="24"/>
      <c r="Z3" s="25">
        <v>0.97499999999999998</v>
      </c>
      <c r="AA3" s="24"/>
      <c r="AB3" s="24"/>
    </row>
    <row r="4" spans="1:28" x14ac:dyDescent="0.35">
      <c r="A4" s="16">
        <v>2</v>
      </c>
      <c r="B4" s="16" t="s">
        <v>27</v>
      </c>
      <c r="C4" s="16" t="s">
        <v>43</v>
      </c>
      <c r="D4" s="16" t="s">
        <v>44</v>
      </c>
      <c r="E4" s="16" t="s">
        <v>30</v>
      </c>
      <c r="F4" s="16" t="s">
        <v>45</v>
      </c>
      <c r="G4" s="17" t="s">
        <v>32</v>
      </c>
      <c r="H4" s="17" t="s">
        <v>46</v>
      </c>
      <c r="I4" s="17" t="s">
        <v>34</v>
      </c>
      <c r="J4" s="16">
        <v>114.8754</v>
      </c>
      <c r="K4" s="16">
        <v>-2.3201999999999998</v>
      </c>
      <c r="L4" s="18" t="s">
        <v>47</v>
      </c>
      <c r="M4" s="19">
        <v>4500</v>
      </c>
      <c r="N4" s="26" t="s">
        <v>48</v>
      </c>
      <c r="O4" s="19">
        <v>20</v>
      </c>
      <c r="P4" s="21" t="s">
        <v>49</v>
      </c>
      <c r="Q4" s="22" t="s">
        <v>50</v>
      </c>
      <c r="R4" s="22" t="s">
        <v>51</v>
      </c>
      <c r="S4" s="22">
        <v>1</v>
      </c>
      <c r="T4" s="23">
        <v>18</v>
      </c>
      <c r="U4" s="24" t="s">
        <v>42</v>
      </c>
      <c r="V4" s="23" t="s">
        <v>41</v>
      </c>
      <c r="W4" s="23">
        <v>9</v>
      </c>
      <c r="X4" s="24" t="s">
        <v>42</v>
      </c>
      <c r="Y4" s="24"/>
      <c r="Z4" s="25">
        <v>0.99399999999999999</v>
      </c>
      <c r="AA4" s="24"/>
      <c r="AB4" s="24"/>
    </row>
    <row r="5" spans="1:28" x14ac:dyDescent="0.35">
      <c r="A5" s="16">
        <v>3</v>
      </c>
      <c r="B5" s="16" t="s">
        <v>27</v>
      </c>
      <c r="C5" s="16" t="s">
        <v>52</v>
      </c>
      <c r="D5" s="16" t="s">
        <v>29</v>
      </c>
      <c r="E5" s="16" t="s">
        <v>30</v>
      </c>
      <c r="F5" s="16" t="s">
        <v>53</v>
      </c>
      <c r="G5" s="17" t="s">
        <v>32</v>
      </c>
      <c r="H5" s="17" t="s">
        <v>54</v>
      </c>
      <c r="I5" s="17" t="s">
        <v>34</v>
      </c>
      <c r="J5" s="16">
        <v>113.0745</v>
      </c>
      <c r="K5" s="16">
        <v>-1.8673</v>
      </c>
      <c r="L5" s="18" t="s">
        <v>47</v>
      </c>
      <c r="M5" s="19">
        <v>4500</v>
      </c>
      <c r="N5" s="26" t="s">
        <v>48</v>
      </c>
      <c r="O5" s="19">
        <v>20</v>
      </c>
      <c r="P5" s="21" t="s">
        <v>49</v>
      </c>
      <c r="Q5" s="22" t="s">
        <v>38</v>
      </c>
      <c r="R5" s="22" t="s">
        <v>39</v>
      </c>
      <c r="S5" s="22">
        <v>0.5</v>
      </c>
      <c r="T5" s="23">
        <v>24</v>
      </c>
      <c r="U5" s="24" t="s">
        <v>40</v>
      </c>
      <c r="V5" s="23" t="s">
        <v>41</v>
      </c>
      <c r="W5" s="23">
        <v>9</v>
      </c>
      <c r="X5" s="24" t="s">
        <v>40</v>
      </c>
      <c r="Y5" s="24"/>
      <c r="Z5" s="25">
        <v>0.99</v>
      </c>
      <c r="AA5" s="24"/>
      <c r="AB5" s="24"/>
    </row>
    <row r="6" spans="1:28" x14ac:dyDescent="0.35">
      <c r="A6" s="16">
        <v>4</v>
      </c>
      <c r="B6" s="16" t="s">
        <v>27</v>
      </c>
      <c r="C6" s="16" t="s">
        <v>55</v>
      </c>
      <c r="D6" s="16" t="s">
        <v>29</v>
      </c>
      <c r="E6" s="16" t="s">
        <v>30</v>
      </c>
      <c r="F6" s="16" t="s">
        <v>56</v>
      </c>
      <c r="G6" s="17" t="s">
        <v>57</v>
      </c>
      <c r="H6" s="17" t="s">
        <v>58</v>
      </c>
      <c r="I6" s="17" t="s">
        <v>34</v>
      </c>
      <c r="J6" s="16">
        <v>116.23739999999999</v>
      </c>
      <c r="K6" s="16">
        <v>-2.4689000000000001</v>
      </c>
      <c r="L6" s="18" t="s">
        <v>47</v>
      </c>
      <c r="M6" s="19">
        <v>4500</v>
      </c>
      <c r="N6" s="26" t="s">
        <v>48</v>
      </c>
      <c r="O6" s="19">
        <v>20</v>
      </c>
      <c r="P6" s="21" t="s">
        <v>49</v>
      </c>
      <c r="Q6" s="22" t="s">
        <v>38</v>
      </c>
      <c r="R6" s="22" t="s">
        <v>39</v>
      </c>
      <c r="S6" s="22">
        <v>0.5</v>
      </c>
      <c r="T6" s="23">
        <v>24</v>
      </c>
      <c r="U6" s="24" t="s">
        <v>59</v>
      </c>
      <c r="V6" s="23" t="s">
        <v>41</v>
      </c>
      <c r="W6" s="23">
        <v>9</v>
      </c>
      <c r="X6" s="24" t="s">
        <v>40</v>
      </c>
      <c r="Y6" s="24"/>
      <c r="Z6" s="25">
        <v>0.99399999999999999</v>
      </c>
      <c r="AA6" s="24"/>
      <c r="AB6" s="24"/>
    </row>
    <row r="7" spans="1:28" x14ac:dyDescent="0.35">
      <c r="A7" s="16">
        <v>5</v>
      </c>
      <c r="B7" s="16" t="s">
        <v>27</v>
      </c>
      <c r="C7" s="16" t="s">
        <v>60</v>
      </c>
      <c r="D7" s="16" t="s">
        <v>29</v>
      </c>
      <c r="E7" s="16" t="s">
        <v>30</v>
      </c>
      <c r="F7" s="16" t="s">
        <v>61</v>
      </c>
      <c r="G7" s="17" t="s">
        <v>57</v>
      </c>
      <c r="H7" s="17" t="s">
        <v>58</v>
      </c>
      <c r="I7" s="17" t="s">
        <v>34</v>
      </c>
      <c r="J7" s="16">
        <v>116.2008</v>
      </c>
      <c r="K7" s="16">
        <v>-2.4851000000000001</v>
      </c>
      <c r="L7" s="18" t="s">
        <v>47</v>
      </c>
      <c r="M7" s="19">
        <v>4500</v>
      </c>
      <c r="N7" s="26" t="s">
        <v>48</v>
      </c>
      <c r="O7" s="19">
        <v>20</v>
      </c>
      <c r="P7" s="21" t="s">
        <v>49</v>
      </c>
      <c r="Q7" s="22" t="s">
        <v>62</v>
      </c>
      <c r="R7" s="22" t="s">
        <v>51</v>
      </c>
      <c r="S7" s="22">
        <v>2.5</v>
      </c>
      <c r="T7" s="23">
        <v>15</v>
      </c>
      <c r="U7" s="24" t="s">
        <v>40</v>
      </c>
      <c r="V7" s="23" t="s">
        <v>41</v>
      </c>
      <c r="W7" s="23">
        <v>9</v>
      </c>
      <c r="X7" s="24" t="s">
        <v>40</v>
      </c>
      <c r="Y7" s="24"/>
      <c r="Z7" s="25">
        <v>0.97499999999999998</v>
      </c>
      <c r="AA7" s="24"/>
      <c r="AB7" s="24"/>
    </row>
    <row r="8" spans="1:28" x14ac:dyDescent="0.35">
      <c r="A8" s="16">
        <v>6</v>
      </c>
      <c r="B8" s="16" t="s">
        <v>27</v>
      </c>
      <c r="C8" s="16" t="s">
        <v>63</v>
      </c>
      <c r="D8" s="16" t="s">
        <v>44</v>
      </c>
      <c r="E8" s="16" t="s">
        <v>30</v>
      </c>
      <c r="F8" s="16" t="s">
        <v>64</v>
      </c>
      <c r="G8" s="17" t="s">
        <v>32</v>
      </c>
      <c r="H8" s="17" t="s">
        <v>54</v>
      </c>
      <c r="I8" s="17" t="s">
        <v>34</v>
      </c>
      <c r="J8" s="16">
        <v>111.82210000000001</v>
      </c>
      <c r="K8" s="16">
        <v>-2.7206000000000001</v>
      </c>
      <c r="L8" s="18" t="s">
        <v>47</v>
      </c>
      <c r="M8" s="19">
        <v>4500</v>
      </c>
      <c r="N8" s="26" t="s">
        <v>48</v>
      </c>
      <c r="O8" s="19">
        <v>20</v>
      </c>
      <c r="P8" s="21" t="s">
        <v>49</v>
      </c>
      <c r="Q8" s="22" t="s">
        <v>62</v>
      </c>
      <c r="R8" s="22" t="s">
        <v>51</v>
      </c>
      <c r="S8" s="22">
        <v>0.5</v>
      </c>
      <c r="T8" s="23">
        <v>15</v>
      </c>
      <c r="U8" s="24" t="s">
        <v>42</v>
      </c>
      <c r="V8" s="23" t="s">
        <v>41</v>
      </c>
      <c r="W8" s="23">
        <v>9</v>
      </c>
      <c r="X8" s="24" t="s">
        <v>42</v>
      </c>
      <c r="Y8" s="24"/>
      <c r="Z8" s="25">
        <v>0.99</v>
      </c>
      <c r="AA8" s="24"/>
      <c r="AB8" s="24"/>
    </row>
    <row r="9" spans="1:28" x14ac:dyDescent="0.35">
      <c r="A9" s="16">
        <v>7</v>
      </c>
      <c r="B9" s="16" t="s">
        <v>27</v>
      </c>
      <c r="C9" s="16" t="s">
        <v>65</v>
      </c>
      <c r="D9" s="16" t="s">
        <v>66</v>
      </c>
      <c r="E9" s="16" t="s">
        <v>30</v>
      </c>
      <c r="F9" s="16" t="s">
        <v>67</v>
      </c>
      <c r="G9" s="17" t="s">
        <v>32</v>
      </c>
      <c r="H9" s="17" t="s">
        <v>54</v>
      </c>
      <c r="I9" s="17" t="s">
        <v>34</v>
      </c>
      <c r="J9" s="16">
        <v>111.95529999999999</v>
      </c>
      <c r="K9" s="16">
        <v>-2.3607</v>
      </c>
      <c r="L9" s="18" t="s">
        <v>47</v>
      </c>
      <c r="M9" s="19">
        <v>3000</v>
      </c>
      <c r="N9" s="26" t="s">
        <v>48</v>
      </c>
      <c r="O9" s="19">
        <v>20</v>
      </c>
      <c r="P9" s="21" t="s">
        <v>37</v>
      </c>
      <c r="Q9" s="22" t="s">
        <v>38</v>
      </c>
      <c r="R9" s="22" t="s">
        <v>39</v>
      </c>
      <c r="S9" s="22">
        <v>0</v>
      </c>
      <c r="T9" s="23">
        <v>24</v>
      </c>
      <c r="U9" s="24" t="s">
        <v>59</v>
      </c>
      <c r="V9" s="23" t="s">
        <v>41</v>
      </c>
      <c r="W9" s="23">
        <v>9</v>
      </c>
      <c r="X9" s="24" t="s">
        <v>40</v>
      </c>
      <c r="Y9" s="24"/>
      <c r="Z9" s="25">
        <v>0.97499999999999998</v>
      </c>
      <c r="AA9" s="24"/>
      <c r="AB9" s="24"/>
    </row>
    <row r="10" spans="1:28" x14ac:dyDescent="0.35">
      <c r="A10" s="16">
        <v>8</v>
      </c>
      <c r="B10" s="16" t="s">
        <v>27</v>
      </c>
      <c r="C10" s="16" t="s">
        <v>68</v>
      </c>
      <c r="D10" s="16" t="s">
        <v>44</v>
      </c>
      <c r="E10" s="16" t="s">
        <v>30</v>
      </c>
      <c r="F10" s="16" t="s">
        <v>69</v>
      </c>
      <c r="G10" s="17" t="s">
        <v>32</v>
      </c>
      <c r="H10" s="17" t="s">
        <v>33</v>
      </c>
      <c r="I10" s="17" t="s">
        <v>34</v>
      </c>
      <c r="J10" s="16">
        <v>113.8994</v>
      </c>
      <c r="K10" s="16">
        <v>-1.2630999999999999</v>
      </c>
      <c r="L10" s="18" t="s">
        <v>47</v>
      </c>
      <c r="M10" s="19">
        <v>4500</v>
      </c>
      <c r="N10" s="26" t="s">
        <v>48</v>
      </c>
      <c r="O10" s="19">
        <v>8</v>
      </c>
      <c r="P10" s="21" t="s">
        <v>49</v>
      </c>
      <c r="Q10" s="22" t="s">
        <v>62</v>
      </c>
      <c r="R10" s="22" t="s">
        <v>51</v>
      </c>
      <c r="S10" s="22">
        <v>1</v>
      </c>
      <c r="T10" s="23">
        <v>15</v>
      </c>
      <c r="U10" s="24" t="s">
        <v>42</v>
      </c>
      <c r="V10" s="23" t="s">
        <v>41</v>
      </c>
      <c r="W10" s="23">
        <v>9</v>
      </c>
      <c r="X10" s="24" t="s">
        <v>42</v>
      </c>
      <c r="Y10" s="24"/>
      <c r="Z10" s="25">
        <v>0.97499999999999998</v>
      </c>
      <c r="AA10" s="24"/>
      <c r="AB10" s="24"/>
    </row>
    <row r="11" spans="1:28" x14ac:dyDescent="0.35">
      <c r="A11" s="16">
        <v>9</v>
      </c>
      <c r="B11" s="16" t="s">
        <v>27</v>
      </c>
      <c r="C11" s="16" t="s">
        <v>70</v>
      </c>
      <c r="D11" s="16" t="s">
        <v>66</v>
      </c>
      <c r="E11" s="16" t="s">
        <v>30</v>
      </c>
      <c r="F11" s="16" t="s">
        <v>71</v>
      </c>
      <c r="G11" s="17" t="s">
        <v>32</v>
      </c>
      <c r="H11" s="17" t="s">
        <v>33</v>
      </c>
      <c r="I11" s="17" t="s">
        <v>34</v>
      </c>
      <c r="J11" s="16">
        <v>114.4953</v>
      </c>
      <c r="K11" s="16">
        <v>-1.9309000000000001</v>
      </c>
      <c r="L11" s="18" t="s">
        <v>47</v>
      </c>
      <c r="M11" s="19">
        <v>3000</v>
      </c>
      <c r="N11" s="26" t="s">
        <v>72</v>
      </c>
      <c r="O11" s="19">
        <v>7</v>
      </c>
      <c r="P11" s="21" t="s">
        <v>73</v>
      </c>
      <c r="Q11" s="22" t="s">
        <v>62</v>
      </c>
      <c r="R11" s="22" t="s">
        <v>51</v>
      </c>
      <c r="S11" s="22">
        <v>0</v>
      </c>
      <c r="T11" s="23">
        <v>10</v>
      </c>
      <c r="U11" s="24" t="s">
        <v>42</v>
      </c>
      <c r="V11" s="23" t="s">
        <v>41</v>
      </c>
      <c r="W11" s="23">
        <v>9</v>
      </c>
      <c r="X11" s="24" t="s">
        <v>42</v>
      </c>
      <c r="Y11" s="24"/>
      <c r="Z11" s="25">
        <v>0.97499999999999998</v>
      </c>
      <c r="AA11" s="24"/>
      <c r="AB11" s="24"/>
    </row>
    <row r="12" spans="1:28" x14ac:dyDescent="0.35">
      <c r="A12" s="16">
        <v>10</v>
      </c>
      <c r="B12" s="16" t="s">
        <v>27</v>
      </c>
      <c r="C12" s="16" t="s">
        <v>74</v>
      </c>
      <c r="D12" s="16" t="s">
        <v>66</v>
      </c>
      <c r="E12" s="16" t="s">
        <v>30</v>
      </c>
      <c r="F12" s="16" t="s">
        <v>75</v>
      </c>
      <c r="G12" s="17" t="s">
        <v>32</v>
      </c>
      <c r="H12" s="17" t="s">
        <v>54</v>
      </c>
      <c r="I12" s="17" t="s">
        <v>34</v>
      </c>
      <c r="J12" s="16">
        <v>112.85599999999999</v>
      </c>
      <c r="K12" s="16">
        <v>-1.6516999999999999</v>
      </c>
      <c r="L12" s="18" t="s">
        <v>47</v>
      </c>
      <c r="M12" s="19">
        <v>3000</v>
      </c>
      <c r="N12" s="26" t="s">
        <v>48</v>
      </c>
      <c r="O12" s="19">
        <v>20</v>
      </c>
      <c r="P12" s="21" t="s">
        <v>37</v>
      </c>
      <c r="Q12" s="22" t="s">
        <v>62</v>
      </c>
      <c r="R12" s="22" t="s">
        <v>51</v>
      </c>
      <c r="S12" s="22">
        <v>2</v>
      </c>
      <c r="T12" s="23">
        <v>10</v>
      </c>
      <c r="U12" s="24" t="s">
        <v>40</v>
      </c>
      <c r="V12" s="23" t="s">
        <v>41</v>
      </c>
      <c r="W12" s="23">
        <v>9</v>
      </c>
      <c r="X12" s="24" t="s">
        <v>42</v>
      </c>
      <c r="Y12" s="24"/>
      <c r="Z12" s="25">
        <v>0.97499999999999998</v>
      </c>
      <c r="AA12" s="24"/>
      <c r="AB12" s="24"/>
    </row>
    <row r="13" spans="1:28" x14ac:dyDescent="0.35">
      <c r="A13" s="16">
        <v>11</v>
      </c>
      <c r="B13" s="16" t="s">
        <v>27</v>
      </c>
      <c r="C13" s="16" t="s">
        <v>76</v>
      </c>
      <c r="D13" s="16" t="s">
        <v>66</v>
      </c>
      <c r="E13" s="16" t="s">
        <v>30</v>
      </c>
      <c r="F13" s="16" t="s">
        <v>77</v>
      </c>
      <c r="G13" s="17" t="s">
        <v>32</v>
      </c>
      <c r="H13" s="17" t="s">
        <v>33</v>
      </c>
      <c r="I13" s="17" t="s">
        <v>34</v>
      </c>
      <c r="J13" s="16">
        <v>114.09869999999999</v>
      </c>
      <c r="K13" s="16">
        <v>-1.1031</v>
      </c>
      <c r="L13" s="18" t="s">
        <v>35</v>
      </c>
      <c r="M13" s="19">
        <v>4500</v>
      </c>
      <c r="N13" s="26" t="s">
        <v>36</v>
      </c>
      <c r="O13" s="19">
        <v>15</v>
      </c>
      <c r="P13" s="21" t="s">
        <v>37</v>
      </c>
      <c r="Q13" s="22" t="s">
        <v>62</v>
      </c>
      <c r="R13" s="22" t="s">
        <v>51</v>
      </c>
      <c r="S13" s="22">
        <v>1</v>
      </c>
      <c r="T13" s="23">
        <v>15</v>
      </c>
      <c r="U13" s="24" t="s">
        <v>42</v>
      </c>
      <c r="V13" s="23" t="s">
        <v>41</v>
      </c>
      <c r="W13" s="23">
        <v>9</v>
      </c>
      <c r="X13" s="24" t="s">
        <v>42</v>
      </c>
      <c r="Y13" s="24"/>
      <c r="Z13" s="25">
        <v>0.99</v>
      </c>
      <c r="AA13" s="24"/>
      <c r="AB13" s="24"/>
    </row>
    <row r="14" spans="1:28" x14ac:dyDescent="0.35">
      <c r="A14" s="16">
        <v>12</v>
      </c>
      <c r="B14" s="16" t="s">
        <v>27</v>
      </c>
      <c r="C14" s="16" t="s">
        <v>78</v>
      </c>
      <c r="D14" s="16" t="s">
        <v>66</v>
      </c>
      <c r="E14" s="16" t="s">
        <v>30</v>
      </c>
      <c r="F14" s="16" t="s">
        <v>79</v>
      </c>
      <c r="G14" s="17" t="s">
        <v>32</v>
      </c>
      <c r="H14" s="17" t="s">
        <v>54</v>
      </c>
      <c r="I14" s="17" t="s">
        <v>34</v>
      </c>
      <c r="J14" s="16">
        <v>112.492</v>
      </c>
      <c r="K14" s="16">
        <v>-2.7608999999999999</v>
      </c>
      <c r="L14" s="18" t="s">
        <v>47</v>
      </c>
      <c r="M14" s="19">
        <v>3000</v>
      </c>
      <c r="N14" s="26" t="s">
        <v>48</v>
      </c>
      <c r="O14" s="19">
        <v>20</v>
      </c>
      <c r="P14" s="21" t="s">
        <v>49</v>
      </c>
      <c r="Q14" s="22" t="s">
        <v>62</v>
      </c>
      <c r="R14" s="22" t="s">
        <v>51</v>
      </c>
      <c r="S14" s="22">
        <v>2</v>
      </c>
      <c r="T14" s="23">
        <v>10</v>
      </c>
      <c r="U14" s="24" t="s">
        <v>40</v>
      </c>
      <c r="V14" s="23" t="s">
        <v>41</v>
      </c>
      <c r="W14" s="23">
        <v>9</v>
      </c>
      <c r="X14" s="24" t="s">
        <v>42</v>
      </c>
      <c r="Y14" s="24"/>
      <c r="Z14" s="25">
        <v>0.97499999999999998</v>
      </c>
      <c r="AA14" s="24"/>
      <c r="AB14" s="24"/>
    </row>
    <row r="15" spans="1:28" x14ac:dyDescent="0.35">
      <c r="A15" s="16">
        <v>13</v>
      </c>
      <c r="B15" s="16" t="s">
        <v>27</v>
      </c>
      <c r="C15" s="16" t="s">
        <v>80</v>
      </c>
      <c r="D15" s="16" t="s">
        <v>81</v>
      </c>
      <c r="E15" s="16" t="s">
        <v>30</v>
      </c>
      <c r="F15" s="16" t="s">
        <v>82</v>
      </c>
      <c r="G15" s="17" t="s">
        <v>83</v>
      </c>
      <c r="H15" s="17" t="e">
        <v>#N/A</v>
      </c>
      <c r="I15" s="17" t="s">
        <v>34</v>
      </c>
      <c r="J15" s="16">
        <v>117.0659</v>
      </c>
      <c r="K15" s="16">
        <v>-0.88849999999999996</v>
      </c>
      <c r="L15" s="18" t="s">
        <v>47</v>
      </c>
      <c r="M15" s="19">
        <v>3000</v>
      </c>
      <c r="N15" s="26" t="s">
        <v>48</v>
      </c>
      <c r="O15" s="19">
        <v>15</v>
      </c>
      <c r="P15" s="21" t="s">
        <v>73</v>
      </c>
      <c r="Q15" s="22" t="s">
        <v>38</v>
      </c>
      <c r="R15" s="22" t="s">
        <v>39</v>
      </c>
      <c r="S15" s="22">
        <v>1</v>
      </c>
      <c r="T15" s="23">
        <v>24</v>
      </c>
      <c r="U15" s="24" t="s">
        <v>40</v>
      </c>
      <c r="V15" s="23" t="s">
        <v>41</v>
      </c>
      <c r="W15" s="23">
        <v>9</v>
      </c>
      <c r="X15" s="24" t="s">
        <v>42</v>
      </c>
      <c r="Y15" s="24"/>
      <c r="Z15" s="25">
        <v>0.99399999999999999</v>
      </c>
      <c r="AA15" s="24"/>
      <c r="AB15" s="24"/>
    </row>
    <row r="16" spans="1:28" x14ac:dyDescent="0.35">
      <c r="A16" s="16">
        <v>14</v>
      </c>
      <c r="B16" s="16" t="s">
        <v>27</v>
      </c>
      <c r="C16" s="16" t="s">
        <v>84</v>
      </c>
      <c r="D16" s="16" t="s">
        <v>81</v>
      </c>
      <c r="E16" s="16" t="s">
        <v>30</v>
      </c>
      <c r="F16" s="16" t="s">
        <v>85</v>
      </c>
      <c r="G16" s="17" t="s">
        <v>86</v>
      </c>
      <c r="H16" s="17" t="s">
        <v>87</v>
      </c>
      <c r="I16" s="17" t="s">
        <v>34</v>
      </c>
      <c r="J16" s="16">
        <v>117.1725</v>
      </c>
      <c r="K16" s="16">
        <v>-0.63719999999999999</v>
      </c>
      <c r="L16" s="18" t="s">
        <v>47</v>
      </c>
      <c r="M16" s="19">
        <v>3000</v>
      </c>
      <c r="N16" s="26" t="s">
        <v>72</v>
      </c>
      <c r="O16" s="19">
        <v>8</v>
      </c>
      <c r="P16" s="21" t="s">
        <v>49</v>
      </c>
      <c r="Q16" s="22" t="s">
        <v>50</v>
      </c>
      <c r="R16" s="22" t="s">
        <v>51</v>
      </c>
      <c r="S16" s="22">
        <v>0</v>
      </c>
      <c r="T16" s="23">
        <v>12</v>
      </c>
      <c r="U16" s="24" t="s">
        <v>42</v>
      </c>
      <c r="V16" s="23" t="s">
        <v>88</v>
      </c>
      <c r="W16" s="23">
        <v>6</v>
      </c>
      <c r="X16" s="24" t="s">
        <v>40</v>
      </c>
      <c r="Y16" s="24"/>
      <c r="Z16" s="25">
        <v>0.97499999999999998</v>
      </c>
      <c r="AA16" s="24"/>
      <c r="AB16" s="24"/>
    </row>
    <row r="17" spans="1:28" x14ac:dyDescent="0.35">
      <c r="A17" s="16">
        <v>15</v>
      </c>
      <c r="B17" s="16" t="s">
        <v>27</v>
      </c>
      <c r="C17" s="16" t="s">
        <v>89</v>
      </c>
      <c r="D17" s="16" t="s">
        <v>29</v>
      </c>
      <c r="E17" s="16" t="s">
        <v>30</v>
      </c>
      <c r="F17" s="16" t="s">
        <v>90</v>
      </c>
      <c r="G17" s="17" t="s">
        <v>32</v>
      </c>
      <c r="H17" s="17" t="s">
        <v>54</v>
      </c>
      <c r="I17" s="17" t="s">
        <v>34</v>
      </c>
      <c r="J17" s="16">
        <v>112.5183</v>
      </c>
      <c r="K17" s="16">
        <v>-2.8123</v>
      </c>
      <c r="L17" s="18" t="s">
        <v>47</v>
      </c>
      <c r="M17" s="19">
        <v>4500</v>
      </c>
      <c r="N17" s="26" t="s">
        <v>48</v>
      </c>
      <c r="O17" s="19">
        <v>20</v>
      </c>
      <c r="P17" s="21" t="s">
        <v>49</v>
      </c>
      <c r="Q17" s="22" t="s">
        <v>50</v>
      </c>
      <c r="R17" s="22" t="s">
        <v>51</v>
      </c>
      <c r="S17" s="22">
        <v>1</v>
      </c>
      <c r="T17" s="23">
        <v>24</v>
      </c>
      <c r="U17" s="24" t="s">
        <v>59</v>
      </c>
      <c r="V17" s="23" t="s">
        <v>41</v>
      </c>
      <c r="W17" s="23">
        <v>9</v>
      </c>
      <c r="X17" s="24" t="s">
        <v>40</v>
      </c>
      <c r="Y17" s="24"/>
      <c r="Z17" s="25">
        <v>0.99399999999999999</v>
      </c>
      <c r="AA17" s="24"/>
      <c r="AB17" s="24"/>
    </row>
    <row r="18" spans="1:28" x14ac:dyDescent="0.35">
      <c r="A18" s="16">
        <v>16</v>
      </c>
      <c r="B18" s="16" t="s">
        <v>27</v>
      </c>
      <c r="C18" s="16" t="s">
        <v>91</v>
      </c>
      <c r="D18" s="16" t="s">
        <v>81</v>
      </c>
      <c r="E18" s="16" t="s">
        <v>30</v>
      </c>
      <c r="F18" s="16" t="s">
        <v>92</v>
      </c>
      <c r="G18" s="17" t="s">
        <v>83</v>
      </c>
      <c r="H18" s="17" t="e">
        <v>#N/A</v>
      </c>
      <c r="I18" s="17" t="s">
        <v>34</v>
      </c>
      <c r="J18" s="16">
        <v>117.1318</v>
      </c>
      <c r="K18" s="16">
        <v>-0.79159999999999997</v>
      </c>
      <c r="L18" s="18" t="s">
        <v>35</v>
      </c>
      <c r="M18" s="19">
        <v>3000</v>
      </c>
      <c r="N18" s="26" t="s">
        <v>36</v>
      </c>
      <c r="O18" s="19">
        <v>15</v>
      </c>
      <c r="P18" s="21" t="s">
        <v>37</v>
      </c>
      <c r="Q18" s="22" t="s">
        <v>62</v>
      </c>
      <c r="R18" s="22" t="s">
        <v>51</v>
      </c>
      <c r="S18" s="22">
        <v>2</v>
      </c>
      <c r="T18" s="23">
        <v>10</v>
      </c>
      <c r="U18" s="24" t="s">
        <v>42</v>
      </c>
      <c r="V18" s="23" t="s">
        <v>41</v>
      </c>
      <c r="W18" s="23">
        <v>9</v>
      </c>
      <c r="X18" s="24" t="s">
        <v>40</v>
      </c>
      <c r="Y18" s="24"/>
      <c r="Z18" s="25">
        <v>0.99399999999999999</v>
      </c>
      <c r="AA18" s="24"/>
      <c r="AB18" s="24"/>
    </row>
    <row r="19" spans="1:28" x14ac:dyDescent="0.35">
      <c r="A19" s="16">
        <v>17</v>
      </c>
      <c r="B19" s="16" t="s">
        <v>27</v>
      </c>
      <c r="C19" s="16" t="s">
        <v>93</v>
      </c>
      <c r="D19" s="16" t="s">
        <v>66</v>
      </c>
      <c r="E19" s="16" t="s">
        <v>30</v>
      </c>
      <c r="F19" s="16" t="s">
        <v>94</v>
      </c>
      <c r="G19" s="17" t="s">
        <v>32</v>
      </c>
      <c r="H19" s="17" t="s">
        <v>54</v>
      </c>
      <c r="I19" s="17" t="s">
        <v>34</v>
      </c>
      <c r="J19" s="16">
        <v>112.1152</v>
      </c>
      <c r="K19" s="16">
        <v>-2.3736999999999999</v>
      </c>
      <c r="L19" s="18" t="s">
        <v>35</v>
      </c>
      <c r="M19" s="19">
        <v>3000</v>
      </c>
      <c r="N19" s="26" t="s">
        <v>36</v>
      </c>
      <c r="O19" s="19">
        <v>20</v>
      </c>
      <c r="P19" s="21" t="s">
        <v>37</v>
      </c>
      <c r="Q19" s="22" t="s">
        <v>62</v>
      </c>
      <c r="R19" s="22" t="s">
        <v>51</v>
      </c>
      <c r="S19" s="22">
        <v>0.5</v>
      </c>
      <c r="T19" s="23">
        <v>10</v>
      </c>
      <c r="U19" s="24" t="s">
        <v>42</v>
      </c>
      <c r="V19" s="23" t="s">
        <v>41</v>
      </c>
      <c r="W19" s="23">
        <v>9</v>
      </c>
      <c r="X19" s="24" t="s">
        <v>42</v>
      </c>
      <c r="Y19" s="24"/>
      <c r="Z19" s="25">
        <v>0.97499999999999998</v>
      </c>
      <c r="AA19" s="24"/>
      <c r="AB19" s="24"/>
    </row>
    <row r="20" spans="1:28" x14ac:dyDescent="0.35">
      <c r="A20" s="16">
        <v>18</v>
      </c>
      <c r="B20" s="16" t="s">
        <v>27</v>
      </c>
      <c r="C20" s="16" t="s">
        <v>95</v>
      </c>
      <c r="D20" s="16" t="s">
        <v>29</v>
      </c>
      <c r="E20" s="16" t="s">
        <v>30</v>
      </c>
      <c r="F20" s="16" t="s">
        <v>96</v>
      </c>
      <c r="G20" s="17" t="s">
        <v>32</v>
      </c>
      <c r="H20" s="17" t="s">
        <v>54</v>
      </c>
      <c r="I20" s="17" t="s">
        <v>34</v>
      </c>
      <c r="J20" s="16">
        <v>111.7863</v>
      </c>
      <c r="K20" s="16">
        <v>-2.3755999999999999</v>
      </c>
      <c r="L20" s="18" t="s">
        <v>47</v>
      </c>
      <c r="M20" s="19">
        <v>4500</v>
      </c>
      <c r="N20" s="26" t="s">
        <v>48</v>
      </c>
      <c r="O20" s="19">
        <v>20</v>
      </c>
      <c r="P20" s="21" t="s">
        <v>49</v>
      </c>
      <c r="Q20" s="22" t="s">
        <v>38</v>
      </c>
      <c r="R20" s="22" t="s">
        <v>39</v>
      </c>
      <c r="S20" s="22">
        <v>1.5</v>
      </c>
      <c r="T20" s="23">
        <v>24</v>
      </c>
      <c r="U20" s="24" t="s">
        <v>59</v>
      </c>
      <c r="V20" s="23" t="s">
        <v>41</v>
      </c>
      <c r="W20" s="23">
        <v>9</v>
      </c>
      <c r="X20" s="24" t="s">
        <v>42</v>
      </c>
      <c r="Y20" s="24"/>
      <c r="Z20" s="25">
        <v>0.99</v>
      </c>
      <c r="AA20" s="24"/>
      <c r="AB20" s="24"/>
    </row>
    <row r="21" spans="1:28" x14ac:dyDescent="0.35">
      <c r="A21" s="16">
        <v>19</v>
      </c>
      <c r="B21" s="16" t="s">
        <v>27</v>
      </c>
      <c r="C21" s="16" t="s">
        <v>97</v>
      </c>
      <c r="D21" s="16" t="s">
        <v>66</v>
      </c>
      <c r="E21" s="16" t="s">
        <v>30</v>
      </c>
      <c r="F21" s="16" t="s">
        <v>98</v>
      </c>
      <c r="G21" s="17" t="s">
        <v>32</v>
      </c>
      <c r="H21" s="17" t="s">
        <v>54</v>
      </c>
      <c r="I21" s="17" t="s">
        <v>34</v>
      </c>
      <c r="J21" s="16">
        <v>113.1387</v>
      </c>
      <c r="K21" s="16">
        <v>-1.8540000000000001</v>
      </c>
      <c r="L21" s="18" t="s">
        <v>47</v>
      </c>
      <c r="M21" s="19">
        <v>4500</v>
      </c>
      <c r="N21" s="26" t="s">
        <v>48</v>
      </c>
      <c r="O21" s="19">
        <v>20</v>
      </c>
      <c r="P21" s="21" t="s">
        <v>49</v>
      </c>
      <c r="Q21" s="22" t="s">
        <v>62</v>
      </c>
      <c r="R21" s="22" t="s">
        <v>51</v>
      </c>
      <c r="S21" s="22">
        <v>2</v>
      </c>
      <c r="T21" s="23">
        <v>5</v>
      </c>
      <c r="U21" s="24" t="s">
        <v>59</v>
      </c>
      <c r="V21" s="23" t="s">
        <v>41</v>
      </c>
      <c r="W21" s="23">
        <v>9</v>
      </c>
      <c r="X21" s="24" t="s">
        <v>42</v>
      </c>
      <c r="Y21" s="24"/>
      <c r="Z21" s="25">
        <v>0.99</v>
      </c>
      <c r="AA21" s="24"/>
      <c r="AB21" s="24"/>
    </row>
    <row r="22" spans="1:28" x14ac:dyDescent="0.35">
      <c r="A22" s="16">
        <v>20</v>
      </c>
      <c r="B22" s="16" t="s">
        <v>27</v>
      </c>
      <c r="C22" s="16" t="s">
        <v>99</v>
      </c>
      <c r="D22" s="16" t="s">
        <v>29</v>
      </c>
      <c r="E22" s="16" t="s">
        <v>30</v>
      </c>
      <c r="F22" s="16" t="s">
        <v>100</v>
      </c>
      <c r="G22" s="17" t="s">
        <v>57</v>
      </c>
      <c r="H22" s="17" t="s">
        <v>101</v>
      </c>
      <c r="I22" s="17" t="s">
        <v>34</v>
      </c>
      <c r="J22" s="16">
        <v>114.9896</v>
      </c>
      <c r="K22" s="16">
        <v>-2.6547000000000001</v>
      </c>
      <c r="L22" s="18" t="s">
        <v>47</v>
      </c>
      <c r="M22" s="19">
        <v>4500</v>
      </c>
      <c r="N22" s="26" t="s">
        <v>48</v>
      </c>
      <c r="O22" s="19">
        <v>20</v>
      </c>
      <c r="P22" s="21" t="s">
        <v>49</v>
      </c>
      <c r="Q22" s="22" t="s">
        <v>62</v>
      </c>
      <c r="R22" s="22" t="s">
        <v>51</v>
      </c>
      <c r="S22" s="22">
        <v>2</v>
      </c>
      <c r="T22" s="23">
        <v>15</v>
      </c>
      <c r="U22" s="24" t="s">
        <v>40</v>
      </c>
      <c r="V22" s="23" t="s">
        <v>41</v>
      </c>
      <c r="W22" s="23">
        <v>9</v>
      </c>
      <c r="X22" s="24" t="s">
        <v>40</v>
      </c>
      <c r="Y22" s="24"/>
      <c r="Z22" s="25">
        <v>0.99</v>
      </c>
      <c r="AA22" s="24"/>
      <c r="AB22" s="24"/>
    </row>
    <row r="23" spans="1:28" x14ac:dyDescent="0.35">
      <c r="A23" s="16">
        <v>21</v>
      </c>
      <c r="B23" s="16" t="s">
        <v>27</v>
      </c>
      <c r="C23" s="16" t="s">
        <v>102</v>
      </c>
      <c r="D23" s="16" t="s">
        <v>44</v>
      </c>
      <c r="E23" s="16" t="s">
        <v>30</v>
      </c>
      <c r="F23" s="16" t="s">
        <v>103</v>
      </c>
      <c r="G23" s="17" t="s">
        <v>32</v>
      </c>
      <c r="H23" s="17" t="s">
        <v>54</v>
      </c>
      <c r="I23" s="17" t="s">
        <v>34</v>
      </c>
      <c r="J23" s="16">
        <v>112.86239999999999</v>
      </c>
      <c r="K23" s="16">
        <v>-1.5891999999999999</v>
      </c>
      <c r="L23" s="18" t="s">
        <v>47</v>
      </c>
      <c r="M23" s="19">
        <v>4500</v>
      </c>
      <c r="N23" s="26" t="s">
        <v>48</v>
      </c>
      <c r="O23" s="19">
        <v>20</v>
      </c>
      <c r="P23" s="21" t="s">
        <v>73</v>
      </c>
      <c r="Q23" s="22" t="s">
        <v>38</v>
      </c>
      <c r="R23" s="22" t="s">
        <v>39</v>
      </c>
      <c r="S23" s="22">
        <v>0.5</v>
      </c>
      <c r="T23" s="23">
        <v>24</v>
      </c>
      <c r="U23" s="24" t="s">
        <v>40</v>
      </c>
      <c r="V23" s="23" t="s">
        <v>41</v>
      </c>
      <c r="W23" s="23">
        <v>9</v>
      </c>
      <c r="X23" s="24" t="s">
        <v>40</v>
      </c>
      <c r="Y23" s="24"/>
      <c r="Z23" s="25">
        <v>0.99</v>
      </c>
      <c r="AA23" s="24"/>
      <c r="AB23" s="24"/>
    </row>
    <row r="24" spans="1:28" x14ac:dyDescent="0.35">
      <c r="A24" s="16">
        <v>22</v>
      </c>
      <c r="B24" s="16" t="s">
        <v>27</v>
      </c>
      <c r="C24" s="16" t="s">
        <v>104</v>
      </c>
      <c r="D24" s="16" t="s">
        <v>29</v>
      </c>
      <c r="E24" s="16" t="s">
        <v>30</v>
      </c>
      <c r="F24" s="16" t="s">
        <v>105</v>
      </c>
      <c r="G24" s="17" t="s">
        <v>32</v>
      </c>
      <c r="H24" s="17" t="s">
        <v>54</v>
      </c>
      <c r="I24" s="17" t="s">
        <v>34</v>
      </c>
      <c r="J24" s="16">
        <v>111.7068</v>
      </c>
      <c r="K24" s="16">
        <v>-2.0613999999999999</v>
      </c>
      <c r="L24" s="18" t="s">
        <v>35</v>
      </c>
      <c r="M24" s="19">
        <v>4500</v>
      </c>
      <c r="N24" s="26" t="s">
        <v>48</v>
      </c>
      <c r="O24" s="19">
        <v>20</v>
      </c>
      <c r="P24" s="21" t="s">
        <v>37</v>
      </c>
      <c r="Q24" s="22" t="s">
        <v>38</v>
      </c>
      <c r="R24" s="22" t="s">
        <v>39</v>
      </c>
      <c r="S24" s="22">
        <v>0</v>
      </c>
      <c r="T24" s="23">
        <v>24</v>
      </c>
      <c r="U24" s="24" t="s">
        <v>40</v>
      </c>
      <c r="V24" s="23" t="s">
        <v>41</v>
      </c>
      <c r="W24" s="23">
        <v>9</v>
      </c>
      <c r="X24" s="24" t="s">
        <v>42</v>
      </c>
      <c r="Y24" s="24"/>
      <c r="Z24" s="25">
        <v>0.99</v>
      </c>
      <c r="AA24" s="24"/>
      <c r="AB24" s="24"/>
    </row>
    <row r="25" spans="1:28" x14ac:dyDescent="0.35">
      <c r="A25" s="16">
        <v>23</v>
      </c>
      <c r="B25" s="16" t="s">
        <v>27</v>
      </c>
      <c r="C25" s="16" t="s">
        <v>106</v>
      </c>
      <c r="D25" s="16" t="s">
        <v>66</v>
      </c>
      <c r="E25" s="16" t="s">
        <v>30</v>
      </c>
      <c r="F25" s="16" t="s">
        <v>107</v>
      </c>
      <c r="G25" s="17" t="s">
        <v>108</v>
      </c>
      <c r="H25" s="17" t="s">
        <v>109</v>
      </c>
      <c r="I25" s="17" t="s">
        <v>34</v>
      </c>
      <c r="J25" s="16">
        <v>109.283</v>
      </c>
      <c r="K25" s="16">
        <v>1.2417</v>
      </c>
      <c r="L25" s="18" t="s">
        <v>47</v>
      </c>
      <c r="M25" s="19">
        <v>3000</v>
      </c>
      <c r="N25" s="26" t="s">
        <v>48</v>
      </c>
      <c r="O25" s="19">
        <v>20</v>
      </c>
      <c r="P25" s="21" t="s">
        <v>49</v>
      </c>
      <c r="Q25" s="22" t="s">
        <v>38</v>
      </c>
      <c r="R25" s="22" t="s">
        <v>39</v>
      </c>
      <c r="S25" s="22">
        <v>1</v>
      </c>
      <c r="T25" s="23">
        <v>24</v>
      </c>
      <c r="U25" s="24" t="s">
        <v>40</v>
      </c>
      <c r="V25" s="23" t="s">
        <v>41</v>
      </c>
      <c r="W25" s="23">
        <v>9</v>
      </c>
      <c r="X25" s="24" t="s">
        <v>42</v>
      </c>
      <c r="Y25" s="24"/>
      <c r="Z25" s="25">
        <v>0.97499999999999998</v>
      </c>
      <c r="AA25" s="24"/>
      <c r="AB25" s="24"/>
    </row>
    <row r="26" spans="1:28" x14ac:dyDescent="0.35">
      <c r="A26" s="16">
        <v>24</v>
      </c>
      <c r="B26" s="16" t="s">
        <v>27</v>
      </c>
      <c r="C26" s="16" t="s">
        <v>110</v>
      </c>
      <c r="D26" s="16" t="s">
        <v>29</v>
      </c>
      <c r="E26" s="16" t="s">
        <v>30</v>
      </c>
      <c r="F26" s="16" t="s">
        <v>111</v>
      </c>
      <c r="G26" s="17" t="s">
        <v>32</v>
      </c>
      <c r="H26" s="17" t="s">
        <v>54</v>
      </c>
      <c r="I26" s="17" t="s">
        <v>34</v>
      </c>
      <c r="J26" s="16">
        <v>111.55419999999999</v>
      </c>
      <c r="K26" s="16">
        <v>-2.1248</v>
      </c>
      <c r="L26" s="18" t="s">
        <v>35</v>
      </c>
      <c r="M26" s="19">
        <v>4500</v>
      </c>
      <c r="N26" s="26" t="s">
        <v>48</v>
      </c>
      <c r="O26" s="19">
        <v>20</v>
      </c>
      <c r="P26" s="21" t="s">
        <v>37</v>
      </c>
      <c r="Q26" s="22" t="s">
        <v>38</v>
      </c>
      <c r="R26" s="22" t="s">
        <v>39</v>
      </c>
      <c r="S26" s="22">
        <v>0.5</v>
      </c>
      <c r="T26" s="23">
        <v>24</v>
      </c>
      <c r="U26" s="24" t="s">
        <v>40</v>
      </c>
      <c r="V26" s="23" t="s">
        <v>41</v>
      </c>
      <c r="W26" s="23">
        <v>9</v>
      </c>
      <c r="X26" s="24" t="s">
        <v>42</v>
      </c>
      <c r="Y26" s="24"/>
      <c r="Z26" s="25">
        <v>0.99</v>
      </c>
      <c r="AA26" s="24"/>
      <c r="AB26" s="24"/>
    </row>
    <row r="27" spans="1:28" x14ac:dyDescent="0.35">
      <c r="A27" s="16">
        <v>25</v>
      </c>
      <c r="B27" s="16" t="s">
        <v>27</v>
      </c>
      <c r="C27" s="16" t="s">
        <v>112</v>
      </c>
      <c r="D27" s="16" t="s">
        <v>66</v>
      </c>
      <c r="E27" s="16" t="s">
        <v>30</v>
      </c>
      <c r="F27" s="16" t="s">
        <v>113</v>
      </c>
      <c r="G27" s="17" t="s">
        <v>86</v>
      </c>
      <c r="H27" s="17" t="s">
        <v>87</v>
      </c>
      <c r="I27" s="17" t="s">
        <v>34</v>
      </c>
      <c r="J27" s="16">
        <v>116.8646</v>
      </c>
      <c r="K27" s="16">
        <v>0.5716</v>
      </c>
      <c r="L27" s="18" t="s">
        <v>47</v>
      </c>
      <c r="M27" s="19">
        <v>3000</v>
      </c>
      <c r="N27" s="26" t="s">
        <v>48</v>
      </c>
      <c r="O27" s="19">
        <v>20</v>
      </c>
      <c r="P27" s="21" t="s">
        <v>73</v>
      </c>
      <c r="Q27" s="22" t="s">
        <v>62</v>
      </c>
      <c r="R27" s="22" t="s">
        <v>51</v>
      </c>
      <c r="S27" s="22">
        <v>2</v>
      </c>
      <c r="T27" s="23">
        <v>10</v>
      </c>
      <c r="U27" s="24" t="s">
        <v>42</v>
      </c>
      <c r="V27" s="23" t="s">
        <v>41</v>
      </c>
      <c r="W27" s="23">
        <v>9</v>
      </c>
      <c r="X27" s="24" t="s">
        <v>40</v>
      </c>
      <c r="Y27" s="24"/>
      <c r="Z27" s="25">
        <v>0.97499999999999998</v>
      </c>
      <c r="AA27" s="24"/>
      <c r="AB27" s="24"/>
    </row>
    <row r="28" spans="1:28" x14ac:dyDescent="0.35">
      <c r="A28" s="16">
        <v>26</v>
      </c>
      <c r="B28" s="16" t="s">
        <v>27</v>
      </c>
      <c r="C28" s="16" t="s">
        <v>114</v>
      </c>
      <c r="D28" s="16" t="s">
        <v>29</v>
      </c>
      <c r="E28" s="16" t="s">
        <v>30</v>
      </c>
      <c r="F28" s="16" t="s">
        <v>115</v>
      </c>
      <c r="G28" s="17" t="s">
        <v>57</v>
      </c>
      <c r="H28" s="17" t="s">
        <v>58</v>
      </c>
      <c r="I28" s="17" t="s">
        <v>34</v>
      </c>
      <c r="J28" s="16">
        <v>116.4091</v>
      </c>
      <c r="K28" s="16">
        <v>-2.4672999999999998</v>
      </c>
      <c r="L28" s="18" t="s">
        <v>47</v>
      </c>
      <c r="M28" s="19">
        <v>6000</v>
      </c>
      <c r="N28" s="26" t="s">
        <v>48</v>
      </c>
      <c r="O28" s="19">
        <v>20</v>
      </c>
      <c r="P28" s="21" t="s">
        <v>49</v>
      </c>
      <c r="Q28" s="22" t="s">
        <v>88</v>
      </c>
      <c r="R28" s="22" t="s">
        <v>51</v>
      </c>
      <c r="S28" s="22">
        <v>1</v>
      </c>
      <c r="T28" s="23">
        <v>24</v>
      </c>
      <c r="U28" s="24" t="s">
        <v>40</v>
      </c>
      <c r="V28" s="23" t="s">
        <v>88</v>
      </c>
      <c r="W28" s="23">
        <v>5</v>
      </c>
      <c r="X28" s="24" t="s">
        <v>40</v>
      </c>
      <c r="Y28" s="24"/>
      <c r="Z28" s="25">
        <v>0.99</v>
      </c>
      <c r="AA28" s="24"/>
      <c r="AB28" s="24"/>
    </row>
    <row r="29" spans="1:28" x14ac:dyDescent="0.35">
      <c r="A29" s="16">
        <v>27</v>
      </c>
      <c r="B29" s="16" t="s">
        <v>27</v>
      </c>
      <c r="C29" s="16" t="s">
        <v>116</v>
      </c>
      <c r="D29" s="16" t="s">
        <v>29</v>
      </c>
      <c r="E29" s="16" t="s">
        <v>30</v>
      </c>
      <c r="F29" s="16" t="s">
        <v>117</v>
      </c>
      <c r="G29" s="17" t="s">
        <v>86</v>
      </c>
      <c r="H29" s="17" t="s">
        <v>118</v>
      </c>
      <c r="I29" s="17" t="s">
        <v>34</v>
      </c>
      <c r="J29" s="16">
        <v>117.3349</v>
      </c>
      <c r="K29" s="16">
        <v>0.67630000000000001</v>
      </c>
      <c r="L29" s="18" t="s">
        <v>35</v>
      </c>
      <c r="M29" s="19">
        <v>6000</v>
      </c>
      <c r="N29" s="26" t="s">
        <v>36</v>
      </c>
      <c r="O29" s="19">
        <v>20</v>
      </c>
      <c r="P29" s="21" t="s">
        <v>37</v>
      </c>
      <c r="Q29" s="22" t="s">
        <v>62</v>
      </c>
      <c r="R29" s="22" t="s">
        <v>51</v>
      </c>
      <c r="S29" s="22">
        <v>2</v>
      </c>
      <c r="T29" s="23">
        <v>15</v>
      </c>
      <c r="U29" s="24" t="s">
        <v>42</v>
      </c>
      <c r="V29" s="23" t="s">
        <v>41</v>
      </c>
      <c r="W29" s="23">
        <v>9</v>
      </c>
      <c r="X29" s="24" t="s">
        <v>59</v>
      </c>
      <c r="Y29" s="24"/>
      <c r="Z29" s="25">
        <v>0.99</v>
      </c>
      <c r="AA29" s="24"/>
      <c r="AB29" s="24"/>
    </row>
    <row r="30" spans="1:28" x14ac:dyDescent="0.35">
      <c r="A30" s="16">
        <v>28</v>
      </c>
      <c r="B30" s="16" t="s">
        <v>27</v>
      </c>
      <c r="C30" s="16" t="s">
        <v>119</v>
      </c>
      <c r="D30" s="16" t="s">
        <v>81</v>
      </c>
      <c r="E30" s="16" t="s">
        <v>30</v>
      </c>
      <c r="F30" s="16" t="s">
        <v>120</v>
      </c>
      <c r="G30" s="17" t="s">
        <v>108</v>
      </c>
      <c r="H30" s="17" t="s">
        <v>109</v>
      </c>
      <c r="I30" s="17" t="s">
        <v>34</v>
      </c>
      <c r="J30" s="16">
        <v>110.14400000000001</v>
      </c>
      <c r="K30" s="16">
        <v>0.52639999999999998</v>
      </c>
      <c r="L30" s="18" t="s">
        <v>47</v>
      </c>
      <c r="M30" s="19">
        <v>3000</v>
      </c>
      <c r="N30" s="26" t="s">
        <v>48</v>
      </c>
      <c r="O30" s="19">
        <v>20</v>
      </c>
      <c r="P30" s="21" t="s">
        <v>49</v>
      </c>
      <c r="Q30" s="22" t="s">
        <v>62</v>
      </c>
      <c r="R30" s="22" t="s">
        <v>51</v>
      </c>
      <c r="S30" s="22">
        <v>0.5</v>
      </c>
      <c r="T30" s="23">
        <v>10</v>
      </c>
      <c r="U30" s="24" t="s">
        <v>40</v>
      </c>
      <c r="V30" s="23" t="s">
        <v>41</v>
      </c>
      <c r="W30" s="23">
        <v>9</v>
      </c>
      <c r="X30" s="24" t="s">
        <v>42</v>
      </c>
      <c r="Y30" s="24"/>
      <c r="Z30" s="25">
        <v>0.97499999999999998</v>
      </c>
      <c r="AA30" s="24"/>
      <c r="AB30" s="24"/>
    </row>
    <row r="31" spans="1:28" x14ac:dyDescent="0.35">
      <c r="A31" s="16">
        <v>29</v>
      </c>
      <c r="B31" s="16" t="s">
        <v>27</v>
      </c>
      <c r="C31" s="16" t="s">
        <v>121</v>
      </c>
      <c r="D31" s="16" t="s">
        <v>29</v>
      </c>
      <c r="E31" s="16" t="s">
        <v>30</v>
      </c>
      <c r="F31" s="16" t="s">
        <v>122</v>
      </c>
      <c r="G31" s="17" t="s">
        <v>108</v>
      </c>
      <c r="H31" s="17" t="s">
        <v>123</v>
      </c>
      <c r="I31" s="17" t="s">
        <v>34</v>
      </c>
      <c r="J31" s="16">
        <v>109.8896</v>
      </c>
      <c r="K31" s="16">
        <v>-0.82640000000000002</v>
      </c>
      <c r="L31" s="18" t="s">
        <v>47</v>
      </c>
      <c r="M31" s="19">
        <v>3000</v>
      </c>
      <c r="N31" s="26" t="s">
        <v>48</v>
      </c>
      <c r="O31" s="19">
        <v>20</v>
      </c>
      <c r="P31" s="21" t="s">
        <v>73</v>
      </c>
      <c r="Q31" s="22" t="s">
        <v>62</v>
      </c>
      <c r="R31" s="22" t="s">
        <v>51</v>
      </c>
      <c r="S31" s="22">
        <v>4</v>
      </c>
      <c r="T31" s="23">
        <v>10</v>
      </c>
      <c r="U31" s="24" t="s">
        <v>59</v>
      </c>
      <c r="V31" s="23" t="s">
        <v>41</v>
      </c>
      <c r="W31" s="23">
        <v>9</v>
      </c>
      <c r="X31" s="24" t="s">
        <v>42</v>
      </c>
      <c r="Y31" s="24"/>
      <c r="Z31" s="25">
        <v>0.97499999999999998</v>
      </c>
      <c r="AA31" s="24"/>
      <c r="AB31" s="24"/>
    </row>
    <row r="32" spans="1:28" x14ac:dyDescent="0.35">
      <c r="A32" s="16">
        <v>30</v>
      </c>
      <c r="B32" s="16" t="s">
        <v>27</v>
      </c>
      <c r="C32" s="16" t="s">
        <v>124</v>
      </c>
      <c r="D32" s="16" t="s">
        <v>29</v>
      </c>
      <c r="E32" s="16" t="s">
        <v>30</v>
      </c>
      <c r="F32" s="16" t="s">
        <v>125</v>
      </c>
      <c r="G32" s="17" t="s">
        <v>32</v>
      </c>
      <c r="H32" s="17" t="s">
        <v>54</v>
      </c>
      <c r="I32" s="17" t="s">
        <v>34</v>
      </c>
      <c r="J32" s="16">
        <v>111.3721</v>
      </c>
      <c r="K32" s="16">
        <v>-2.2286000000000001</v>
      </c>
      <c r="L32" s="18" t="s">
        <v>47</v>
      </c>
      <c r="M32" s="19">
        <v>4500</v>
      </c>
      <c r="N32" s="26" t="s">
        <v>48</v>
      </c>
      <c r="O32" s="19">
        <v>20</v>
      </c>
      <c r="P32" s="21" t="s">
        <v>73</v>
      </c>
      <c r="Q32" s="22" t="s">
        <v>38</v>
      </c>
      <c r="R32" s="22" t="s">
        <v>39</v>
      </c>
      <c r="S32" s="22">
        <v>0.5</v>
      </c>
      <c r="T32" s="23">
        <v>24</v>
      </c>
      <c r="U32" s="24" t="s">
        <v>40</v>
      </c>
      <c r="V32" s="23" t="s">
        <v>88</v>
      </c>
      <c r="W32" s="23">
        <v>6</v>
      </c>
      <c r="X32" s="24" t="s">
        <v>59</v>
      </c>
      <c r="Y32" s="24"/>
      <c r="Z32" s="25">
        <v>0.99399999999999999</v>
      </c>
      <c r="AA32" s="24"/>
      <c r="AB32" s="24"/>
    </row>
    <row r="33" spans="1:28" x14ac:dyDescent="0.35">
      <c r="A33" s="16">
        <v>31</v>
      </c>
      <c r="B33" s="16" t="s">
        <v>27</v>
      </c>
      <c r="C33" s="16" t="s">
        <v>126</v>
      </c>
      <c r="D33" s="16" t="s">
        <v>29</v>
      </c>
      <c r="E33" s="16" t="s">
        <v>30</v>
      </c>
      <c r="F33" s="16" t="s">
        <v>127</v>
      </c>
      <c r="G33" s="17" t="s">
        <v>108</v>
      </c>
      <c r="H33" s="17" t="s">
        <v>109</v>
      </c>
      <c r="I33" s="17" t="s">
        <v>34</v>
      </c>
      <c r="J33" s="16">
        <v>109.3207</v>
      </c>
      <c r="K33" s="16">
        <v>1.1303000000000001</v>
      </c>
      <c r="L33" s="18" t="s">
        <v>47</v>
      </c>
      <c r="M33" s="19">
        <v>4500</v>
      </c>
      <c r="N33" s="26" t="s">
        <v>48</v>
      </c>
      <c r="O33" s="19">
        <v>20</v>
      </c>
      <c r="P33" s="21" t="s">
        <v>73</v>
      </c>
      <c r="Q33" s="22" t="s">
        <v>38</v>
      </c>
      <c r="R33" s="22" t="s">
        <v>39</v>
      </c>
      <c r="S33" s="22">
        <v>1</v>
      </c>
      <c r="T33" s="23">
        <v>24</v>
      </c>
      <c r="U33" s="24" t="s">
        <v>40</v>
      </c>
      <c r="V33" s="23" t="s">
        <v>41</v>
      </c>
      <c r="W33" s="23">
        <v>9</v>
      </c>
      <c r="X33" s="24" t="s">
        <v>42</v>
      </c>
      <c r="Y33" s="24"/>
      <c r="Z33" s="25">
        <v>0.99</v>
      </c>
      <c r="AA33" s="24"/>
      <c r="AB33" s="24"/>
    </row>
    <row r="34" spans="1:28" x14ac:dyDescent="0.35">
      <c r="A34" s="16">
        <v>32</v>
      </c>
      <c r="B34" s="16" t="s">
        <v>27</v>
      </c>
      <c r="C34" s="16" t="s">
        <v>128</v>
      </c>
      <c r="D34" s="16" t="s">
        <v>29</v>
      </c>
      <c r="E34" s="16" t="s">
        <v>30</v>
      </c>
      <c r="F34" s="16" t="s">
        <v>129</v>
      </c>
      <c r="G34" s="17" t="s">
        <v>32</v>
      </c>
      <c r="H34" s="17" t="s">
        <v>54</v>
      </c>
      <c r="I34" s="17" t="s">
        <v>34</v>
      </c>
      <c r="J34" s="16">
        <v>111.2625</v>
      </c>
      <c r="K34" s="16">
        <v>-2.6303000000000001</v>
      </c>
      <c r="L34" s="18" t="s">
        <v>47</v>
      </c>
      <c r="M34" s="19">
        <v>4500</v>
      </c>
      <c r="N34" s="26" t="s">
        <v>48</v>
      </c>
      <c r="O34" s="19">
        <v>20</v>
      </c>
      <c r="P34" s="21" t="s">
        <v>73</v>
      </c>
      <c r="Q34" s="22" t="s">
        <v>38</v>
      </c>
      <c r="R34" s="22" t="s">
        <v>39</v>
      </c>
      <c r="S34" s="22">
        <v>0.5</v>
      </c>
      <c r="T34" s="23">
        <v>24</v>
      </c>
      <c r="U34" s="24" t="s">
        <v>40</v>
      </c>
      <c r="V34" s="23" t="s">
        <v>41</v>
      </c>
      <c r="W34" s="23">
        <v>9</v>
      </c>
      <c r="X34" s="24" t="s">
        <v>40</v>
      </c>
      <c r="Y34" s="24"/>
      <c r="Z34" s="25">
        <v>0.99399999999999999</v>
      </c>
      <c r="AA34" s="24"/>
      <c r="AB34" s="24"/>
    </row>
    <row r="35" spans="1:28" x14ac:dyDescent="0.35">
      <c r="A35" s="16">
        <v>33</v>
      </c>
      <c r="B35" s="16" t="s">
        <v>27</v>
      </c>
      <c r="C35" s="16" t="s">
        <v>130</v>
      </c>
      <c r="D35" s="16" t="s">
        <v>29</v>
      </c>
      <c r="E35" s="16" t="s">
        <v>30</v>
      </c>
      <c r="F35" s="16" t="s">
        <v>131</v>
      </c>
      <c r="G35" s="17" t="s">
        <v>86</v>
      </c>
      <c r="H35" s="17" t="s">
        <v>118</v>
      </c>
      <c r="I35" s="17" t="s">
        <v>34</v>
      </c>
      <c r="J35" s="16">
        <v>117.50060000000001</v>
      </c>
      <c r="K35" s="16">
        <v>2.6025</v>
      </c>
      <c r="L35" s="18" t="s">
        <v>35</v>
      </c>
      <c r="M35" s="19">
        <v>6000</v>
      </c>
      <c r="N35" s="26" t="s">
        <v>36</v>
      </c>
      <c r="O35" s="19">
        <v>20</v>
      </c>
      <c r="P35" s="21" t="s">
        <v>37</v>
      </c>
      <c r="Q35" s="22" t="s">
        <v>38</v>
      </c>
      <c r="R35" s="22" t="s">
        <v>39</v>
      </c>
      <c r="S35" s="22">
        <v>1</v>
      </c>
      <c r="T35" s="23">
        <v>24</v>
      </c>
      <c r="U35" s="24" t="s">
        <v>59</v>
      </c>
      <c r="V35" s="23" t="s">
        <v>41</v>
      </c>
      <c r="W35" s="23">
        <v>9</v>
      </c>
      <c r="X35" s="24" t="s">
        <v>42</v>
      </c>
      <c r="Y35" s="24"/>
      <c r="Z35" s="25">
        <v>0.99</v>
      </c>
      <c r="AA35" s="24"/>
      <c r="AB35" s="24"/>
    </row>
    <row r="36" spans="1:28" x14ac:dyDescent="0.35">
      <c r="A36" s="16">
        <v>34</v>
      </c>
      <c r="B36" s="16" t="s">
        <v>27</v>
      </c>
      <c r="C36" s="16" t="s">
        <v>132</v>
      </c>
      <c r="D36" s="16" t="s">
        <v>66</v>
      </c>
      <c r="E36" s="16" t="s">
        <v>30</v>
      </c>
      <c r="F36" s="16" t="s">
        <v>133</v>
      </c>
      <c r="G36" s="17" t="s">
        <v>32</v>
      </c>
      <c r="H36" s="17" t="s">
        <v>54</v>
      </c>
      <c r="I36" s="17" t="s">
        <v>34</v>
      </c>
      <c r="J36" s="16">
        <v>112.2629</v>
      </c>
      <c r="K36" s="16">
        <v>-2.1745000000000001</v>
      </c>
      <c r="L36" s="18" t="s">
        <v>47</v>
      </c>
      <c r="M36" s="19">
        <v>4500</v>
      </c>
      <c r="N36" s="26" t="s">
        <v>48</v>
      </c>
      <c r="O36" s="19">
        <v>20</v>
      </c>
      <c r="P36" s="21" t="s">
        <v>73</v>
      </c>
      <c r="Q36" s="22" t="s">
        <v>62</v>
      </c>
      <c r="R36" s="22" t="s">
        <v>51</v>
      </c>
      <c r="S36" s="22">
        <v>2</v>
      </c>
      <c r="T36" s="23">
        <v>15</v>
      </c>
      <c r="U36" s="24" t="s">
        <v>59</v>
      </c>
      <c r="V36" s="23" t="s">
        <v>41</v>
      </c>
      <c r="W36" s="23">
        <v>9</v>
      </c>
      <c r="X36" s="24" t="s">
        <v>42</v>
      </c>
      <c r="Y36" s="24"/>
      <c r="Z36" s="25">
        <v>0.99</v>
      </c>
      <c r="AA36" s="24"/>
      <c r="AB36" s="24"/>
    </row>
    <row r="37" spans="1:28" x14ac:dyDescent="0.35">
      <c r="A37" s="16">
        <v>35</v>
      </c>
      <c r="B37" s="16" t="s">
        <v>27</v>
      </c>
      <c r="C37" s="16" t="s">
        <v>134</v>
      </c>
      <c r="D37" s="16" t="s">
        <v>66</v>
      </c>
      <c r="E37" s="16" t="s">
        <v>30</v>
      </c>
      <c r="F37" s="16" t="s">
        <v>135</v>
      </c>
      <c r="G37" s="17" t="s">
        <v>136</v>
      </c>
      <c r="H37" s="17" t="s">
        <v>137</v>
      </c>
      <c r="I37" s="17" t="s">
        <v>34</v>
      </c>
      <c r="J37" s="16">
        <v>116.26779999999999</v>
      </c>
      <c r="K37" s="16">
        <v>-0.36799999999999999</v>
      </c>
      <c r="L37" s="18" t="s">
        <v>47</v>
      </c>
      <c r="M37" s="19">
        <v>4500</v>
      </c>
      <c r="N37" s="26" t="s">
        <v>48</v>
      </c>
      <c r="O37" s="19">
        <v>20</v>
      </c>
      <c r="P37" s="21" t="s">
        <v>37</v>
      </c>
      <c r="Q37" s="22" t="s">
        <v>38</v>
      </c>
      <c r="R37" s="22" t="s">
        <v>39</v>
      </c>
      <c r="S37" s="22">
        <v>1</v>
      </c>
      <c r="T37" s="23">
        <v>24</v>
      </c>
      <c r="U37" s="24" t="s">
        <v>40</v>
      </c>
      <c r="V37" s="23" t="s">
        <v>88</v>
      </c>
      <c r="W37" s="23">
        <v>9</v>
      </c>
      <c r="X37" s="24" t="s">
        <v>40</v>
      </c>
      <c r="Y37" s="24"/>
      <c r="Z37" s="25">
        <v>0.99</v>
      </c>
      <c r="AA37" s="24"/>
      <c r="AB37" s="24"/>
    </row>
    <row r="38" spans="1:28" x14ac:dyDescent="0.35">
      <c r="A38" s="16">
        <v>36</v>
      </c>
      <c r="B38" s="16" t="s">
        <v>27</v>
      </c>
      <c r="C38" s="16" t="s">
        <v>138</v>
      </c>
      <c r="D38" s="16" t="s">
        <v>29</v>
      </c>
      <c r="E38" s="16" t="s">
        <v>30</v>
      </c>
      <c r="F38" s="16" t="s">
        <v>139</v>
      </c>
      <c r="G38" s="17" t="s">
        <v>86</v>
      </c>
      <c r="H38" s="17" t="s">
        <v>87</v>
      </c>
      <c r="I38" s="17" t="s">
        <v>34</v>
      </c>
      <c r="J38" s="16">
        <v>116.8091</v>
      </c>
      <c r="K38" s="16">
        <v>0.84089999999999998</v>
      </c>
      <c r="L38" s="18" t="s">
        <v>47</v>
      </c>
      <c r="M38" s="19">
        <v>4500</v>
      </c>
      <c r="N38" s="26" t="s">
        <v>48</v>
      </c>
      <c r="O38" s="19">
        <v>20</v>
      </c>
      <c r="P38" s="21" t="s">
        <v>49</v>
      </c>
      <c r="Q38" s="22" t="s">
        <v>38</v>
      </c>
      <c r="R38" s="22" t="s">
        <v>39</v>
      </c>
      <c r="S38" s="22">
        <v>0</v>
      </c>
      <c r="T38" s="23">
        <v>24</v>
      </c>
      <c r="U38" s="24" t="s">
        <v>59</v>
      </c>
      <c r="V38" s="23" t="s">
        <v>41</v>
      </c>
      <c r="W38" s="23">
        <v>9</v>
      </c>
      <c r="X38" s="24" t="s">
        <v>40</v>
      </c>
      <c r="Y38" s="24"/>
      <c r="Z38" s="25">
        <v>0.99</v>
      </c>
      <c r="AA38" s="24"/>
      <c r="AB38" s="24"/>
    </row>
    <row r="39" spans="1:28" x14ac:dyDescent="0.35">
      <c r="A39" s="16">
        <v>37</v>
      </c>
      <c r="B39" s="16" t="s">
        <v>27</v>
      </c>
      <c r="C39" s="16" t="s">
        <v>140</v>
      </c>
      <c r="D39" s="16" t="s">
        <v>81</v>
      </c>
      <c r="E39" s="16" t="s">
        <v>30</v>
      </c>
      <c r="F39" s="16" t="s">
        <v>141</v>
      </c>
      <c r="G39" s="17" t="s">
        <v>83</v>
      </c>
      <c r="H39" s="17" t="e">
        <v>#N/A</v>
      </c>
      <c r="I39" s="17" t="s">
        <v>34</v>
      </c>
      <c r="J39" s="16">
        <v>117.1726</v>
      </c>
      <c r="K39" s="16">
        <v>0.72589999999999999</v>
      </c>
      <c r="L39" s="18" t="s">
        <v>35</v>
      </c>
      <c r="M39" s="19">
        <v>3000</v>
      </c>
      <c r="N39" s="26" t="s">
        <v>36</v>
      </c>
      <c r="O39" s="19">
        <v>20</v>
      </c>
      <c r="P39" s="21" t="s">
        <v>37</v>
      </c>
      <c r="Q39" s="22" t="s">
        <v>62</v>
      </c>
      <c r="R39" s="22" t="s">
        <v>51</v>
      </c>
      <c r="S39" s="22">
        <v>1</v>
      </c>
      <c r="T39" s="23">
        <v>10</v>
      </c>
      <c r="U39" s="24" t="s">
        <v>42</v>
      </c>
      <c r="V39" s="23" t="s">
        <v>41</v>
      </c>
      <c r="W39" s="23">
        <v>9</v>
      </c>
      <c r="X39" s="24" t="s">
        <v>42</v>
      </c>
      <c r="Y39" s="24"/>
      <c r="Z39" s="25">
        <v>0.97499999999999998</v>
      </c>
      <c r="AA39" s="24"/>
      <c r="AB39" s="24"/>
    </row>
    <row r="40" spans="1:28" x14ac:dyDescent="0.35">
      <c r="A40" s="16">
        <v>38</v>
      </c>
      <c r="B40" s="16" t="s">
        <v>27</v>
      </c>
      <c r="C40" s="16" t="s">
        <v>142</v>
      </c>
      <c r="D40" s="16" t="s">
        <v>66</v>
      </c>
      <c r="E40" s="16" t="s">
        <v>30</v>
      </c>
      <c r="F40" s="16" t="s">
        <v>143</v>
      </c>
      <c r="G40" s="17" t="s">
        <v>108</v>
      </c>
      <c r="H40" s="17" t="s">
        <v>144</v>
      </c>
      <c r="I40" s="17" t="s">
        <v>34</v>
      </c>
      <c r="J40" s="16">
        <v>111.3104</v>
      </c>
      <c r="K40" s="16">
        <v>0.1033</v>
      </c>
      <c r="L40" s="18" t="s">
        <v>35</v>
      </c>
      <c r="M40" s="19">
        <v>4500</v>
      </c>
      <c r="N40" s="26" t="s">
        <v>36</v>
      </c>
      <c r="O40" s="19">
        <v>20</v>
      </c>
      <c r="P40" s="21" t="s">
        <v>37</v>
      </c>
      <c r="Q40" s="22" t="s">
        <v>62</v>
      </c>
      <c r="R40" s="22" t="s">
        <v>51</v>
      </c>
      <c r="S40" s="22">
        <v>1</v>
      </c>
      <c r="T40" s="23">
        <v>15</v>
      </c>
      <c r="U40" s="24" t="s">
        <v>40</v>
      </c>
      <c r="V40" s="23" t="s">
        <v>145</v>
      </c>
      <c r="W40" s="23">
        <v>9</v>
      </c>
      <c r="X40" s="24" t="s">
        <v>40</v>
      </c>
      <c r="Y40" s="24"/>
      <c r="Z40" s="25">
        <v>0.99</v>
      </c>
      <c r="AA40" s="24"/>
      <c r="AB40" s="24"/>
    </row>
    <row r="41" spans="1:28" x14ac:dyDescent="0.35">
      <c r="A41" s="16">
        <v>39</v>
      </c>
      <c r="B41" s="16" t="s">
        <v>27</v>
      </c>
      <c r="C41" s="16" t="s">
        <v>146</v>
      </c>
      <c r="D41" s="16" t="s">
        <v>29</v>
      </c>
      <c r="E41" s="16" t="s">
        <v>30</v>
      </c>
      <c r="F41" s="16" t="s">
        <v>147</v>
      </c>
      <c r="G41" s="17" t="s">
        <v>32</v>
      </c>
      <c r="H41" s="17" t="s">
        <v>46</v>
      </c>
      <c r="I41" s="17" t="s">
        <v>34</v>
      </c>
      <c r="J41" s="16">
        <v>114.1544</v>
      </c>
      <c r="K41" s="16">
        <v>-0.52969999999999995</v>
      </c>
      <c r="L41" s="18" t="s">
        <v>47</v>
      </c>
      <c r="M41" s="19">
        <v>3000</v>
      </c>
      <c r="N41" s="26" t="s">
        <v>48</v>
      </c>
      <c r="O41" s="19">
        <v>25</v>
      </c>
      <c r="P41" s="21" t="s">
        <v>73</v>
      </c>
      <c r="Q41" s="22" t="s">
        <v>50</v>
      </c>
      <c r="R41" s="22" t="s">
        <v>51</v>
      </c>
      <c r="S41" s="22">
        <v>0</v>
      </c>
      <c r="T41" s="23">
        <v>12</v>
      </c>
      <c r="U41" s="24" t="s">
        <v>42</v>
      </c>
      <c r="V41" s="23" t="s">
        <v>41</v>
      </c>
      <c r="W41" s="23">
        <v>9</v>
      </c>
      <c r="X41" s="24" t="s">
        <v>42</v>
      </c>
      <c r="Y41" s="24"/>
      <c r="Z41" s="25">
        <v>0.99399999999999999</v>
      </c>
      <c r="AA41" s="24"/>
      <c r="AB41" s="24"/>
    </row>
    <row r="42" spans="1:28" x14ac:dyDescent="0.35">
      <c r="A42" s="16">
        <v>40</v>
      </c>
      <c r="B42" s="16" t="s">
        <v>27</v>
      </c>
      <c r="C42" s="16" t="s">
        <v>148</v>
      </c>
      <c r="D42" s="16" t="s">
        <v>44</v>
      </c>
      <c r="E42" s="16" t="s">
        <v>30</v>
      </c>
      <c r="F42" s="16" t="s">
        <v>149</v>
      </c>
      <c r="G42" s="17" t="s">
        <v>57</v>
      </c>
      <c r="H42" s="17" t="s">
        <v>101</v>
      </c>
      <c r="I42" s="17" t="s">
        <v>34</v>
      </c>
      <c r="J42" s="16">
        <v>114.98869999999999</v>
      </c>
      <c r="K42" s="16">
        <v>-2.9634999999999998</v>
      </c>
      <c r="L42" s="18" t="s">
        <v>47</v>
      </c>
      <c r="M42" s="19">
        <v>4500</v>
      </c>
      <c r="N42" s="26" t="s">
        <v>48</v>
      </c>
      <c r="O42" s="19">
        <v>20</v>
      </c>
      <c r="P42" s="21" t="s">
        <v>49</v>
      </c>
      <c r="Q42" s="22" t="s">
        <v>62</v>
      </c>
      <c r="R42" s="22" t="s">
        <v>51</v>
      </c>
      <c r="S42" s="22">
        <v>3.5</v>
      </c>
      <c r="T42" s="23">
        <v>15</v>
      </c>
      <c r="U42" s="24" t="s">
        <v>40</v>
      </c>
      <c r="V42" s="23" t="s">
        <v>41</v>
      </c>
      <c r="W42" s="23">
        <v>9</v>
      </c>
      <c r="X42" s="24" t="s">
        <v>40</v>
      </c>
      <c r="Y42" s="24"/>
      <c r="Z42" s="25">
        <v>0.99</v>
      </c>
      <c r="AA42" s="24"/>
      <c r="AB42" s="24"/>
    </row>
    <row r="43" spans="1:28" x14ac:dyDescent="0.35">
      <c r="A43" s="16">
        <v>41</v>
      </c>
      <c r="B43" s="16" t="s">
        <v>27</v>
      </c>
      <c r="C43" s="16" t="s">
        <v>150</v>
      </c>
      <c r="D43" s="16" t="s">
        <v>66</v>
      </c>
      <c r="E43" s="16" t="s">
        <v>30</v>
      </c>
      <c r="F43" s="16" t="s">
        <v>151</v>
      </c>
      <c r="G43" s="17" t="s">
        <v>108</v>
      </c>
      <c r="H43" s="17" t="s">
        <v>144</v>
      </c>
      <c r="I43" s="17" t="s">
        <v>34</v>
      </c>
      <c r="J43" s="16">
        <v>111.60509999999999</v>
      </c>
      <c r="K43" s="16">
        <v>0.97970000000000002</v>
      </c>
      <c r="L43" s="18" t="s">
        <v>47</v>
      </c>
      <c r="M43" s="19">
        <v>3000</v>
      </c>
      <c r="N43" s="26" t="s">
        <v>48</v>
      </c>
      <c r="O43" s="19">
        <v>20</v>
      </c>
      <c r="P43" s="21" t="s">
        <v>49</v>
      </c>
      <c r="Q43" s="22" t="s">
        <v>62</v>
      </c>
      <c r="R43" s="22" t="s">
        <v>51</v>
      </c>
      <c r="S43" s="22">
        <v>2</v>
      </c>
      <c r="T43" s="23">
        <v>10</v>
      </c>
      <c r="U43" s="24" t="s">
        <v>42</v>
      </c>
      <c r="V43" s="23" t="s">
        <v>41</v>
      </c>
      <c r="W43" s="23">
        <v>9</v>
      </c>
      <c r="X43" s="24" t="s">
        <v>42</v>
      </c>
      <c r="Y43" s="24"/>
      <c r="Z43" s="25">
        <v>0.97499999999999998</v>
      </c>
      <c r="AA43" s="24"/>
      <c r="AB43" s="24"/>
    </row>
    <row r="44" spans="1:28" x14ac:dyDescent="0.35">
      <c r="A44" s="16">
        <v>42</v>
      </c>
      <c r="B44" s="16" t="s">
        <v>27</v>
      </c>
      <c r="C44" s="16" t="s">
        <v>152</v>
      </c>
      <c r="D44" s="16" t="s">
        <v>44</v>
      </c>
      <c r="E44" s="16" t="s">
        <v>30</v>
      </c>
      <c r="F44" s="16" t="s">
        <v>153</v>
      </c>
      <c r="G44" s="17" t="s">
        <v>108</v>
      </c>
      <c r="H44" s="17" t="s">
        <v>123</v>
      </c>
      <c r="I44" s="17" t="s">
        <v>34</v>
      </c>
      <c r="J44" s="16">
        <v>110.5153</v>
      </c>
      <c r="K44" s="16">
        <v>-2.1395</v>
      </c>
      <c r="L44" s="18" t="s">
        <v>47</v>
      </c>
      <c r="M44" s="19">
        <v>4500</v>
      </c>
      <c r="N44" s="26" t="s">
        <v>48</v>
      </c>
      <c r="O44" s="19">
        <v>20</v>
      </c>
      <c r="P44" s="21" t="s">
        <v>73</v>
      </c>
      <c r="Q44" s="22" t="s">
        <v>62</v>
      </c>
      <c r="R44" s="22" t="s">
        <v>51</v>
      </c>
      <c r="S44" s="22">
        <v>1</v>
      </c>
      <c r="T44" s="23">
        <v>15</v>
      </c>
      <c r="U44" s="24" t="s">
        <v>40</v>
      </c>
      <c r="V44" s="23" t="s">
        <v>41</v>
      </c>
      <c r="W44" s="23">
        <v>9</v>
      </c>
      <c r="X44" s="24" t="s">
        <v>42</v>
      </c>
      <c r="Y44" s="24"/>
      <c r="Z44" s="25">
        <v>0.99</v>
      </c>
      <c r="AA44" s="24"/>
      <c r="AB44" s="24"/>
    </row>
    <row r="45" spans="1:28" x14ac:dyDescent="0.35">
      <c r="A45" s="16">
        <v>43</v>
      </c>
      <c r="B45" s="16" t="s">
        <v>27</v>
      </c>
      <c r="C45" s="16" t="s">
        <v>154</v>
      </c>
      <c r="D45" s="16" t="s">
        <v>29</v>
      </c>
      <c r="E45" s="16" t="s">
        <v>30</v>
      </c>
      <c r="F45" s="16" t="s">
        <v>155</v>
      </c>
      <c r="G45" s="17" t="s">
        <v>57</v>
      </c>
      <c r="H45" s="17" t="s">
        <v>58</v>
      </c>
      <c r="I45" s="17" t="s">
        <v>34</v>
      </c>
      <c r="J45" s="16">
        <v>116.1964</v>
      </c>
      <c r="K45" s="16">
        <v>-2.8155999999999999</v>
      </c>
      <c r="L45" s="18" t="s">
        <v>47</v>
      </c>
      <c r="M45" s="19">
        <v>3000</v>
      </c>
      <c r="N45" s="26" t="s">
        <v>48</v>
      </c>
      <c r="O45" s="19">
        <v>20</v>
      </c>
      <c r="P45" s="21" t="s">
        <v>49</v>
      </c>
      <c r="Q45" s="22" t="s">
        <v>62</v>
      </c>
      <c r="R45" s="22" t="s">
        <v>51</v>
      </c>
      <c r="S45" s="22">
        <v>2</v>
      </c>
      <c r="T45" s="23">
        <v>10</v>
      </c>
      <c r="U45" s="24" t="s">
        <v>40</v>
      </c>
      <c r="V45" s="23" t="s">
        <v>41</v>
      </c>
      <c r="W45" s="23">
        <v>9</v>
      </c>
      <c r="X45" s="24" t="s">
        <v>42</v>
      </c>
      <c r="Y45" s="24"/>
      <c r="Z45" s="25">
        <v>0.97499999999999998</v>
      </c>
      <c r="AA45" s="24"/>
      <c r="AB45" s="24"/>
    </row>
    <row r="46" spans="1:28" x14ac:dyDescent="0.35">
      <c r="A46" s="16">
        <v>44</v>
      </c>
      <c r="B46" s="16" t="s">
        <v>27</v>
      </c>
      <c r="C46" s="16" t="s">
        <v>156</v>
      </c>
      <c r="D46" s="16" t="s">
        <v>66</v>
      </c>
      <c r="E46" s="16" t="s">
        <v>30</v>
      </c>
      <c r="F46" s="16" t="s">
        <v>157</v>
      </c>
      <c r="G46" s="17" t="s">
        <v>108</v>
      </c>
      <c r="H46" s="17" t="s">
        <v>123</v>
      </c>
      <c r="I46" s="17" t="s">
        <v>34</v>
      </c>
      <c r="J46" s="16">
        <v>110.1803</v>
      </c>
      <c r="K46" s="16">
        <v>-1.0892999999999999</v>
      </c>
      <c r="L46" s="18" t="s">
        <v>47</v>
      </c>
      <c r="M46" s="19">
        <v>4500</v>
      </c>
      <c r="N46" s="26" t="s">
        <v>48</v>
      </c>
      <c r="O46" s="19">
        <v>20</v>
      </c>
      <c r="P46" s="21" t="s">
        <v>49</v>
      </c>
      <c r="Q46" s="22" t="s">
        <v>62</v>
      </c>
      <c r="R46" s="22" t="s">
        <v>51</v>
      </c>
      <c r="S46" s="22">
        <v>1</v>
      </c>
      <c r="T46" s="23">
        <v>15</v>
      </c>
      <c r="U46" s="24" t="s">
        <v>42</v>
      </c>
      <c r="V46" s="23" t="s">
        <v>41</v>
      </c>
      <c r="W46" s="23">
        <v>9</v>
      </c>
      <c r="X46" s="24" t="s">
        <v>42</v>
      </c>
      <c r="Y46" s="24"/>
      <c r="Z46" s="25">
        <v>0.97499999999999998</v>
      </c>
      <c r="AA46" s="24"/>
      <c r="AB46" s="24"/>
    </row>
    <row r="47" spans="1:28" x14ac:dyDescent="0.35">
      <c r="A47" s="16">
        <v>45</v>
      </c>
      <c r="B47" s="16" t="s">
        <v>27</v>
      </c>
      <c r="C47" s="16" t="s">
        <v>158</v>
      </c>
      <c r="D47" s="16" t="s">
        <v>44</v>
      </c>
      <c r="E47" s="16" t="s">
        <v>30</v>
      </c>
      <c r="F47" s="16" t="s">
        <v>159</v>
      </c>
      <c r="G47" s="17" t="s">
        <v>86</v>
      </c>
      <c r="H47" s="17" t="s">
        <v>118</v>
      </c>
      <c r="I47" s="17" t="s">
        <v>34</v>
      </c>
      <c r="J47" s="16">
        <v>117.82250000000001</v>
      </c>
      <c r="K47" s="16">
        <v>1.1786000000000001</v>
      </c>
      <c r="L47" s="18" t="s">
        <v>47</v>
      </c>
      <c r="M47" s="19">
        <v>6000</v>
      </c>
      <c r="N47" s="26" t="s">
        <v>48</v>
      </c>
      <c r="O47" s="19">
        <v>20</v>
      </c>
      <c r="P47" s="21" t="s">
        <v>73</v>
      </c>
      <c r="Q47" s="22" t="s">
        <v>38</v>
      </c>
      <c r="R47" s="22" t="s">
        <v>39</v>
      </c>
      <c r="S47" s="22">
        <v>2</v>
      </c>
      <c r="T47" s="23">
        <v>24</v>
      </c>
      <c r="U47" s="24" t="s">
        <v>59</v>
      </c>
      <c r="V47" s="23" t="s">
        <v>41</v>
      </c>
      <c r="W47" s="23">
        <v>9</v>
      </c>
      <c r="X47" s="24" t="s">
        <v>59</v>
      </c>
      <c r="Y47" s="24"/>
      <c r="Z47" s="25">
        <v>0.99399999999999999</v>
      </c>
      <c r="AA47" s="24"/>
      <c r="AB47" s="24"/>
    </row>
    <row r="48" spans="1:28" x14ac:dyDescent="0.35">
      <c r="A48" s="16">
        <v>46</v>
      </c>
      <c r="B48" s="16" t="s">
        <v>27</v>
      </c>
      <c r="C48" s="16" t="s">
        <v>160</v>
      </c>
      <c r="D48" s="16" t="s">
        <v>44</v>
      </c>
      <c r="E48" s="16" t="s">
        <v>30</v>
      </c>
      <c r="F48" s="16" t="s">
        <v>161</v>
      </c>
      <c r="G48" s="17" t="s">
        <v>86</v>
      </c>
      <c r="H48" s="17" t="s">
        <v>118</v>
      </c>
      <c r="I48" s="17" t="s">
        <v>34</v>
      </c>
      <c r="J48" s="16">
        <v>118.2038</v>
      </c>
      <c r="K48" s="16">
        <v>0.89270000000000005</v>
      </c>
      <c r="L48" s="18" t="s">
        <v>47</v>
      </c>
      <c r="M48" s="19">
        <v>6000</v>
      </c>
      <c r="N48" s="26" t="s">
        <v>48</v>
      </c>
      <c r="O48" s="19">
        <v>20</v>
      </c>
      <c r="P48" s="21" t="s">
        <v>73</v>
      </c>
      <c r="Q48" s="22" t="s">
        <v>38</v>
      </c>
      <c r="R48" s="22" t="s">
        <v>39</v>
      </c>
      <c r="S48" s="22">
        <v>1</v>
      </c>
      <c r="T48" s="23">
        <v>24</v>
      </c>
      <c r="U48" s="24" t="s">
        <v>59</v>
      </c>
      <c r="V48" s="23" t="s">
        <v>41</v>
      </c>
      <c r="W48" s="23">
        <v>9</v>
      </c>
      <c r="X48" s="24" t="s">
        <v>59</v>
      </c>
      <c r="Y48" s="24"/>
      <c r="Z48" s="25">
        <v>0.99399999999999999</v>
      </c>
      <c r="AA48" s="24"/>
      <c r="AB48" s="24"/>
    </row>
    <row r="49" spans="1:28" x14ac:dyDescent="0.35">
      <c r="A49" s="16">
        <v>47</v>
      </c>
      <c r="B49" s="16" t="s">
        <v>27</v>
      </c>
      <c r="C49" s="16" t="s">
        <v>162</v>
      </c>
      <c r="D49" s="16" t="s">
        <v>44</v>
      </c>
      <c r="E49" s="16" t="s">
        <v>30</v>
      </c>
      <c r="F49" s="16" t="s">
        <v>163</v>
      </c>
      <c r="G49" s="17" t="s">
        <v>136</v>
      </c>
      <c r="H49" s="17" t="s">
        <v>137</v>
      </c>
      <c r="I49" s="17" t="s">
        <v>34</v>
      </c>
      <c r="J49" s="16">
        <v>117.5911</v>
      </c>
      <c r="K49" s="16">
        <v>-0.77959999999999996</v>
      </c>
      <c r="L49" s="18" t="s">
        <v>47</v>
      </c>
      <c r="M49" s="19">
        <v>6000</v>
      </c>
      <c r="N49" s="26" t="s">
        <v>48</v>
      </c>
      <c r="O49" s="19">
        <v>25</v>
      </c>
      <c r="P49" s="21" t="s">
        <v>37</v>
      </c>
      <c r="Q49" s="22" t="s">
        <v>50</v>
      </c>
      <c r="R49" s="22" t="s">
        <v>51</v>
      </c>
      <c r="S49" s="22">
        <v>0</v>
      </c>
      <c r="T49" s="23">
        <v>24</v>
      </c>
      <c r="U49" s="24" t="s">
        <v>59</v>
      </c>
      <c r="V49" s="23" t="s">
        <v>41</v>
      </c>
      <c r="W49" s="23">
        <v>9</v>
      </c>
      <c r="X49" s="24" t="s">
        <v>42</v>
      </c>
      <c r="Y49" s="24"/>
      <c r="Z49" s="25">
        <v>0.99</v>
      </c>
      <c r="AA49" s="24"/>
      <c r="AB49" s="24"/>
    </row>
    <row r="50" spans="1:28" x14ac:dyDescent="0.35">
      <c r="A50" s="16">
        <v>48</v>
      </c>
      <c r="B50" s="16" t="s">
        <v>27</v>
      </c>
      <c r="C50" s="16" t="s">
        <v>164</v>
      </c>
      <c r="D50" s="16" t="s">
        <v>44</v>
      </c>
      <c r="E50" s="16" t="s">
        <v>30</v>
      </c>
      <c r="F50" s="16" t="s">
        <v>165</v>
      </c>
      <c r="G50" s="17" t="s">
        <v>86</v>
      </c>
      <c r="H50" s="17" t="s">
        <v>87</v>
      </c>
      <c r="I50" s="17" t="s">
        <v>34</v>
      </c>
      <c r="J50" s="16">
        <v>117.77889999999999</v>
      </c>
      <c r="K50" s="16">
        <v>1.0799000000000001</v>
      </c>
      <c r="L50" s="18" t="s">
        <v>47</v>
      </c>
      <c r="M50" s="19">
        <v>4500</v>
      </c>
      <c r="N50" s="26" t="s">
        <v>48</v>
      </c>
      <c r="O50" s="19">
        <v>20</v>
      </c>
      <c r="P50" s="21" t="s">
        <v>73</v>
      </c>
      <c r="Q50" s="22" t="s">
        <v>38</v>
      </c>
      <c r="R50" s="22" t="s">
        <v>39</v>
      </c>
      <c r="S50" s="22">
        <v>2</v>
      </c>
      <c r="T50" s="23">
        <v>24</v>
      </c>
      <c r="U50" s="24" t="s">
        <v>59</v>
      </c>
      <c r="V50" s="23" t="s">
        <v>41</v>
      </c>
      <c r="W50" s="23">
        <v>9</v>
      </c>
      <c r="X50" s="24" t="s">
        <v>40</v>
      </c>
      <c r="Y50" s="24"/>
      <c r="Z50" s="25">
        <v>0.99</v>
      </c>
      <c r="AA50" s="24"/>
      <c r="AB50" s="24"/>
    </row>
    <row r="51" spans="1:28" x14ac:dyDescent="0.35">
      <c r="A51" s="16">
        <v>49</v>
      </c>
      <c r="B51" s="16" t="s">
        <v>27</v>
      </c>
      <c r="C51" s="16" t="s">
        <v>166</v>
      </c>
      <c r="D51" s="16" t="s">
        <v>81</v>
      </c>
      <c r="E51" s="16" t="s">
        <v>30</v>
      </c>
      <c r="F51" s="16" t="s">
        <v>167</v>
      </c>
      <c r="G51" s="17" t="s">
        <v>136</v>
      </c>
      <c r="H51" s="17" t="s">
        <v>137</v>
      </c>
      <c r="I51" s="17" t="s">
        <v>34</v>
      </c>
      <c r="J51" s="16">
        <v>116.9282</v>
      </c>
      <c r="K51" s="16">
        <v>-0.98880000000000001</v>
      </c>
      <c r="L51" s="18" t="s">
        <v>47</v>
      </c>
      <c r="M51" s="19">
        <v>3000</v>
      </c>
      <c r="N51" s="26" t="s">
        <v>48</v>
      </c>
      <c r="O51" s="19">
        <v>20</v>
      </c>
      <c r="P51" s="21" t="s">
        <v>49</v>
      </c>
      <c r="Q51" s="22" t="s">
        <v>38</v>
      </c>
      <c r="R51" s="22" t="s">
        <v>39</v>
      </c>
      <c r="S51" s="22">
        <v>1</v>
      </c>
      <c r="T51" s="23">
        <v>24</v>
      </c>
      <c r="U51" s="24" t="s">
        <v>59</v>
      </c>
      <c r="V51" s="23" t="s">
        <v>41</v>
      </c>
      <c r="W51" s="23">
        <v>9</v>
      </c>
      <c r="X51" s="24" t="s">
        <v>42</v>
      </c>
      <c r="Y51" s="24"/>
      <c r="Z51" s="25">
        <v>0.97499999999999998</v>
      </c>
      <c r="AA51" s="24"/>
      <c r="AB51" s="24"/>
    </row>
    <row r="52" spans="1:28" x14ac:dyDescent="0.35">
      <c r="A52" s="16">
        <v>50</v>
      </c>
      <c r="B52" s="16" t="s">
        <v>27</v>
      </c>
      <c r="C52" s="16" t="s">
        <v>168</v>
      </c>
      <c r="D52" s="16" t="s">
        <v>66</v>
      </c>
      <c r="E52" s="16" t="s">
        <v>30</v>
      </c>
      <c r="F52" s="16" t="s">
        <v>169</v>
      </c>
      <c r="G52" s="17" t="s">
        <v>32</v>
      </c>
      <c r="H52" s="17" t="s">
        <v>54</v>
      </c>
      <c r="I52" s="17" t="s">
        <v>34</v>
      </c>
      <c r="J52" s="16">
        <v>112.6194</v>
      </c>
      <c r="K52" s="16">
        <v>-2.0760000000000001</v>
      </c>
      <c r="L52" s="18" t="s">
        <v>47</v>
      </c>
      <c r="M52" s="19">
        <v>6000</v>
      </c>
      <c r="N52" s="26" t="s">
        <v>48</v>
      </c>
      <c r="O52" s="19">
        <v>20</v>
      </c>
      <c r="P52" s="21" t="s">
        <v>49</v>
      </c>
      <c r="Q52" s="22" t="s">
        <v>38</v>
      </c>
      <c r="R52" s="22" t="s">
        <v>39</v>
      </c>
      <c r="S52" s="22">
        <v>1</v>
      </c>
      <c r="T52" s="23">
        <v>24</v>
      </c>
      <c r="U52" s="24" t="s">
        <v>40</v>
      </c>
      <c r="V52" s="23" t="s">
        <v>88</v>
      </c>
      <c r="W52" s="23">
        <v>9</v>
      </c>
      <c r="X52" s="24" t="s">
        <v>40</v>
      </c>
      <c r="Y52" s="24"/>
      <c r="Z52" s="25">
        <v>0.99</v>
      </c>
      <c r="AA52" s="24"/>
      <c r="AB52" s="24"/>
    </row>
    <row r="53" spans="1:28" x14ac:dyDescent="0.35">
      <c r="A53" s="16">
        <v>51</v>
      </c>
      <c r="B53" s="16" t="s">
        <v>27</v>
      </c>
      <c r="C53" s="16" t="s">
        <v>170</v>
      </c>
      <c r="D53" s="16" t="s">
        <v>66</v>
      </c>
      <c r="E53" s="16" t="s">
        <v>30</v>
      </c>
      <c r="F53" s="16" t="s">
        <v>171</v>
      </c>
      <c r="G53" s="17" t="s">
        <v>32</v>
      </c>
      <c r="H53" s="17" t="s">
        <v>54</v>
      </c>
      <c r="I53" s="17" t="s">
        <v>34</v>
      </c>
      <c r="J53" s="16">
        <v>111.7856</v>
      </c>
      <c r="K53" s="16">
        <v>-2.4209999999999998</v>
      </c>
      <c r="L53" s="18" t="s">
        <v>47</v>
      </c>
      <c r="M53" s="19">
        <v>4500</v>
      </c>
      <c r="N53" s="26" t="s">
        <v>72</v>
      </c>
      <c r="O53" s="19">
        <v>8</v>
      </c>
      <c r="P53" s="21" t="s">
        <v>49</v>
      </c>
      <c r="Q53" s="22" t="s">
        <v>50</v>
      </c>
      <c r="R53" s="22" t="s">
        <v>51</v>
      </c>
      <c r="S53" s="22">
        <v>0</v>
      </c>
      <c r="T53" s="23">
        <v>18</v>
      </c>
      <c r="U53" s="24" t="s">
        <v>40</v>
      </c>
      <c r="V53" s="23" t="s">
        <v>88</v>
      </c>
      <c r="W53" s="23">
        <v>6</v>
      </c>
      <c r="X53" s="24" t="s">
        <v>40</v>
      </c>
      <c r="Y53" s="24"/>
      <c r="Z53" s="25">
        <v>0.97499999999999998</v>
      </c>
      <c r="AA53" s="24"/>
      <c r="AB53" s="24"/>
    </row>
    <row r="54" spans="1:28" x14ac:dyDescent="0.35">
      <c r="A54" s="16">
        <v>52</v>
      </c>
      <c r="B54" s="16" t="s">
        <v>27</v>
      </c>
      <c r="C54" s="16" t="s">
        <v>172</v>
      </c>
      <c r="D54" s="16" t="s">
        <v>44</v>
      </c>
      <c r="E54" s="16" t="s">
        <v>30</v>
      </c>
      <c r="F54" s="16" t="s">
        <v>173</v>
      </c>
      <c r="G54" s="17" t="s">
        <v>136</v>
      </c>
      <c r="H54" s="17" t="s">
        <v>137</v>
      </c>
      <c r="I54" s="17" t="s">
        <v>34</v>
      </c>
      <c r="J54" s="16">
        <v>116.9524</v>
      </c>
      <c r="K54" s="16">
        <v>0.22700000000000001</v>
      </c>
      <c r="L54" s="18" t="s">
        <v>47</v>
      </c>
      <c r="M54" s="19">
        <v>6000</v>
      </c>
      <c r="N54" s="26" t="s">
        <v>48</v>
      </c>
      <c r="O54" s="19">
        <v>20</v>
      </c>
      <c r="P54" s="21" t="s">
        <v>49</v>
      </c>
      <c r="Q54" s="22" t="s">
        <v>38</v>
      </c>
      <c r="R54" s="22" t="s">
        <v>39</v>
      </c>
      <c r="S54" s="22">
        <v>1</v>
      </c>
      <c r="T54" s="23">
        <v>24</v>
      </c>
      <c r="U54" s="24" t="s">
        <v>59</v>
      </c>
      <c r="V54" s="23" t="s">
        <v>41</v>
      </c>
      <c r="W54" s="23">
        <v>9</v>
      </c>
      <c r="X54" s="24" t="s">
        <v>40</v>
      </c>
      <c r="Y54" s="24"/>
      <c r="Z54" s="25">
        <v>0.99399999999999999</v>
      </c>
      <c r="AA54" s="24"/>
      <c r="AB54" s="24"/>
    </row>
    <row r="55" spans="1:28" x14ac:dyDescent="0.35">
      <c r="A55" s="16">
        <v>53</v>
      </c>
      <c r="B55" s="16" t="s">
        <v>27</v>
      </c>
      <c r="C55" s="16" t="s">
        <v>174</v>
      </c>
      <c r="D55" s="16" t="s">
        <v>29</v>
      </c>
      <c r="E55" s="16" t="s">
        <v>30</v>
      </c>
      <c r="F55" s="16" t="s">
        <v>175</v>
      </c>
      <c r="G55" s="17" t="s">
        <v>86</v>
      </c>
      <c r="H55" s="17" t="s">
        <v>118</v>
      </c>
      <c r="I55" s="17" t="s">
        <v>34</v>
      </c>
      <c r="J55" s="16">
        <v>117.7818</v>
      </c>
      <c r="K55" s="16">
        <v>1.2370000000000001</v>
      </c>
      <c r="L55" s="18" t="s">
        <v>35</v>
      </c>
      <c r="M55" s="19">
        <v>6000</v>
      </c>
      <c r="N55" s="26" t="s">
        <v>36</v>
      </c>
      <c r="O55" s="19">
        <v>20</v>
      </c>
      <c r="P55" s="21" t="s">
        <v>37</v>
      </c>
      <c r="Q55" s="22" t="s">
        <v>62</v>
      </c>
      <c r="R55" s="22" t="s">
        <v>51</v>
      </c>
      <c r="S55" s="22">
        <v>2</v>
      </c>
      <c r="T55" s="23">
        <v>15</v>
      </c>
      <c r="U55" s="24" t="s">
        <v>40</v>
      </c>
      <c r="V55" s="23" t="s">
        <v>176</v>
      </c>
      <c r="W55" s="23">
        <v>9</v>
      </c>
      <c r="X55" s="24" t="s">
        <v>40</v>
      </c>
      <c r="Y55" s="24"/>
      <c r="Z55" s="25">
        <v>0.99399999999999999</v>
      </c>
      <c r="AA55" s="24"/>
      <c r="AB55" s="24"/>
    </row>
    <row r="56" spans="1:28" x14ac:dyDescent="0.35">
      <c r="A56" s="16">
        <v>54</v>
      </c>
      <c r="B56" s="16" t="s">
        <v>27</v>
      </c>
      <c r="C56" s="16" t="s">
        <v>177</v>
      </c>
      <c r="D56" s="16" t="s">
        <v>44</v>
      </c>
      <c r="E56" s="16" t="s">
        <v>30</v>
      </c>
      <c r="F56" s="16" t="s">
        <v>178</v>
      </c>
      <c r="G56" s="17" t="s">
        <v>86</v>
      </c>
      <c r="H56" s="17" t="s">
        <v>87</v>
      </c>
      <c r="I56" s="17" t="s">
        <v>34</v>
      </c>
      <c r="J56" s="16">
        <v>117.9999</v>
      </c>
      <c r="K56" s="16">
        <v>1.0552999999999999</v>
      </c>
      <c r="L56" s="18" t="s">
        <v>47</v>
      </c>
      <c r="M56" s="19">
        <v>6000</v>
      </c>
      <c r="N56" s="26" t="s">
        <v>48</v>
      </c>
      <c r="O56" s="19">
        <v>20</v>
      </c>
      <c r="P56" s="21" t="s">
        <v>73</v>
      </c>
      <c r="Q56" s="22" t="s">
        <v>62</v>
      </c>
      <c r="R56" s="22" t="s">
        <v>51</v>
      </c>
      <c r="S56" s="22">
        <v>2</v>
      </c>
      <c r="T56" s="23">
        <v>15</v>
      </c>
      <c r="U56" s="24" t="s">
        <v>40</v>
      </c>
      <c r="V56" s="23" t="s">
        <v>41</v>
      </c>
      <c r="W56" s="23">
        <v>9</v>
      </c>
      <c r="X56" s="24" t="s">
        <v>59</v>
      </c>
      <c r="Y56" s="24"/>
      <c r="Z56" s="25">
        <v>0.99</v>
      </c>
      <c r="AA56" s="24"/>
      <c r="AB56" s="24"/>
    </row>
    <row r="57" spans="1:28" x14ac:dyDescent="0.35">
      <c r="A57" s="16">
        <v>55</v>
      </c>
      <c r="B57" s="16" t="s">
        <v>27</v>
      </c>
      <c r="C57" s="16" t="s">
        <v>179</v>
      </c>
      <c r="D57" s="16" t="s">
        <v>29</v>
      </c>
      <c r="E57" s="16" t="s">
        <v>30</v>
      </c>
      <c r="F57" s="16" t="s">
        <v>180</v>
      </c>
      <c r="G57" s="17" t="s">
        <v>32</v>
      </c>
      <c r="H57" s="17" t="s">
        <v>54</v>
      </c>
      <c r="I57" s="17" t="s">
        <v>34</v>
      </c>
      <c r="J57" s="16">
        <v>110.91800000000001</v>
      </c>
      <c r="K57" s="16">
        <v>-3.0358999999999998</v>
      </c>
      <c r="L57" s="18" t="s">
        <v>47</v>
      </c>
      <c r="M57" s="19">
        <v>3000</v>
      </c>
      <c r="N57" s="26" t="s">
        <v>48</v>
      </c>
      <c r="O57" s="19">
        <v>20</v>
      </c>
      <c r="P57" s="21" t="s">
        <v>73</v>
      </c>
      <c r="Q57" s="22" t="s">
        <v>50</v>
      </c>
      <c r="R57" s="22" t="s">
        <v>51</v>
      </c>
      <c r="S57" s="22">
        <v>0</v>
      </c>
      <c r="T57" s="23">
        <v>12</v>
      </c>
      <c r="U57" s="24" t="s">
        <v>42</v>
      </c>
      <c r="V57" s="23" t="s">
        <v>41</v>
      </c>
      <c r="W57" s="23">
        <v>9</v>
      </c>
      <c r="X57" s="24" t="s">
        <v>42</v>
      </c>
      <c r="Y57" s="24"/>
      <c r="Z57" s="25">
        <v>0.99</v>
      </c>
      <c r="AA57" s="24"/>
      <c r="AB57" s="24"/>
    </row>
    <row r="58" spans="1:28" x14ac:dyDescent="0.35">
      <c r="A58" s="16">
        <v>56</v>
      </c>
      <c r="B58" s="16" t="s">
        <v>27</v>
      </c>
      <c r="C58" s="16" t="s">
        <v>181</v>
      </c>
      <c r="D58" s="16" t="s">
        <v>66</v>
      </c>
      <c r="E58" s="16" t="s">
        <v>30</v>
      </c>
      <c r="F58" s="16" t="s">
        <v>182</v>
      </c>
      <c r="G58" s="17" t="s">
        <v>136</v>
      </c>
      <c r="H58" s="17" t="s">
        <v>137</v>
      </c>
      <c r="I58" s="17" t="s">
        <v>34</v>
      </c>
      <c r="J58" s="16">
        <v>115.931</v>
      </c>
      <c r="K58" s="16">
        <v>-0.4778</v>
      </c>
      <c r="L58" s="18" t="s">
        <v>47</v>
      </c>
      <c r="M58" s="19">
        <v>4500</v>
      </c>
      <c r="N58" s="26" t="s">
        <v>48</v>
      </c>
      <c r="O58" s="19">
        <v>20</v>
      </c>
      <c r="P58" s="21" t="s">
        <v>73</v>
      </c>
      <c r="Q58" s="22" t="s">
        <v>38</v>
      </c>
      <c r="R58" s="22" t="s">
        <v>39</v>
      </c>
      <c r="S58" s="22">
        <v>1</v>
      </c>
      <c r="T58" s="23">
        <v>24</v>
      </c>
      <c r="U58" s="24" t="s">
        <v>59</v>
      </c>
      <c r="V58" s="23" t="s">
        <v>41</v>
      </c>
      <c r="W58" s="23">
        <v>9</v>
      </c>
      <c r="X58" s="24" t="s">
        <v>40</v>
      </c>
      <c r="Y58" s="24"/>
      <c r="Z58" s="25">
        <v>0.99</v>
      </c>
      <c r="AA58" s="24"/>
      <c r="AB58" s="24"/>
    </row>
    <row r="59" spans="1:28" x14ac:dyDescent="0.35">
      <c r="A59" s="16">
        <v>57</v>
      </c>
      <c r="B59" s="16" t="s">
        <v>27</v>
      </c>
      <c r="C59" s="16" t="s">
        <v>183</v>
      </c>
      <c r="D59" s="16" t="s">
        <v>44</v>
      </c>
      <c r="E59" s="16" t="s">
        <v>30</v>
      </c>
      <c r="F59" s="16" t="s">
        <v>184</v>
      </c>
      <c r="G59" s="17" t="s">
        <v>136</v>
      </c>
      <c r="H59" s="17" t="s">
        <v>137</v>
      </c>
      <c r="I59" s="17" t="s">
        <v>34</v>
      </c>
      <c r="J59" s="16">
        <v>117.56780000000001</v>
      </c>
      <c r="K59" s="16">
        <v>-0.58069999999999999</v>
      </c>
      <c r="L59" s="18" t="s">
        <v>47</v>
      </c>
      <c r="M59" s="19">
        <v>6000</v>
      </c>
      <c r="N59" s="26" t="s">
        <v>185</v>
      </c>
      <c r="O59" s="19">
        <v>11</v>
      </c>
      <c r="P59" s="21" t="s">
        <v>37</v>
      </c>
      <c r="Q59" s="22" t="s">
        <v>38</v>
      </c>
      <c r="R59" s="22" t="s">
        <v>39</v>
      </c>
      <c r="S59" s="22">
        <v>0</v>
      </c>
      <c r="T59" s="23">
        <v>24</v>
      </c>
      <c r="U59" s="24" t="s">
        <v>40</v>
      </c>
      <c r="V59" s="23" t="s">
        <v>88</v>
      </c>
      <c r="W59" s="23">
        <v>9</v>
      </c>
      <c r="X59" s="24" t="s">
        <v>59</v>
      </c>
      <c r="Y59" s="24"/>
      <c r="Z59" s="25">
        <v>0.99399999999999999</v>
      </c>
      <c r="AA59" s="24"/>
      <c r="AB59" s="24"/>
    </row>
    <row r="60" spans="1:28" x14ac:dyDescent="0.35">
      <c r="A60" s="16">
        <v>58</v>
      </c>
      <c r="B60" s="16" t="s">
        <v>27</v>
      </c>
      <c r="C60" s="16" t="s">
        <v>186</v>
      </c>
      <c r="D60" s="16" t="s">
        <v>44</v>
      </c>
      <c r="E60" s="16" t="s">
        <v>30</v>
      </c>
      <c r="F60" s="16" t="s">
        <v>187</v>
      </c>
      <c r="G60" s="17" t="s">
        <v>32</v>
      </c>
      <c r="H60" s="17" t="s">
        <v>33</v>
      </c>
      <c r="I60" s="17" t="s">
        <v>34</v>
      </c>
      <c r="J60" s="16">
        <v>113.2838</v>
      </c>
      <c r="K60" s="16">
        <v>-1.9752000000000001</v>
      </c>
      <c r="L60" s="18" t="s">
        <v>47</v>
      </c>
      <c r="M60" s="19">
        <v>6000</v>
      </c>
      <c r="N60" s="26" t="s">
        <v>48</v>
      </c>
      <c r="O60" s="19">
        <v>20</v>
      </c>
      <c r="P60" s="21" t="s">
        <v>73</v>
      </c>
      <c r="Q60" s="22" t="s">
        <v>38</v>
      </c>
      <c r="R60" s="22" t="s">
        <v>39</v>
      </c>
      <c r="S60" s="22">
        <v>0.5</v>
      </c>
      <c r="T60" s="23">
        <v>24</v>
      </c>
      <c r="U60" s="24" t="s">
        <v>40</v>
      </c>
      <c r="V60" s="23" t="s">
        <v>41</v>
      </c>
      <c r="W60" s="23">
        <v>9</v>
      </c>
      <c r="X60" s="24" t="s">
        <v>42</v>
      </c>
      <c r="Y60" s="24"/>
      <c r="Z60" s="25">
        <v>0.99399999999999999</v>
      </c>
      <c r="AA60" s="24"/>
      <c r="AB60" s="24"/>
    </row>
    <row r="61" spans="1:28" x14ac:dyDescent="0.35">
      <c r="A61" s="16">
        <v>59</v>
      </c>
      <c r="B61" s="16" t="s">
        <v>27</v>
      </c>
      <c r="C61" s="16" t="s">
        <v>188</v>
      </c>
      <c r="D61" s="16" t="s">
        <v>66</v>
      </c>
      <c r="E61" s="16" t="s">
        <v>30</v>
      </c>
      <c r="F61" s="16" t="s">
        <v>189</v>
      </c>
      <c r="G61" s="17" t="s">
        <v>108</v>
      </c>
      <c r="H61" s="17" t="s">
        <v>144</v>
      </c>
      <c r="I61" s="17" t="s">
        <v>34</v>
      </c>
      <c r="J61" s="16">
        <v>111.3583</v>
      </c>
      <c r="K61" s="16">
        <v>0.70279999999999998</v>
      </c>
      <c r="L61" s="18" t="s">
        <v>47</v>
      </c>
      <c r="M61" s="19">
        <v>4500</v>
      </c>
      <c r="N61" s="26" t="s">
        <v>48</v>
      </c>
      <c r="O61" s="19">
        <v>20</v>
      </c>
      <c r="P61" s="21" t="s">
        <v>73</v>
      </c>
      <c r="Q61" s="22" t="s">
        <v>38</v>
      </c>
      <c r="R61" s="22" t="s">
        <v>39</v>
      </c>
      <c r="S61" s="22">
        <v>1</v>
      </c>
      <c r="T61" s="23">
        <v>24</v>
      </c>
      <c r="U61" s="24" t="s">
        <v>40</v>
      </c>
      <c r="V61" s="23" t="s">
        <v>41</v>
      </c>
      <c r="W61" s="23">
        <v>9</v>
      </c>
      <c r="X61" s="24" t="s">
        <v>40</v>
      </c>
      <c r="Y61" s="24"/>
      <c r="Z61" s="25">
        <v>0.99</v>
      </c>
      <c r="AA61" s="24"/>
      <c r="AB61" s="24"/>
    </row>
    <row r="62" spans="1:28" x14ac:dyDescent="0.35">
      <c r="A62" s="16">
        <v>60</v>
      </c>
      <c r="B62" s="16" t="s">
        <v>27</v>
      </c>
      <c r="C62" s="16" t="s">
        <v>190</v>
      </c>
      <c r="D62" s="16" t="s">
        <v>44</v>
      </c>
      <c r="E62" s="16" t="s">
        <v>30</v>
      </c>
      <c r="F62" s="16" t="s">
        <v>191</v>
      </c>
      <c r="G62" s="17" t="s">
        <v>86</v>
      </c>
      <c r="H62" s="17" t="s">
        <v>87</v>
      </c>
      <c r="I62" s="17" t="s">
        <v>34</v>
      </c>
      <c r="J62" s="16">
        <v>116.8544</v>
      </c>
      <c r="K62" s="16">
        <v>0.9395</v>
      </c>
      <c r="L62" s="18" t="s">
        <v>47</v>
      </c>
      <c r="M62" s="19">
        <v>6000</v>
      </c>
      <c r="N62" s="26" t="s">
        <v>48</v>
      </c>
      <c r="O62" s="19">
        <v>25</v>
      </c>
      <c r="P62" s="21" t="s">
        <v>49</v>
      </c>
      <c r="Q62" s="22" t="s">
        <v>62</v>
      </c>
      <c r="R62" s="22" t="s">
        <v>51</v>
      </c>
      <c r="S62" s="22">
        <v>0.5</v>
      </c>
      <c r="T62" s="23">
        <v>5</v>
      </c>
      <c r="U62" s="24" t="s">
        <v>59</v>
      </c>
      <c r="V62" s="23" t="s">
        <v>41</v>
      </c>
      <c r="W62" s="23">
        <v>9</v>
      </c>
      <c r="X62" s="24" t="s">
        <v>59</v>
      </c>
      <c r="Y62" s="24"/>
      <c r="Z62" s="25">
        <v>0.99399999999999999</v>
      </c>
      <c r="AA62" s="24"/>
      <c r="AB62" s="24"/>
    </row>
    <row r="63" spans="1:28" x14ac:dyDescent="0.35">
      <c r="A63" s="16">
        <v>61</v>
      </c>
      <c r="B63" s="16" t="s">
        <v>27</v>
      </c>
      <c r="C63" s="16" t="s">
        <v>192</v>
      </c>
      <c r="D63" s="16" t="s">
        <v>29</v>
      </c>
      <c r="E63" s="16" t="s">
        <v>30</v>
      </c>
      <c r="F63" s="16" t="s">
        <v>193</v>
      </c>
      <c r="G63" s="17" t="s">
        <v>32</v>
      </c>
      <c r="H63" s="17" t="s">
        <v>33</v>
      </c>
      <c r="I63" s="17" t="s">
        <v>34</v>
      </c>
      <c r="J63" s="16">
        <v>114.27970000000001</v>
      </c>
      <c r="K63" s="16">
        <v>-1.2583</v>
      </c>
      <c r="L63" s="18" t="s">
        <v>47</v>
      </c>
      <c r="M63" s="19">
        <v>7500</v>
      </c>
      <c r="N63" s="26" t="s">
        <v>48</v>
      </c>
      <c r="O63" s="19">
        <v>20</v>
      </c>
      <c r="P63" s="21" t="s">
        <v>73</v>
      </c>
      <c r="Q63" s="22" t="s">
        <v>62</v>
      </c>
      <c r="R63" s="22" t="s">
        <v>51</v>
      </c>
      <c r="S63" s="22">
        <v>1</v>
      </c>
      <c r="T63" s="23">
        <v>15</v>
      </c>
      <c r="U63" s="24" t="s">
        <v>40</v>
      </c>
      <c r="V63" s="23" t="s">
        <v>41</v>
      </c>
      <c r="W63" s="23">
        <v>9</v>
      </c>
      <c r="X63" s="24" t="s">
        <v>40</v>
      </c>
      <c r="Y63" s="24"/>
      <c r="Z63" s="25">
        <v>0.99399999999999999</v>
      </c>
      <c r="AA63" s="24"/>
      <c r="AB63" s="24"/>
    </row>
    <row r="64" spans="1:28" x14ac:dyDescent="0.35">
      <c r="A64" s="16">
        <v>62</v>
      </c>
      <c r="B64" s="16" t="s">
        <v>27</v>
      </c>
      <c r="C64" s="16" t="s">
        <v>194</v>
      </c>
      <c r="D64" s="16" t="s">
        <v>44</v>
      </c>
      <c r="E64" s="16" t="s">
        <v>30</v>
      </c>
      <c r="F64" s="16" t="s">
        <v>195</v>
      </c>
      <c r="G64" s="17" t="s">
        <v>196</v>
      </c>
      <c r="H64" s="17" t="s">
        <v>197</v>
      </c>
      <c r="I64" s="17" t="s">
        <v>34</v>
      </c>
      <c r="J64" s="16">
        <v>117.25109999999999</v>
      </c>
      <c r="K64" s="16">
        <v>3.7004000000000001</v>
      </c>
      <c r="L64" s="18" t="s">
        <v>35</v>
      </c>
      <c r="M64" s="19">
        <v>6000</v>
      </c>
      <c r="N64" s="26" t="s">
        <v>198</v>
      </c>
      <c r="O64" s="19">
        <v>40</v>
      </c>
      <c r="P64" s="21" t="s">
        <v>37</v>
      </c>
      <c r="Q64" s="22" t="s">
        <v>38</v>
      </c>
      <c r="R64" s="22" t="s">
        <v>39</v>
      </c>
      <c r="S64" s="22">
        <v>1</v>
      </c>
      <c r="T64" s="23">
        <v>24</v>
      </c>
      <c r="U64" s="24" t="s">
        <v>40</v>
      </c>
      <c r="V64" s="23" t="s">
        <v>41</v>
      </c>
      <c r="W64" s="23">
        <v>9</v>
      </c>
      <c r="X64" s="24" t="s">
        <v>59</v>
      </c>
      <c r="Y64" s="24"/>
      <c r="Z64" s="25">
        <v>0.99399999999999999</v>
      </c>
      <c r="AA64" s="24"/>
      <c r="AB64" s="24"/>
    </row>
    <row r="65" spans="1:28" x14ac:dyDescent="0.35">
      <c r="A65" s="16">
        <v>63</v>
      </c>
      <c r="B65" s="16" t="s">
        <v>27</v>
      </c>
      <c r="C65" s="16" t="s">
        <v>199</v>
      </c>
      <c r="D65" s="16" t="s">
        <v>81</v>
      </c>
      <c r="E65" s="16" t="s">
        <v>30</v>
      </c>
      <c r="F65" s="16" t="s">
        <v>200</v>
      </c>
      <c r="G65" s="17" t="s">
        <v>83</v>
      </c>
      <c r="H65" s="17" t="e">
        <v>#N/A</v>
      </c>
      <c r="I65" s="17" t="s">
        <v>34</v>
      </c>
      <c r="J65" s="16">
        <v>116.9365</v>
      </c>
      <c r="K65" s="16">
        <v>1.0984</v>
      </c>
      <c r="L65" s="18" t="s">
        <v>35</v>
      </c>
      <c r="M65" s="19">
        <v>3000</v>
      </c>
      <c r="N65" s="26" t="s">
        <v>36</v>
      </c>
      <c r="O65" s="19">
        <v>20</v>
      </c>
      <c r="P65" s="21" t="s">
        <v>37</v>
      </c>
      <c r="Q65" s="22" t="s">
        <v>62</v>
      </c>
      <c r="R65" s="22" t="s">
        <v>51</v>
      </c>
      <c r="S65" s="22">
        <v>3</v>
      </c>
      <c r="T65" s="23">
        <v>10</v>
      </c>
      <c r="U65" s="24" t="s">
        <v>40</v>
      </c>
      <c r="V65" s="23" t="s">
        <v>88</v>
      </c>
      <c r="W65" s="23">
        <v>6</v>
      </c>
      <c r="X65" s="24" t="s">
        <v>40</v>
      </c>
      <c r="Y65" s="24"/>
      <c r="Z65" s="25">
        <v>0.97499999999999998</v>
      </c>
      <c r="AA65" s="24"/>
      <c r="AB65" s="24"/>
    </row>
    <row r="66" spans="1:28" x14ac:dyDescent="0.35">
      <c r="A66" s="16">
        <v>64</v>
      </c>
      <c r="B66" s="16" t="s">
        <v>27</v>
      </c>
      <c r="C66" s="16" t="s">
        <v>201</v>
      </c>
      <c r="D66" s="16" t="s">
        <v>66</v>
      </c>
      <c r="E66" s="16" t="s">
        <v>30</v>
      </c>
      <c r="F66" s="16" t="s">
        <v>202</v>
      </c>
      <c r="G66" s="17" t="s">
        <v>32</v>
      </c>
      <c r="H66" s="17" t="s">
        <v>54</v>
      </c>
      <c r="I66" s="17" t="s">
        <v>34</v>
      </c>
      <c r="J66" s="16">
        <v>111.92230000000001</v>
      </c>
      <c r="K66" s="16">
        <v>-1.3037000000000001</v>
      </c>
      <c r="L66" s="18" t="s">
        <v>35</v>
      </c>
      <c r="M66" s="19">
        <v>3000</v>
      </c>
      <c r="N66" s="26" t="s">
        <v>203</v>
      </c>
      <c r="O66" s="19">
        <v>7</v>
      </c>
      <c r="P66" s="21" t="s">
        <v>37</v>
      </c>
      <c r="Q66" s="22" t="s">
        <v>62</v>
      </c>
      <c r="R66" s="22" t="s">
        <v>51</v>
      </c>
      <c r="S66" s="22">
        <v>0</v>
      </c>
      <c r="T66" s="23">
        <v>10</v>
      </c>
      <c r="U66" s="24" t="s">
        <v>40</v>
      </c>
      <c r="V66" s="23" t="s">
        <v>41</v>
      </c>
      <c r="W66" s="23">
        <v>9</v>
      </c>
      <c r="X66" s="24" t="s">
        <v>42</v>
      </c>
      <c r="Y66" s="24"/>
      <c r="Z66" s="25">
        <v>0.97499999999999998</v>
      </c>
      <c r="AA66" s="24"/>
      <c r="AB66" s="24"/>
    </row>
    <row r="67" spans="1:28" x14ac:dyDescent="0.35">
      <c r="A67" s="16">
        <v>65</v>
      </c>
      <c r="B67" s="16" t="s">
        <v>27</v>
      </c>
      <c r="C67" s="16" t="s">
        <v>204</v>
      </c>
      <c r="D67" s="16" t="s">
        <v>81</v>
      </c>
      <c r="E67" s="16" t="s">
        <v>30</v>
      </c>
      <c r="F67" s="16" t="s">
        <v>205</v>
      </c>
      <c r="G67" s="17" t="s">
        <v>86</v>
      </c>
      <c r="H67" s="17" t="s">
        <v>118</v>
      </c>
      <c r="I67" s="17" t="s">
        <v>34</v>
      </c>
      <c r="J67" s="16">
        <v>117.1233</v>
      </c>
      <c r="K67" s="16">
        <v>1.8419000000000001</v>
      </c>
      <c r="L67" s="18" t="s">
        <v>35</v>
      </c>
      <c r="M67" s="19">
        <v>3000</v>
      </c>
      <c r="N67" s="26" t="s">
        <v>36</v>
      </c>
      <c r="O67" s="19">
        <v>20</v>
      </c>
      <c r="P67" s="21" t="s">
        <v>37</v>
      </c>
      <c r="Q67" s="22" t="s">
        <v>62</v>
      </c>
      <c r="R67" s="22" t="s">
        <v>51</v>
      </c>
      <c r="S67" s="22">
        <v>1</v>
      </c>
      <c r="T67" s="23">
        <v>10</v>
      </c>
      <c r="U67" s="24" t="s">
        <v>40</v>
      </c>
      <c r="V67" s="23" t="s">
        <v>41</v>
      </c>
      <c r="W67" s="23">
        <v>9</v>
      </c>
      <c r="X67" s="24" t="s">
        <v>40</v>
      </c>
      <c r="Y67" s="24"/>
      <c r="Z67" s="25">
        <v>0.97499999999999998</v>
      </c>
      <c r="AA67" s="24"/>
      <c r="AB67" s="24"/>
    </row>
    <row r="68" spans="1:28" x14ac:dyDescent="0.35">
      <c r="A68" s="16">
        <v>66</v>
      </c>
      <c r="B68" s="16" t="s">
        <v>27</v>
      </c>
      <c r="C68" s="16" t="s">
        <v>206</v>
      </c>
      <c r="D68" s="16" t="s">
        <v>81</v>
      </c>
      <c r="E68" s="16" t="s">
        <v>30</v>
      </c>
      <c r="F68" s="16" t="s">
        <v>207</v>
      </c>
      <c r="G68" s="17" t="s">
        <v>57</v>
      </c>
      <c r="H68" s="17" t="s">
        <v>58</v>
      </c>
      <c r="I68" s="17" t="s">
        <v>34</v>
      </c>
      <c r="J68" s="16">
        <v>115.6279</v>
      </c>
      <c r="K68" s="16">
        <v>-3.2492000000000001</v>
      </c>
      <c r="L68" s="18" t="s">
        <v>47</v>
      </c>
      <c r="M68" s="19">
        <v>4500</v>
      </c>
      <c r="N68" s="26" t="s">
        <v>48</v>
      </c>
      <c r="O68" s="19">
        <v>20</v>
      </c>
      <c r="P68" s="21" t="s">
        <v>49</v>
      </c>
      <c r="Q68" s="22" t="s">
        <v>62</v>
      </c>
      <c r="R68" s="22" t="s">
        <v>51</v>
      </c>
      <c r="S68" s="22">
        <v>1</v>
      </c>
      <c r="T68" s="23">
        <v>15</v>
      </c>
      <c r="U68" s="24" t="s">
        <v>40</v>
      </c>
      <c r="V68" s="23" t="s">
        <v>41</v>
      </c>
      <c r="W68" s="23">
        <v>9</v>
      </c>
      <c r="X68" s="24" t="s">
        <v>42</v>
      </c>
      <c r="Y68" s="24"/>
      <c r="Z68" s="25">
        <v>0.97499999999999998</v>
      </c>
      <c r="AA68" s="24"/>
      <c r="AB68" s="24"/>
    </row>
    <row r="69" spans="1:28" x14ac:dyDescent="0.35">
      <c r="A69" s="16">
        <v>67</v>
      </c>
      <c r="B69" s="16" t="s">
        <v>27</v>
      </c>
      <c r="C69" s="16" t="s">
        <v>208</v>
      </c>
      <c r="D69" s="16" t="s">
        <v>81</v>
      </c>
      <c r="E69" s="16" t="s">
        <v>30</v>
      </c>
      <c r="F69" s="16" t="s">
        <v>209</v>
      </c>
      <c r="G69" s="17" t="s">
        <v>136</v>
      </c>
      <c r="H69" s="17" t="s">
        <v>137</v>
      </c>
      <c r="I69" s="17" t="s">
        <v>34</v>
      </c>
      <c r="J69" s="16">
        <v>117.03870000000001</v>
      </c>
      <c r="K69" s="16">
        <v>-0.91739999999999999</v>
      </c>
      <c r="L69" s="18" t="s">
        <v>35</v>
      </c>
      <c r="M69" s="19">
        <v>3000</v>
      </c>
      <c r="N69" s="26" t="s">
        <v>36</v>
      </c>
      <c r="O69" s="19">
        <v>20</v>
      </c>
      <c r="P69" s="21" t="s">
        <v>37</v>
      </c>
      <c r="Q69" s="22" t="s">
        <v>50</v>
      </c>
      <c r="R69" s="22" t="s">
        <v>51</v>
      </c>
      <c r="S69" s="22">
        <v>1</v>
      </c>
      <c r="T69" s="23">
        <v>12</v>
      </c>
      <c r="U69" s="24" t="s">
        <v>42</v>
      </c>
      <c r="V69" s="23" t="s">
        <v>88</v>
      </c>
      <c r="W69" s="23">
        <v>6</v>
      </c>
      <c r="X69" s="24" t="s">
        <v>40</v>
      </c>
      <c r="Y69" s="24"/>
      <c r="Z69" s="25">
        <v>0.97499999999999998</v>
      </c>
      <c r="AA69" s="24"/>
      <c r="AB69" s="24"/>
    </row>
    <row r="70" spans="1:28" x14ac:dyDescent="0.35">
      <c r="A70" s="16">
        <v>68</v>
      </c>
      <c r="B70" s="16" t="s">
        <v>27</v>
      </c>
      <c r="C70" s="16" t="s">
        <v>210</v>
      </c>
      <c r="D70" s="16" t="s">
        <v>44</v>
      </c>
      <c r="E70" s="16" t="s">
        <v>30</v>
      </c>
      <c r="F70" s="16" t="s">
        <v>211</v>
      </c>
      <c r="G70" s="17" t="s">
        <v>86</v>
      </c>
      <c r="H70" s="17" t="s">
        <v>118</v>
      </c>
      <c r="I70" s="17" t="s">
        <v>34</v>
      </c>
      <c r="J70" s="16">
        <v>117.0723</v>
      </c>
      <c r="K70" s="16">
        <v>2.2595999999999998</v>
      </c>
      <c r="L70" s="18" t="s">
        <v>47</v>
      </c>
      <c r="M70" s="19">
        <v>6000</v>
      </c>
      <c r="N70" s="26" t="s">
        <v>48</v>
      </c>
      <c r="O70" s="19">
        <v>20</v>
      </c>
      <c r="P70" s="21" t="s">
        <v>73</v>
      </c>
      <c r="Q70" s="22" t="s">
        <v>62</v>
      </c>
      <c r="R70" s="22" t="s">
        <v>51</v>
      </c>
      <c r="S70" s="22">
        <v>3</v>
      </c>
      <c r="T70" s="23">
        <v>15</v>
      </c>
      <c r="U70" s="24" t="s">
        <v>40</v>
      </c>
      <c r="V70" s="23" t="s">
        <v>41</v>
      </c>
      <c r="W70" s="23">
        <v>9</v>
      </c>
      <c r="X70" s="24" t="s">
        <v>40</v>
      </c>
      <c r="Y70" s="24"/>
      <c r="Z70" s="25">
        <v>0.97499999999999998</v>
      </c>
      <c r="AA70" s="24"/>
      <c r="AB70" s="24"/>
    </row>
    <row r="71" spans="1:28" x14ac:dyDescent="0.35">
      <c r="A71" s="16">
        <v>69</v>
      </c>
      <c r="B71" s="16" t="s">
        <v>27</v>
      </c>
      <c r="C71" s="16" t="s">
        <v>212</v>
      </c>
      <c r="D71" s="16" t="s">
        <v>81</v>
      </c>
      <c r="E71" s="16" t="s">
        <v>30</v>
      </c>
      <c r="F71" s="16" t="s">
        <v>213</v>
      </c>
      <c r="G71" s="17" t="s">
        <v>32</v>
      </c>
      <c r="H71" s="17" t="s">
        <v>33</v>
      </c>
      <c r="I71" s="17" t="s">
        <v>34</v>
      </c>
      <c r="J71" s="16">
        <v>112.5616</v>
      </c>
      <c r="K71" s="16">
        <v>-1.1231</v>
      </c>
      <c r="L71" s="18" t="s">
        <v>47</v>
      </c>
      <c r="M71" s="19">
        <v>4500</v>
      </c>
      <c r="N71" s="26" t="s">
        <v>48</v>
      </c>
      <c r="O71" s="19">
        <v>20</v>
      </c>
      <c r="P71" s="21" t="s">
        <v>73</v>
      </c>
      <c r="Q71" s="22" t="s">
        <v>62</v>
      </c>
      <c r="R71" s="22" t="s">
        <v>51</v>
      </c>
      <c r="S71" s="22">
        <v>0</v>
      </c>
      <c r="T71" s="23">
        <v>15</v>
      </c>
      <c r="U71" s="24" t="s">
        <v>42</v>
      </c>
      <c r="V71" s="23" t="s">
        <v>41</v>
      </c>
      <c r="W71" s="23">
        <v>9</v>
      </c>
      <c r="X71" s="24" t="s">
        <v>42</v>
      </c>
      <c r="Y71" s="24"/>
      <c r="Z71" s="25">
        <v>0.97499999999999998</v>
      </c>
      <c r="AA71" s="24"/>
      <c r="AB71" s="24"/>
    </row>
    <row r="72" spans="1:28" x14ac:dyDescent="0.35">
      <c r="A72" s="16">
        <v>70</v>
      </c>
      <c r="B72" s="16" t="s">
        <v>27</v>
      </c>
      <c r="C72" s="16" t="s">
        <v>214</v>
      </c>
      <c r="D72" s="16" t="s">
        <v>66</v>
      </c>
      <c r="E72" s="16" t="s">
        <v>30</v>
      </c>
      <c r="F72" s="16" t="s">
        <v>215</v>
      </c>
      <c r="G72" s="17" t="s">
        <v>86</v>
      </c>
      <c r="H72" s="17" t="s">
        <v>87</v>
      </c>
      <c r="I72" s="17" t="s">
        <v>34</v>
      </c>
      <c r="J72" s="16">
        <v>117.16030000000001</v>
      </c>
      <c r="K72" s="16">
        <v>-0.74980000000000002</v>
      </c>
      <c r="L72" s="18" t="s">
        <v>47</v>
      </c>
      <c r="M72" s="19">
        <v>3000</v>
      </c>
      <c r="N72" s="26" t="s">
        <v>48</v>
      </c>
      <c r="O72" s="19">
        <v>20</v>
      </c>
      <c r="P72" s="21" t="s">
        <v>49</v>
      </c>
      <c r="Q72" s="22" t="s">
        <v>62</v>
      </c>
      <c r="R72" s="22" t="s">
        <v>51</v>
      </c>
      <c r="S72" s="22">
        <v>2</v>
      </c>
      <c r="T72" s="23">
        <v>10</v>
      </c>
      <c r="U72" s="24" t="s">
        <v>42</v>
      </c>
      <c r="V72" s="23" t="s">
        <v>41</v>
      </c>
      <c r="W72" s="23">
        <v>9</v>
      </c>
      <c r="X72" s="24" t="s">
        <v>42</v>
      </c>
      <c r="Y72" s="24"/>
      <c r="Z72" s="25">
        <v>0.97499999999999998</v>
      </c>
      <c r="AA72" s="24"/>
      <c r="AB72" s="24"/>
    </row>
    <row r="73" spans="1:28" x14ac:dyDescent="0.35">
      <c r="A73" s="16">
        <v>71</v>
      </c>
      <c r="B73" s="16" t="s">
        <v>27</v>
      </c>
      <c r="C73" s="16" t="s">
        <v>216</v>
      </c>
      <c r="D73" s="16" t="s">
        <v>29</v>
      </c>
      <c r="E73" s="16" t="s">
        <v>30</v>
      </c>
      <c r="F73" s="16" t="s">
        <v>217</v>
      </c>
      <c r="G73" s="17" t="s">
        <v>32</v>
      </c>
      <c r="H73" s="17" t="s">
        <v>54</v>
      </c>
      <c r="I73" s="17" t="s">
        <v>34</v>
      </c>
      <c r="J73" s="16">
        <v>111.8421</v>
      </c>
      <c r="K73" s="16">
        <v>-2.2326000000000001</v>
      </c>
      <c r="L73" s="18" t="s">
        <v>47</v>
      </c>
      <c r="M73" s="19">
        <v>7500</v>
      </c>
      <c r="N73" s="26" t="s">
        <v>48</v>
      </c>
      <c r="O73" s="19">
        <v>20</v>
      </c>
      <c r="P73" s="21" t="s">
        <v>49</v>
      </c>
      <c r="Q73" s="22" t="s">
        <v>88</v>
      </c>
      <c r="R73" s="22" t="s">
        <v>51</v>
      </c>
      <c r="S73" s="22">
        <v>1.5</v>
      </c>
      <c r="T73" s="23">
        <v>24</v>
      </c>
      <c r="U73" s="24" t="s">
        <v>40</v>
      </c>
      <c r="V73" s="23" t="s">
        <v>88</v>
      </c>
      <c r="W73" s="23">
        <v>6</v>
      </c>
      <c r="X73" s="24" t="s">
        <v>40</v>
      </c>
      <c r="Y73" s="24"/>
      <c r="Z73" s="25">
        <v>0.99</v>
      </c>
      <c r="AA73" s="24"/>
      <c r="AB73" s="24"/>
    </row>
    <row r="74" spans="1:28" x14ac:dyDescent="0.35">
      <c r="A74" s="16">
        <v>72</v>
      </c>
      <c r="B74" s="16" t="s">
        <v>27</v>
      </c>
      <c r="C74" s="16" t="s">
        <v>218</v>
      </c>
      <c r="D74" s="16" t="s">
        <v>81</v>
      </c>
      <c r="E74" s="16" t="s">
        <v>30</v>
      </c>
      <c r="F74" s="16" t="s">
        <v>219</v>
      </c>
      <c r="G74" s="17" t="s">
        <v>136</v>
      </c>
      <c r="H74" s="17" t="s">
        <v>137</v>
      </c>
      <c r="I74" s="17" t="s">
        <v>34</v>
      </c>
      <c r="J74" s="16">
        <v>117.0132</v>
      </c>
      <c r="K74" s="16">
        <v>-0.8659</v>
      </c>
      <c r="L74" s="18" t="s">
        <v>35</v>
      </c>
      <c r="M74" s="19">
        <v>4500</v>
      </c>
      <c r="N74" s="26" t="s">
        <v>36</v>
      </c>
      <c r="O74" s="19">
        <v>20</v>
      </c>
      <c r="P74" s="21" t="s">
        <v>37</v>
      </c>
      <c r="Q74" s="22" t="s">
        <v>62</v>
      </c>
      <c r="R74" s="22" t="s">
        <v>51</v>
      </c>
      <c r="S74" s="22">
        <v>1</v>
      </c>
      <c r="T74" s="23">
        <v>15</v>
      </c>
      <c r="U74" s="24" t="s">
        <v>40</v>
      </c>
      <c r="V74" s="23" t="s">
        <v>41</v>
      </c>
      <c r="W74" s="23">
        <v>9</v>
      </c>
      <c r="X74" s="24" t="s">
        <v>42</v>
      </c>
      <c r="Y74" s="24"/>
      <c r="Z74" s="25">
        <v>0.97499999999999998</v>
      </c>
      <c r="AA74" s="24"/>
      <c r="AB74" s="24"/>
    </row>
    <row r="75" spans="1:28" x14ac:dyDescent="0.35">
      <c r="A75" s="16">
        <v>73</v>
      </c>
      <c r="B75" s="16" t="s">
        <v>27</v>
      </c>
      <c r="C75" s="16" t="s">
        <v>220</v>
      </c>
      <c r="D75" s="16" t="s">
        <v>44</v>
      </c>
      <c r="E75" s="16" t="s">
        <v>30</v>
      </c>
      <c r="F75" s="16" t="s">
        <v>221</v>
      </c>
      <c r="G75" s="17" t="s">
        <v>136</v>
      </c>
      <c r="H75" s="17" t="s">
        <v>137</v>
      </c>
      <c r="I75" s="17" t="s">
        <v>34</v>
      </c>
      <c r="J75" s="16">
        <v>116.22190000000001</v>
      </c>
      <c r="K75" s="16">
        <v>3.2300000000000002E-2</v>
      </c>
      <c r="L75" s="18" t="s">
        <v>35</v>
      </c>
      <c r="M75" s="19">
        <v>7500</v>
      </c>
      <c r="N75" s="26" t="s">
        <v>222</v>
      </c>
      <c r="O75" s="19">
        <v>20</v>
      </c>
      <c r="P75" s="21" t="s">
        <v>37</v>
      </c>
      <c r="Q75" s="22" t="s">
        <v>62</v>
      </c>
      <c r="R75" s="22" t="s">
        <v>51</v>
      </c>
      <c r="S75" s="22">
        <v>1</v>
      </c>
      <c r="T75" s="23">
        <v>15</v>
      </c>
      <c r="U75" s="24" t="s">
        <v>42</v>
      </c>
      <c r="V75" s="23" t="s">
        <v>41</v>
      </c>
      <c r="W75" s="23">
        <v>9</v>
      </c>
      <c r="X75" s="24" t="s">
        <v>40</v>
      </c>
      <c r="Y75" s="24"/>
      <c r="Z75" s="25">
        <v>0.99399999999999999</v>
      </c>
      <c r="AA75" s="24"/>
      <c r="AB75" s="24"/>
    </row>
    <row r="76" spans="1:28" x14ac:dyDescent="0.35">
      <c r="A76" s="16">
        <v>74</v>
      </c>
      <c r="B76" s="16" t="s">
        <v>27</v>
      </c>
      <c r="C76" s="16" t="s">
        <v>223</v>
      </c>
      <c r="D76" s="16" t="s">
        <v>81</v>
      </c>
      <c r="E76" s="16" t="s">
        <v>30</v>
      </c>
      <c r="F76" s="16" t="s">
        <v>224</v>
      </c>
      <c r="G76" s="17" t="s">
        <v>136</v>
      </c>
      <c r="H76" s="17" t="s">
        <v>137</v>
      </c>
      <c r="I76" s="17" t="s">
        <v>34</v>
      </c>
      <c r="J76" s="16">
        <v>117.10469999999999</v>
      </c>
      <c r="K76" s="16">
        <v>-0.8387</v>
      </c>
      <c r="L76" s="18" t="s">
        <v>47</v>
      </c>
      <c r="M76" s="19">
        <v>4500</v>
      </c>
      <c r="N76" s="26" t="s">
        <v>48</v>
      </c>
      <c r="O76" s="19">
        <v>20</v>
      </c>
      <c r="P76" s="21" t="s">
        <v>73</v>
      </c>
      <c r="Q76" s="22" t="s">
        <v>50</v>
      </c>
      <c r="R76" s="22" t="s">
        <v>51</v>
      </c>
      <c r="S76" s="22">
        <v>0.5</v>
      </c>
      <c r="T76" s="23">
        <v>18</v>
      </c>
      <c r="U76" s="24" t="s">
        <v>40</v>
      </c>
      <c r="V76" s="23" t="s">
        <v>41</v>
      </c>
      <c r="W76" s="23">
        <v>9</v>
      </c>
      <c r="X76" s="24" t="s">
        <v>42</v>
      </c>
      <c r="Y76" s="24"/>
      <c r="Z76" s="25">
        <v>0.97499999999999998</v>
      </c>
      <c r="AA76" s="24"/>
      <c r="AB76" s="24"/>
    </row>
    <row r="77" spans="1:28" x14ac:dyDescent="0.35">
      <c r="A77" s="16">
        <v>75</v>
      </c>
      <c r="B77" s="16" t="s">
        <v>27</v>
      </c>
      <c r="C77" s="16" t="s">
        <v>225</v>
      </c>
      <c r="D77" s="16" t="s">
        <v>44</v>
      </c>
      <c r="E77" s="16" t="s">
        <v>30</v>
      </c>
      <c r="F77" s="16" t="s">
        <v>226</v>
      </c>
      <c r="G77" s="17" t="s">
        <v>196</v>
      </c>
      <c r="H77" s="17" t="s">
        <v>197</v>
      </c>
      <c r="I77" s="17" t="s">
        <v>34</v>
      </c>
      <c r="J77" s="16">
        <v>117.2419</v>
      </c>
      <c r="K77" s="16">
        <v>4.2001999999999997</v>
      </c>
      <c r="L77" s="18" t="s">
        <v>47</v>
      </c>
      <c r="M77" s="19">
        <v>6000</v>
      </c>
      <c r="N77" s="26" t="s">
        <v>48</v>
      </c>
      <c r="O77" s="19">
        <v>20</v>
      </c>
      <c r="P77" s="21" t="s">
        <v>73</v>
      </c>
      <c r="Q77" s="22" t="s">
        <v>62</v>
      </c>
      <c r="R77" s="22" t="s">
        <v>51</v>
      </c>
      <c r="S77" s="22">
        <v>12</v>
      </c>
      <c r="T77" s="23">
        <v>15</v>
      </c>
      <c r="U77" s="24" t="s">
        <v>42</v>
      </c>
      <c r="V77" s="23" t="s">
        <v>88</v>
      </c>
      <c r="W77" s="23">
        <v>6</v>
      </c>
      <c r="X77" s="24" t="s">
        <v>59</v>
      </c>
      <c r="Y77" s="24"/>
      <c r="Z77" s="25">
        <v>0.99399999999999999</v>
      </c>
      <c r="AA77" s="24"/>
      <c r="AB77" s="24"/>
    </row>
    <row r="78" spans="1:28" x14ac:dyDescent="0.35">
      <c r="A78" s="16">
        <v>76</v>
      </c>
      <c r="B78" s="16" t="s">
        <v>27</v>
      </c>
      <c r="C78" s="16" t="s">
        <v>227</v>
      </c>
      <c r="D78" s="16" t="s">
        <v>29</v>
      </c>
      <c r="E78" s="16" t="s">
        <v>30</v>
      </c>
      <c r="F78" s="16" t="s">
        <v>228</v>
      </c>
      <c r="G78" s="17" t="s">
        <v>32</v>
      </c>
      <c r="H78" s="17" t="s">
        <v>54</v>
      </c>
      <c r="I78" s="17" t="s">
        <v>34</v>
      </c>
      <c r="J78" s="16">
        <v>111.96550000000001</v>
      </c>
      <c r="K78" s="16">
        <v>-2.2498</v>
      </c>
      <c r="L78" s="18" t="s">
        <v>47</v>
      </c>
      <c r="M78" s="19">
        <v>6000</v>
      </c>
      <c r="N78" s="26" t="s">
        <v>48</v>
      </c>
      <c r="O78" s="19">
        <v>20</v>
      </c>
      <c r="P78" s="21" t="s">
        <v>49</v>
      </c>
      <c r="Q78" s="22" t="s">
        <v>38</v>
      </c>
      <c r="R78" s="22" t="s">
        <v>39</v>
      </c>
      <c r="S78" s="22">
        <v>0</v>
      </c>
      <c r="T78" s="23">
        <v>24</v>
      </c>
      <c r="U78" s="24" t="s">
        <v>59</v>
      </c>
      <c r="V78" s="23" t="s">
        <v>88</v>
      </c>
      <c r="W78" s="23">
        <v>6</v>
      </c>
      <c r="X78" s="24" t="s">
        <v>59</v>
      </c>
      <c r="Y78" s="24"/>
      <c r="Z78" s="25">
        <v>0.99</v>
      </c>
      <c r="AA78" s="24"/>
      <c r="AB78" s="24"/>
    </row>
    <row r="79" spans="1:28" x14ac:dyDescent="0.35">
      <c r="A79" s="16">
        <v>77</v>
      </c>
      <c r="B79" s="16" t="s">
        <v>27</v>
      </c>
      <c r="C79" s="17" t="s">
        <v>229</v>
      </c>
      <c r="D79" s="16" t="s">
        <v>66</v>
      </c>
      <c r="E79" s="17" t="s">
        <v>230</v>
      </c>
      <c r="F79" s="17" t="s">
        <v>231</v>
      </c>
      <c r="G79" s="17" t="s">
        <v>232</v>
      </c>
      <c r="H79" s="17" t="s">
        <v>233</v>
      </c>
      <c r="I79" s="17" t="s">
        <v>34</v>
      </c>
      <c r="J79" s="16">
        <v>127.7792</v>
      </c>
      <c r="K79" s="16">
        <v>0.3201</v>
      </c>
      <c r="L79" s="18" t="s">
        <v>47</v>
      </c>
      <c r="M79" s="19">
        <v>4500</v>
      </c>
      <c r="N79" s="26" t="s">
        <v>48</v>
      </c>
      <c r="O79" s="19">
        <v>20</v>
      </c>
      <c r="P79" s="21" t="s">
        <v>73</v>
      </c>
      <c r="Q79" s="22" t="s">
        <v>62</v>
      </c>
      <c r="R79" s="22" t="s">
        <v>51</v>
      </c>
      <c r="S79" s="22">
        <v>3</v>
      </c>
      <c r="T79" s="23">
        <v>15</v>
      </c>
      <c r="U79" s="24" t="s">
        <v>234</v>
      </c>
      <c r="V79" s="23" t="s">
        <v>41</v>
      </c>
      <c r="W79" s="23">
        <v>9</v>
      </c>
      <c r="X79" s="24" t="s">
        <v>234</v>
      </c>
      <c r="Y79" s="24"/>
      <c r="Z79" s="25">
        <v>0.99399999999999999</v>
      </c>
      <c r="AA79" s="24"/>
      <c r="AB79" s="24"/>
    </row>
    <row r="80" spans="1:28" x14ac:dyDescent="0.35">
      <c r="A80" s="16">
        <v>78</v>
      </c>
      <c r="B80" s="16" t="s">
        <v>27</v>
      </c>
      <c r="C80" s="17" t="s">
        <v>235</v>
      </c>
      <c r="D80" s="16" t="s">
        <v>29</v>
      </c>
      <c r="E80" s="17" t="s">
        <v>230</v>
      </c>
      <c r="F80" s="17" t="s">
        <v>236</v>
      </c>
      <c r="G80" s="17" t="s">
        <v>237</v>
      </c>
      <c r="H80" s="17" t="s">
        <v>238</v>
      </c>
      <c r="I80" s="17" t="s">
        <v>34</v>
      </c>
      <c r="J80" s="16">
        <v>120.6674</v>
      </c>
      <c r="K80" s="16">
        <v>0.63639999999999997</v>
      </c>
      <c r="L80" s="18" t="s">
        <v>47</v>
      </c>
      <c r="M80" s="19">
        <v>4500</v>
      </c>
      <c r="N80" s="26" t="s">
        <v>48</v>
      </c>
      <c r="O80" s="19">
        <v>20</v>
      </c>
      <c r="P80" s="21" t="s">
        <v>37</v>
      </c>
      <c r="Q80" s="22" t="s">
        <v>62</v>
      </c>
      <c r="R80" s="22" t="s">
        <v>51</v>
      </c>
      <c r="S80" s="22">
        <v>2</v>
      </c>
      <c r="T80" s="23">
        <v>15</v>
      </c>
      <c r="U80" s="24" t="s">
        <v>234</v>
      </c>
      <c r="V80" s="23" t="s">
        <v>41</v>
      </c>
      <c r="W80" s="23">
        <v>9</v>
      </c>
      <c r="X80" s="24" t="s">
        <v>234</v>
      </c>
      <c r="Y80" s="24"/>
      <c r="Z80" s="25">
        <v>0.97499999999999998</v>
      </c>
      <c r="AA80" s="24"/>
      <c r="AB80" s="24"/>
    </row>
    <row r="81" spans="1:28" x14ac:dyDescent="0.35">
      <c r="A81" s="16">
        <v>79</v>
      </c>
      <c r="B81" s="16" t="s">
        <v>27</v>
      </c>
      <c r="C81" s="17" t="s">
        <v>239</v>
      </c>
      <c r="D81" s="16" t="s">
        <v>29</v>
      </c>
      <c r="E81" s="17" t="s">
        <v>230</v>
      </c>
      <c r="F81" s="17" t="s">
        <v>240</v>
      </c>
      <c r="G81" s="17" t="s">
        <v>241</v>
      </c>
      <c r="H81" s="17" t="s">
        <v>242</v>
      </c>
      <c r="I81" s="17" t="s">
        <v>34</v>
      </c>
      <c r="J81" s="16">
        <v>124.0607</v>
      </c>
      <c r="K81" s="16">
        <v>-5.9511000000000003</v>
      </c>
      <c r="L81" s="18" t="s">
        <v>47</v>
      </c>
      <c r="M81" s="19">
        <v>3000</v>
      </c>
      <c r="N81" s="26" t="s">
        <v>48</v>
      </c>
      <c r="O81" s="19">
        <v>20</v>
      </c>
      <c r="P81" s="21" t="s">
        <v>73</v>
      </c>
      <c r="Q81" s="22" t="s">
        <v>62</v>
      </c>
      <c r="R81" s="22" t="s">
        <v>51</v>
      </c>
      <c r="S81" s="22">
        <v>4</v>
      </c>
      <c r="T81" s="23">
        <v>10</v>
      </c>
      <c r="U81" s="24" t="s">
        <v>234</v>
      </c>
      <c r="V81" s="23" t="s">
        <v>41</v>
      </c>
      <c r="W81" s="23">
        <v>9</v>
      </c>
      <c r="X81" s="24" t="s">
        <v>234</v>
      </c>
      <c r="Y81" s="24"/>
      <c r="Z81" s="25">
        <v>0.97499999999999998</v>
      </c>
      <c r="AA81" s="24"/>
      <c r="AB81" s="24"/>
    </row>
    <row r="82" spans="1:28" x14ac:dyDescent="0.35">
      <c r="A82" s="16">
        <v>80</v>
      </c>
      <c r="B82" s="16" t="s">
        <v>27</v>
      </c>
      <c r="C82" s="17" t="s">
        <v>243</v>
      </c>
      <c r="D82" s="16" t="s">
        <v>29</v>
      </c>
      <c r="E82" s="17" t="s">
        <v>230</v>
      </c>
      <c r="F82" s="17" t="s">
        <v>244</v>
      </c>
      <c r="G82" s="17" t="s">
        <v>245</v>
      </c>
      <c r="H82" s="17" t="s">
        <v>246</v>
      </c>
      <c r="I82" s="17" t="s">
        <v>34</v>
      </c>
      <c r="J82" s="16">
        <v>125.50230000000001</v>
      </c>
      <c r="K82" s="16">
        <v>3.1711</v>
      </c>
      <c r="L82" s="18" t="s">
        <v>47</v>
      </c>
      <c r="M82" s="19">
        <v>3000</v>
      </c>
      <c r="N82" s="26" t="s">
        <v>48</v>
      </c>
      <c r="O82" s="19">
        <v>20</v>
      </c>
      <c r="P82" s="21" t="s">
        <v>73</v>
      </c>
      <c r="Q82" s="22" t="s">
        <v>62</v>
      </c>
      <c r="R82" s="22" t="s">
        <v>51</v>
      </c>
      <c r="S82" s="22">
        <v>2</v>
      </c>
      <c r="T82" s="23">
        <v>10</v>
      </c>
      <c r="U82" s="24" t="s">
        <v>234</v>
      </c>
      <c r="V82" s="23" t="s">
        <v>41</v>
      </c>
      <c r="W82" s="23">
        <v>9</v>
      </c>
      <c r="X82" s="24" t="s">
        <v>234</v>
      </c>
      <c r="Y82" s="24"/>
      <c r="Z82" s="25">
        <v>0.97499999999999998</v>
      </c>
      <c r="AA82" s="24"/>
      <c r="AB82" s="24"/>
    </row>
    <row r="83" spans="1:28" x14ac:dyDescent="0.35">
      <c r="A83" s="16">
        <v>81</v>
      </c>
      <c r="B83" s="16" t="s">
        <v>27</v>
      </c>
      <c r="C83" s="17" t="s">
        <v>247</v>
      </c>
      <c r="D83" s="16" t="s">
        <v>29</v>
      </c>
      <c r="E83" s="17" t="s">
        <v>230</v>
      </c>
      <c r="F83" s="17" t="s">
        <v>248</v>
      </c>
      <c r="G83" s="17" t="s">
        <v>237</v>
      </c>
      <c r="H83" s="17" t="s">
        <v>249</v>
      </c>
      <c r="I83" s="17" t="s">
        <v>34</v>
      </c>
      <c r="J83" s="16">
        <v>122.06</v>
      </c>
      <c r="K83" s="16">
        <v>-0.43099999999999999</v>
      </c>
      <c r="L83" s="18" t="s">
        <v>47</v>
      </c>
      <c r="M83" s="19">
        <v>4500</v>
      </c>
      <c r="N83" s="26" t="s">
        <v>48</v>
      </c>
      <c r="O83" s="19">
        <v>25</v>
      </c>
      <c r="P83" s="21" t="s">
        <v>37</v>
      </c>
      <c r="Q83" s="22" t="s">
        <v>62</v>
      </c>
      <c r="R83" s="22" t="s">
        <v>51</v>
      </c>
      <c r="S83" s="22">
        <v>2</v>
      </c>
      <c r="T83" s="23">
        <v>15</v>
      </c>
      <c r="U83" s="24" t="s">
        <v>234</v>
      </c>
      <c r="V83" s="23" t="s">
        <v>41</v>
      </c>
      <c r="W83" s="23">
        <v>9</v>
      </c>
      <c r="X83" s="24" t="s">
        <v>234</v>
      </c>
      <c r="Y83" s="24"/>
      <c r="Z83" s="25">
        <v>0.97499999999999998</v>
      </c>
      <c r="AA83" s="24"/>
      <c r="AB83" s="24"/>
    </row>
    <row r="84" spans="1:28" x14ac:dyDescent="0.35">
      <c r="A84" s="16">
        <v>82</v>
      </c>
      <c r="B84" s="16" t="s">
        <v>27</v>
      </c>
      <c r="C84" s="17" t="s">
        <v>250</v>
      </c>
      <c r="D84" s="16" t="s">
        <v>81</v>
      </c>
      <c r="E84" s="17" t="s">
        <v>230</v>
      </c>
      <c r="F84" s="17" t="s">
        <v>251</v>
      </c>
      <c r="G84" s="17" t="s">
        <v>252</v>
      </c>
      <c r="H84" s="17" t="s">
        <v>253</v>
      </c>
      <c r="I84" s="17" t="s">
        <v>34</v>
      </c>
      <c r="J84" s="16">
        <v>119.23</v>
      </c>
      <c r="K84" s="16">
        <v>-5.4353999999999996</v>
      </c>
      <c r="L84" s="18" t="s">
        <v>47</v>
      </c>
      <c r="M84" s="19">
        <v>1500</v>
      </c>
      <c r="N84" s="26" t="s">
        <v>48</v>
      </c>
      <c r="O84" s="19">
        <v>25</v>
      </c>
      <c r="P84" s="21" t="s">
        <v>37</v>
      </c>
      <c r="Q84" s="22" t="s">
        <v>62</v>
      </c>
      <c r="R84" s="22" t="s">
        <v>51</v>
      </c>
      <c r="S84" s="22">
        <v>4</v>
      </c>
      <c r="T84" s="23">
        <v>8</v>
      </c>
      <c r="U84" s="24" t="s">
        <v>234</v>
      </c>
      <c r="V84" s="23" t="s">
        <v>41</v>
      </c>
      <c r="W84" s="23">
        <v>6</v>
      </c>
      <c r="X84" s="24" t="s">
        <v>234</v>
      </c>
      <c r="Y84" s="24"/>
      <c r="Z84" s="25">
        <v>0.99</v>
      </c>
      <c r="AA84" s="24"/>
      <c r="AB84" s="24"/>
    </row>
    <row r="85" spans="1:28" x14ac:dyDescent="0.35">
      <c r="A85" s="16">
        <v>83</v>
      </c>
      <c r="B85" s="16" t="s">
        <v>27</v>
      </c>
      <c r="C85" s="17" t="s">
        <v>254</v>
      </c>
      <c r="D85" s="16" t="s">
        <v>29</v>
      </c>
      <c r="E85" s="17" t="s">
        <v>230</v>
      </c>
      <c r="F85" s="17" t="s">
        <v>255</v>
      </c>
      <c r="G85" s="17" t="s">
        <v>252</v>
      </c>
      <c r="H85" s="17" t="s">
        <v>256</v>
      </c>
      <c r="I85" s="17" t="s">
        <v>34</v>
      </c>
      <c r="J85" s="16">
        <v>119.3207</v>
      </c>
      <c r="K85" s="16">
        <v>-5.0818000000000003</v>
      </c>
      <c r="L85" s="18" t="s">
        <v>47</v>
      </c>
      <c r="M85" s="19">
        <v>3000</v>
      </c>
      <c r="N85" s="26" t="s">
        <v>48</v>
      </c>
      <c r="O85" s="19">
        <v>20</v>
      </c>
      <c r="P85" s="21" t="s">
        <v>73</v>
      </c>
      <c r="Q85" s="22" t="s">
        <v>62</v>
      </c>
      <c r="R85" s="22" t="s">
        <v>51</v>
      </c>
      <c r="S85" s="22">
        <v>2</v>
      </c>
      <c r="T85" s="23">
        <v>10</v>
      </c>
      <c r="U85" s="24" t="s">
        <v>234</v>
      </c>
      <c r="V85" s="23" t="s">
        <v>41</v>
      </c>
      <c r="W85" s="23">
        <v>9</v>
      </c>
      <c r="X85" s="24" t="s">
        <v>234</v>
      </c>
      <c r="Y85" s="24"/>
      <c r="Z85" s="25">
        <v>0.97499999999999998</v>
      </c>
      <c r="AA85" s="24"/>
      <c r="AB85" s="24"/>
    </row>
    <row r="86" spans="1:28" x14ac:dyDescent="0.35">
      <c r="A86" s="16">
        <v>84</v>
      </c>
      <c r="B86" s="16" t="s">
        <v>27</v>
      </c>
      <c r="C86" s="17" t="s">
        <v>257</v>
      </c>
      <c r="D86" s="16" t="s">
        <v>29</v>
      </c>
      <c r="E86" s="17" t="s">
        <v>230</v>
      </c>
      <c r="F86" s="17" t="s">
        <v>258</v>
      </c>
      <c r="G86" s="17" t="s">
        <v>241</v>
      </c>
      <c r="H86" s="17" t="s">
        <v>242</v>
      </c>
      <c r="I86" s="17" t="s">
        <v>34</v>
      </c>
      <c r="J86" s="16">
        <v>122.7169</v>
      </c>
      <c r="K86" s="16">
        <v>-4.5452000000000004</v>
      </c>
      <c r="L86" s="18" t="s">
        <v>47</v>
      </c>
      <c r="M86" s="19">
        <v>4500</v>
      </c>
      <c r="N86" s="26" t="s">
        <v>48</v>
      </c>
      <c r="O86" s="19">
        <v>20</v>
      </c>
      <c r="P86" s="21" t="s">
        <v>73</v>
      </c>
      <c r="Q86" s="22" t="s">
        <v>62</v>
      </c>
      <c r="R86" s="22" t="s">
        <v>51</v>
      </c>
      <c r="S86" s="22">
        <v>2</v>
      </c>
      <c r="T86" s="23">
        <v>15</v>
      </c>
      <c r="U86" s="24" t="s">
        <v>234</v>
      </c>
      <c r="V86" s="23" t="s">
        <v>41</v>
      </c>
      <c r="W86" s="23">
        <v>9</v>
      </c>
      <c r="X86" s="24" t="s">
        <v>234</v>
      </c>
      <c r="Y86" s="24"/>
      <c r="Z86" s="25">
        <v>0.99</v>
      </c>
      <c r="AA86" s="24"/>
      <c r="AB86" s="24"/>
    </row>
    <row r="87" spans="1:28" x14ac:dyDescent="0.35">
      <c r="A87" s="16">
        <v>85</v>
      </c>
      <c r="B87" s="16" t="s">
        <v>27</v>
      </c>
      <c r="C87" s="17" t="s">
        <v>259</v>
      </c>
      <c r="D87" s="16" t="s">
        <v>81</v>
      </c>
      <c r="E87" s="17" t="s">
        <v>230</v>
      </c>
      <c r="F87" s="17" t="s">
        <v>260</v>
      </c>
      <c r="G87" s="17" t="s">
        <v>252</v>
      </c>
      <c r="H87" s="17" t="s">
        <v>261</v>
      </c>
      <c r="I87" s="17" t="s">
        <v>34</v>
      </c>
      <c r="J87" s="16">
        <v>121.0928</v>
      </c>
      <c r="K87" s="16">
        <v>-7.3183999999999996</v>
      </c>
      <c r="L87" s="18" t="s">
        <v>47</v>
      </c>
      <c r="M87" s="19">
        <v>3000</v>
      </c>
      <c r="N87" s="26" t="s">
        <v>48</v>
      </c>
      <c r="O87" s="19">
        <v>20</v>
      </c>
      <c r="P87" s="21" t="s">
        <v>73</v>
      </c>
      <c r="Q87" s="22" t="s">
        <v>62</v>
      </c>
      <c r="R87" s="22" t="s">
        <v>51</v>
      </c>
      <c r="S87" s="22">
        <v>3</v>
      </c>
      <c r="T87" s="23">
        <v>10</v>
      </c>
      <c r="U87" s="24" t="s">
        <v>234</v>
      </c>
      <c r="V87" s="23" t="s">
        <v>41</v>
      </c>
      <c r="W87" s="23">
        <v>9</v>
      </c>
      <c r="X87" s="24" t="s">
        <v>234</v>
      </c>
      <c r="Y87" s="24"/>
      <c r="Z87" s="25">
        <v>0.99</v>
      </c>
      <c r="AA87" s="24"/>
      <c r="AB87" s="24"/>
    </row>
    <row r="88" spans="1:28" x14ac:dyDescent="0.35">
      <c r="A88" s="16">
        <v>86</v>
      </c>
      <c r="B88" s="16" t="s">
        <v>27</v>
      </c>
      <c r="C88" s="17" t="s">
        <v>262</v>
      </c>
      <c r="D88" s="16" t="s">
        <v>29</v>
      </c>
      <c r="E88" s="17" t="s">
        <v>230</v>
      </c>
      <c r="F88" s="17" t="s">
        <v>263</v>
      </c>
      <c r="G88" s="17" t="s">
        <v>252</v>
      </c>
      <c r="H88" s="17" t="s">
        <v>261</v>
      </c>
      <c r="I88" s="17" t="s">
        <v>34</v>
      </c>
      <c r="J88" s="16">
        <v>121.08629999999999</v>
      </c>
      <c r="K88" s="16">
        <v>-7.3563000000000001</v>
      </c>
      <c r="L88" s="18" t="s">
        <v>47</v>
      </c>
      <c r="M88" s="19">
        <v>4500</v>
      </c>
      <c r="N88" s="26" t="s">
        <v>48</v>
      </c>
      <c r="O88" s="19">
        <v>20</v>
      </c>
      <c r="P88" s="21" t="s">
        <v>73</v>
      </c>
      <c r="Q88" s="22" t="s">
        <v>62</v>
      </c>
      <c r="R88" s="22" t="s">
        <v>51</v>
      </c>
      <c r="S88" s="22">
        <v>3</v>
      </c>
      <c r="T88" s="23">
        <v>15</v>
      </c>
      <c r="U88" s="24" t="s">
        <v>234</v>
      </c>
      <c r="V88" s="23" t="s">
        <v>41</v>
      </c>
      <c r="W88" s="23">
        <v>9</v>
      </c>
      <c r="X88" s="24" t="s">
        <v>234</v>
      </c>
      <c r="Y88" s="24"/>
      <c r="Z88" s="25">
        <v>0.99</v>
      </c>
      <c r="AA88" s="24"/>
      <c r="AB88" s="24"/>
    </row>
    <row r="89" spans="1:28" x14ac:dyDescent="0.35">
      <c r="A89" s="16">
        <v>87</v>
      </c>
      <c r="B89" s="16" t="s">
        <v>27</v>
      </c>
      <c r="C89" s="17" t="s">
        <v>264</v>
      </c>
      <c r="D89" s="16" t="s">
        <v>66</v>
      </c>
      <c r="E89" s="17" t="s">
        <v>230</v>
      </c>
      <c r="F89" s="17" t="s">
        <v>265</v>
      </c>
      <c r="G89" s="17" t="s">
        <v>237</v>
      </c>
      <c r="H89" s="17" t="s">
        <v>249</v>
      </c>
      <c r="I89" s="17" t="s">
        <v>34</v>
      </c>
      <c r="J89" s="16">
        <v>123.0849</v>
      </c>
      <c r="K89" s="16">
        <v>-1.9135</v>
      </c>
      <c r="L89" s="18" t="s">
        <v>35</v>
      </c>
      <c r="M89" s="19">
        <v>3000</v>
      </c>
      <c r="N89" s="26" t="s">
        <v>48</v>
      </c>
      <c r="O89" s="19">
        <v>10</v>
      </c>
      <c r="P89" s="21" t="s">
        <v>37</v>
      </c>
      <c r="Q89" s="22" t="s">
        <v>62</v>
      </c>
      <c r="R89" s="22" t="s">
        <v>51</v>
      </c>
      <c r="S89" s="22">
        <v>1</v>
      </c>
      <c r="T89" s="23">
        <v>10</v>
      </c>
      <c r="U89" s="24" t="s">
        <v>234</v>
      </c>
      <c r="V89" s="23" t="s">
        <v>41</v>
      </c>
      <c r="W89" s="23">
        <v>9</v>
      </c>
      <c r="X89" s="24" t="s">
        <v>234</v>
      </c>
      <c r="Y89" s="24"/>
      <c r="Z89" s="25">
        <v>0.99</v>
      </c>
      <c r="AA89" s="24"/>
      <c r="AB89" s="24"/>
    </row>
    <row r="90" spans="1:28" x14ac:dyDescent="0.35">
      <c r="A90" s="16">
        <v>88</v>
      </c>
      <c r="B90" s="16" t="s">
        <v>27</v>
      </c>
      <c r="C90" s="17" t="s">
        <v>266</v>
      </c>
      <c r="D90" s="16" t="s">
        <v>29</v>
      </c>
      <c r="E90" s="17" t="s">
        <v>230</v>
      </c>
      <c r="F90" s="17" t="s">
        <v>267</v>
      </c>
      <c r="G90" s="17" t="s">
        <v>241</v>
      </c>
      <c r="H90" s="17" t="s">
        <v>268</v>
      </c>
      <c r="I90" s="17" t="s">
        <v>34</v>
      </c>
      <c r="J90" s="16">
        <v>122.2689</v>
      </c>
      <c r="K90" s="16">
        <v>-3.4838</v>
      </c>
      <c r="L90" s="18" t="s">
        <v>47</v>
      </c>
      <c r="M90" s="19">
        <v>3000</v>
      </c>
      <c r="N90" s="26" t="s">
        <v>48</v>
      </c>
      <c r="O90" s="19">
        <v>20</v>
      </c>
      <c r="P90" s="21" t="s">
        <v>73</v>
      </c>
      <c r="Q90" s="22" t="s">
        <v>62</v>
      </c>
      <c r="R90" s="22" t="s">
        <v>51</v>
      </c>
      <c r="S90" s="22">
        <v>1</v>
      </c>
      <c r="T90" s="23">
        <v>10</v>
      </c>
      <c r="U90" s="24" t="s">
        <v>234</v>
      </c>
      <c r="V90" s="23" t="s">
        <v>41</v>
      </c>
      <c r="W90" s="23">
        <v>9</v>
      </c>
      <c r="X90" s="24" t="s">
        <v>234</v>
      </c>
      <c r="Y90" s="24"/>
      <c r="Z90" s="25">
        <v>0.97499999999999998</v>
      </c>
      <c r="AA90" s="24"/>
      <c r="AB90" s="24"/>
    </row>
    <row r="91" spans="1:28" x14ac:dyDescent="0.35">
      <c r="A91" s="16">
        <v>89</v>
      </c>
      <c r="B91" s="16" t="s">
        <v>27</v>
      </c>
      <c r="C91" s="17" t="s">
        <v>269</v>
      </c>
      <c r="D91" s="16" t="s">
        <v>66</v>
      </c>
      <c r="E91" s="17" t="s">
        <v>230</v>
      </c>
      <c r="F91" s="17" t="s">
        <v>270</v>
      </c>
      <c r="G91" s="17" t="s">
        <v>245</v>
      </c>
      <c r="H91" s="17" t="s">
        <v>246</v>
      </c>
      <c r="I91" s="17" t="s">
        <v>34</v>
      </c>
      <c r="J91" s="16">
        <v>125.0956</v>
      </c>
      <c r="K91" s="16">
        <v>1.8346</v>
      </c>
      <c r="L91" s="18" t="s">
        <v>47</v>
      </c>
      <c r="M91" s="19">
        <v>3000</v>
      </c>
      <c r="N91" s="26" t="s">
        <v>48</v>
      </c>
      <c r="O91" s="19">
        <v>20</v>
      </c>
      <c r="P91" s="21" t="s">
        <v>73</v>
      </c>
      <c r="Q91" s="22" t="s">
        <v>62</v>
      </c>
      <c r="R91" s="22" t="s">
        <v>51</v>
      </c>
      <c r="S91" s="22">
        <v>1</v>
      </c>
      <c r="T91" s="23">
        <v>10</v>
      </c>
      <c r="U91" s="24" t="s">
        <v>234</v>
      </c>
      <c r="V91" s="23" t="s">
        <v>41</v>
      </c>
      <c r="W91" s="23">
        <v>9</v>
      </c>
      <c r="X91" s="24" t="s">
        <v>234</v>
      </c>
      <c r="Y91" s="24"/>
      <c r="Z91" s="25">
        <v>0.97499999999999998</v>
      </c>
      <c r="AA91" s="24"/>
      <c r="AB91" s="24"/>
    </row>
    <row r="92" spans="1:28" x14ac:dyDescent="0.35">
      <c r="A92" s="16">
        <v>90</v>
      </c>
      <c r="B92" s="16" t="s">
        <v>27</v>
      </c>
      <c r="C92" s="17" t="s">
        <v>271</v>
      </c>
      <c r="D92" s="16" t="s">
        <v>66</v>
      </c>
      <c r="E92" s="17" t="s">
        <v>230</v>
      </c>
      <c r="F92" s="17" t="s">
        <v>272</v>
      </c>
      <c r="G92" s="17" t="s">
        <v>237</v>
      </c>
      <c r="H92" s="17" t="s">
        <v>273</v>
      </c>
      <c r="I92" s="17" t="s">
        <v>34</v>
      </c>
      <c r="J92" s="16">
        <v>122.5474</v>
      </c>
      <c r="K92" s="16">
        <v>-3.2879</v>
      </c>
      <c r="L92" s="18" t="s">
        <v>47</v>
      </c>
      <c r="M92" s="19">
        <v>4500</v>
      </c>
      <c r="N92" s="26" t="s">
        <v>48</v>
      </c>
      <c r="O92" s="19">
        <v>20</v>
      </c>
      <c r="P92" s="21" t="s">
        <v>73</v>
      </c>
      <c r="Q92" s="22" t="s">
        <v>62</v>
      </c>
      <c r="R92" s="22" t="s">
        <v>51</v>
      </c>
      <c r="S92" s="22">
        <v>2</v>
      </c>
      <c r="T92" s="23">
        <v>15</v>
      </c>
      <c r="U92" s="24" t="s">
        <v>234</v>
      </c>
      <c r="V92" s="23" t="s">
        <v>41</v>
      </c>
      <c r="W92" s="23">
        <v>9</v>
      </c>
      <c r="X92" s="24" t="s">
        <v>234</v>
      </c>
      <c r="Y92" s="24"/>
      <c r="Z92" s="25">
        <v>0.97499999999999998</v>
      </c>
      <c r="AA92" s="24"/>
      <c r="AB92" s="24"/>
    </row>
    <row r="93" spans="1:28" x14ac:dyDescent="0.35">
      <c r="A93" s="16">
        <v>91</v>
      </c>
      <c r="B93" s="16" t="s">
        <v>27</v>
      </c>
      <c r="C93" s="17" t="s">
        <v>274</v>
      </c>
      <c r="D93" s="16" t="s">
        <v>81</v>
      </c>
      <c r="E93" s="17" t="s">
        <v>230</v>
      </c>
      <c r="F93" s="17" t="s">
        <v>275</v>
      </c>
      <c r="G93" s="17" t="s">
        <v>276</v>
      </c>
      <c r="H93" s="17" t="s">
        <v>277</v>
      </c>
      <c r="I93" s="17" t="s">
        <v>34</v>
      </c>
      <c r="J93" s="16">
        <v>119.7445</v>
      </c>
      <c r="K93" s="16">
        <v>-3.0106000000000002</v>
      </c>
      <c r="L93" s="18" t="s">
        <v>47</v>
      </c>
      <c r="M93" s="19">
        <v>3000</v>
      </c>
      <c r="N93" s="26" t="s">
        <v>48</v>
      </c>
      <c r="O93" s="19">
        <v>20</v>
      </c>
      <c r="P93" s="21" t="s">
        <v>73</v>
      </c>
      <c r="Q93" s="22" t="s">
        <v>62</v>
      </c>
      <c r="R93" s="22" t="s">
        <v>51</v>
      </c>
      <c r="S93" s="22">
        <v>2</v>
      </c>
      <c r="T93" s="23">
        <v>10</v>
      </c>
      <c r="U93" s="24" t="s">
        <v>234</v>
      </c>
      <c r="V93" s="23" t="s">
        <v>41</v>
      </c>
      <c r="W93" s="23">
        <v>9</v>
      </c>
      <c r="X93" s="24" t="s">
        <v>234</v>
      </c>
      <c r="Y93" s="24"/>
      <c r="Z93" s="25">
        <v>0.97499999999999998</v>
      </c>
      <c r="AA93" s="24"/>
      <c r="AB93" s="24"/>
    </row>
    <row r="94" spans="1:28" x14ac:dyDescent="0.35">
      <c r="A94" s="16">
        <v>92</v>
      </c>
      <c r="B94" s="16" t="s">
        <v>27</v>
      </c>
      <c r="C94" s="17" t="s">
        <v>278</v>
      </c>
      <c r="D94" s="16" t="s">
        <v>29</v>
      </c>
      <c r="E94" s="17" t="s">
        <v>230</v>
      </c>
      <c r="F94" s="17" t="s">
        <v>279</v>
      </c>
      <c r="G94" s="17" t="s">
        <v>252</v>
      </c>
      <c r="H94" s="17" t="s">
        <v>256</v>
      </c>
      <c r="I94" s="17" t="s">
        <v>34</v>
      </c>
      <c r="J94" s="16">
        <v>119.33029999999999</v>
      </c>
      <c r="K94" s="16">
        <v>-5.0491999999999999</v>
      </c>
      <c r="L94" s="18" t="s">
        <v>47</v>
      </c>
      <c r="M94" s="19">
        <v>4500</v>
      </c>
      <c r="N94" s="26" t="s">
        <v>48</v>
      </c>
      <c r="O94" s="19">
        <v>20</v>
      </c>
      <c r="P94" s="21" t="s">
        <v>73</v>
      </c>
      <c r="Q94" s="22" t="s">
        <v>62</v>
      </c>
      <c r="R94" s="22" t="s">
        <v>51</v>
      </c>
      <c r="S94" s="22">
        <v>2</v>
      </c>
      <c r="T94" s="23">
        <v>15</v>
      </c>
      <c r="U94" s="24" t="s">
        <v>234</v>
      </c>
      <c r="V94" s="23" t="s">
        <v>41</v>
      </c>
      <c r="W94" s="23">
        <v>9</v>
      </c>
      <c r="X94" s="24" t="s">
        <v>234</v>
      </c>
      <c r="Y94" s="24"/>
      <c r="Z94" s="25">
        <v>0.97499999999999998</v>
      </c>
      <c r="AA94" s="24"/>
      <c r="AB94" s="24"/>
    </row>
    <row r="95" spans="1:28" x14ac:dyDescent="0.35">
      <c r="A95" s="16">
        <v>93</v>
      </c>
      <c r="B95" s="16" t="s">
        <v>27</v>
      </c>
      <c r="C95" s="17" t="s">
        <v>280</v>
      </c>
      <c r="D95" s="16" t="s">
        <v>81</v>
      </c>
      <c r="E95" s="17" t="s">
        <v>230</v>
      </c>
      <c r="F95" s="17" t="s">
        <v>281</v>
      </c>
      <c r="G95" s="17" t="s">
        <v>232</v>
      </c>
      <c r="H95" s="17" t="s">
        <v>233</v>
      </c>
      <c r="I95" s="17" t="s">
        <v>34</v>
      </c>
      <c r="J95" s="16">
        <v>125.5364</v>
      </c>
      <c r="K95" s="16">
        <v>-1.9138999999999999</v>
      </c>
      <c r="L95" s="18" t="s">
        <v>47</v>
      </c>
      <c r="M95" s="19">
        <v>4500</v>
      </c>
      <c r="N95" s="26" t="s">
        <v>48</v>
      </c>
      <c r="O95" s="19">
        <v>20</v>
      </c>
      <c r="P95" s="21" t="s">
        <v>37</v>
      </c>
      <c r="Q95" s="22" t="s">
        <v>62</v>
      </c>
      <c r="R95" s="22" t="s">
        <v>51</v>
      </c>
      <c r="S95" s="22">
        <v>1</v>
      </c>
      <c r="T95" s="23">
        <v>15</v>
      </c>
      <c r="U95" s="24" t="s">
        <v>234</v>
      </c>
      <c r="V95" s="23" t="s">
        <v>41</v>
      </c>
      <c r="W95" s="23">
        <v>9</v>
      </c>
      <c r="X95" s="24" t="s">
        <v>234</v>
      </c>
      <c r="Y95" s="24"/>
      <c r="Z95" s="25">
        <v>0.97499999999999998</v>
      </c>
      <c r="AA95" s="24"/>
      <c r="AB95" s="24"/>
    </row>
    <row r="96" spans="1:28" x14ac:dyDescent="0.35">
      <c r="A96" s="16">
        <v>94</v>
      </c>
      <c r="B96" s="16" t="s">
        <v>27</v>
      </c>
      <c r="C96" s="17" t="s">
        <v>282</v>
      </c>
      <c r="D96" s="16" t="s">
        <v>81</v>
      </c>
      <c r="E96" s="17" t="s">
        <v>230</v>
      </c>
      <c r="F96" s="17" t="s">
        <v>283</v>
      </c>
      <c r="G96" s="17" t="s">
        <v>252</v>
      </c>
      <c r="H96" s="17" t="s">
        <v>261</v>
      </c>
      <c r="I96" s="17" t="s">
        <v>34</v>
      </c>
      <c r="J96" s="16">
        <v>121.7882</v>
      </c>
      <c r="K96" s="16">
        <v>-7.4016000000000002</v>
      </c>
      <c r="L96" s="18" t="s">
        <v>47</v>
      </c>
      <c r="M96" s="19">
        <v>1500</v>
      </c>
      <c r="N96" s="26" t="s">
        <v>48</v>
      </c>
      <c r="O96" s="19">
        <v>20</v>
      </c>
      <c r="P96" s="21" t="s">
        <v>73</v>
      </c>
      <c r="Q96" s="22" t="s">
        <v>62</v>
      </c>
      <c r="R96" s="22" t="s">
        <v>51</v>
      </c>
      <c r="S96" s="22">
        <v>5</v>
      </c>
      <c r="T96" s="23">
        <v>5</v>
      </c>
      <c r="U96" s="24" t="s">
        <v>234</v>
      </c>
      <c r="V96" s="23" t="s">
        <v>41</v>
      </c>
      <c r="W96" s="23">
        <v>6</v>
      </c>
      <c r="X96" s="24" t="s">
        <v>234</v>
      </c>
      <c r="Y96" s="24"/>
      <c r="Z96" s="25">
        <v>0.97499999999999998</v>
      </c>
      <c r="AA96" s="24"/>
      <c r="AB96" s="24"/>
    </row>
    <row r="97" spans="1:28" x14ac:dyDescent="0.35">
      <c r="A97" s="16">
        <v>95</v>
      </c>
      <c r="B97" s="16" t="s">
        <v>27</v>
      </c>
      <c r="C97" s="17" t="s">
        <v>284</v>
      </c>
      <c r="D97" s="16" t="s">
        <v>66</v>
      </c>
      <c r="E97" s="17" t="s">
        <v>230</v>
      </c>
      <c r="F97" s="17" t="s">
        <v>285</v>
      </c>
      <c r="G97" s="17" t="s">
        <v>237</v>
      </c>
      <c r="H97" s="17" t="s">
        <v>249</v>
      </c>
      <c r="I97" s="17" t="s">
        <v>34</v>
      </c>
      <c r="J97" s="16">
        <v>123.3629</v>
      </c>
      <c r="K97" s="16">
        <v>-1.7314000000000001</v>
      </c>
      <c r="L97" s="18" t="s">
        <v>47</v>
      </c>
      <c r="M97" s="19">
        <v>4500</v>
      </c>
      <c r="N97" s="26" t="s">
        <v>48</v>
      </c>
      <c r="O97" s="19">
        <v>20</v>
      </c>
      <c r="P97" s="21" t="s">
        <v>37</v>
      </c>
      <c r="Q97" s="22" t="s">
        <v>62</v>
      </c>
      <c r="R97" s="22" t="s">
        <v>51</v>
      </c>
      <c r="S97" s="22">
        <v>1</v>
      </c>
      <c r="T97" s="23">
        <v>15</v>
      </c>
      <c r="U97" s="24" t="s">
        <v>234</v>
      </c>
      <c r="V97" s="23" t="s">
        <v>41</v>
      </c>
      <c r="W97" s="23">
        <v>9</v>
      </c>
      <c r="X97" s="24" t="s">
        <v>234</v>
      </c>
      <c r="Y97" s="24"/>
      <c r="Z97" s="25">
        <v>0.99</v>
      </c>
      <c r="AA97" s="24"/>
      <c r="AB97" s="24"/>
    </row>
    <row r="98" spans="1:28" x14ac:dyDescent="0.35">
      <c r="A98" s="16">
        <v>96</v>
      </c>
      <c r="B98" s="16" t="s">
        <v>27</v>
      </c>
      <c r="C98" s="17" t="s">
        <v>286</v>
      </c>
      <c r="D98" s="16" t="s">
        <v>66</v>
      </c>
      <c r="E98" s="17" t="s">
        <v>230</v>
      </c>
      <c r="F98" s="17" t="s">
        <v>287</v>
      </c>
      <c r="G98" s="17" t="s">
        <v>276</v>
      </c>
      <c r="H98" s="17" t="s">
        <v>288</v>
      </c>
      <c r="I98" s="17" t="s">
        <v>34</v>
      </c>
      <c r="J98" s="16">
        <v>120.0146</v>
      </c>
      <c r="K98" s="16">
        <v>-2.9091</v>
      </c>
      <c r="L98" s="18" t="s">
        <v>35</v>
      </c>
      <c r="M98" s="19">
        <v>3000</v>
      </c>
      <c r="N98" s="26" t="s">
        <v>289</v>
      </c>
      <c r="O98" s="19">
        <v>12.5</v>
      </c>
      <c r="P98" s="21" t="s">
        <v>49</v>
      </c>
      <c r="Q98" s="22" t="s">
        <v>50</v>
      </c>
      <c r="R98" s="22" t="s">
        <v>51</v>
      </c>
      <c r="S98" s="22">
        <v>1</v>
      </c>
      <c r="T98" s="23">
        <v>10</v>
      </c>
      <c r="U98" s="24" t="s">
        <v>234</v>
      </c>
      <c r="V98" s="23" t="s">
        <v>290</v>
      </c>
      <c r="W98" s="23">
        <v>9</v>
      </c>
      <c r="X98" s="24" t="s">
        <v>234</v>
      </c>
      <c r="Y98" s="24"/>
      <c r="Z98" s="25">
        <v>0.97499999999999998</v>
      </c>
      <c r="AA98" s="24"/>
      <c r="AB98" s="24"/>
    </row>
    <row r="99" spans="1:28" x14ac:dyDescent="0.35">
      <c r="A99" s="16">
        <v>97</v>
      </c>
      <c r="B99" s="16" t="s">
        <v>27</v>
      </c>
      <c r="C99" s="17" t="s">
        <v>291</v>
      </c>
      <c r="D99" s="16" t="s">
        <v>29</v>
      </c>
      <c r="E99" s="17" t="s">
        <v>230</v>
      </c>
      <c r="F99" s="17" t="s">
        <v>292</v>
      </c>
      <c r="G99" s="17" t="s">
        <v>252</v>
      </c>
      <c r="H99" s="17" t="s">
        <v>261</v>
      </c>
      <c r="I99" s="17" t="s">
        <v>34</v>
      </c>
      <c r="J99" s="16">
        <v>120.071</v>
      </c>
      <c r="K99" s="16">
        <v>-4.4375</v>
      </c>
      <c r="L99" s="18" t="s">
        <v>47</v>
      </c>
      <c r="M99" s="19">
        <v>4500</v>
      </c>
      <c r="N99" s="26" t="s">
        <v>48</v>
      </c>
      <c r="O99" s="19">
        <v>20</v>
      </c>
      <c r="P99" s="21" t="s">
        <v>73</v>
      </c>
      <c r="Q99" s="22" t="s">
        <v>62</v>
      </c>
      <c r="R99" s="22" t="s">
        <v>51</v>
      </c>
      <c r="S99" s="22">
        <v>1</v>
      </c>
      <c r="T99" s="23">
        <v>15</v>
      </c>
      <c r="U99" s="24" t="s">
        <v>234</v>
      </c>
      <c r="V99" s="23" t="s">
        <v>41</v>
      </c>
      <c r="W99" s="23">
        <v>9</v>
      </c>
      <c r="X99" s="24" t="s">
        <v>234</v>
      </c>
      <c r="Y99" s="24"/>
      <c r="Z99" s="25">
        <v>0.99</v>
      </c>
      <c r="AA99" s="24"/>
      <c r="AB99" s="24"/>
    </row>
    <row r="100" spans="1:28" x14ac:dyDescent="0.35">
      <c r="A100" s="16">
        <v>98</v>
      </c>
      <c r="B100" s="16" t="s">
        <v>27</v>
      </c>
      <c r="C100" s="17" t="s">
        <v>293</v>
      </c>
      <c r="D100" s="16" t="s">
        <v>66</v>
      </c>
      <c r="E100" s="17" t="s">
        <v>230</v>
      </c>
      <c r="F100" s="17" t="s">
        <v>294</v>
      </c>
      <c r="G100" s="17" t="s">
        <v>237</v>
      </c>
      <c r="H100" s="17" t="s">
        <v>273</v>
      </c>
      <c r="I100" s="17" t="s">
        <v>34</v>
      </c>
      <c r="J100" s="16">
        <v>121.32599999999999</v>
      </c>
      <c r="K100" s="16">
        <v>-1.9196</v>
      </c>
      <c r="L100" s="18" t="s">
        <v>47</v>
      </c>
      <c r="M100" s="19">
        <v>4500</v>
      </c>
      <c r="N100" s="26" t="s">
        <v>48</v>
      </c>
      <c r="O100" s="19">
        <v>20</v>
      </c>
      <c r="P100" s="21" t="s">
        <v>73</v>
      </c>
      <c r="Q100" s="22" t="s">
        <v>62</v>
      </c>
      <c r="R100" s="22" t="s">
        <v>51</v>
      </c>
      <c r="S100" s="22">
        <v>2</v>
      </c>
      <c r="T100" s="23">
        <v>15</v>
      </c>
      <c r="U100" s="24" t="s">
        <v>234</v>
      </c>
      <c r="V100" s="23" t="s">
        <v>41</v>
      </c>
      <c r="W100" s="23">
        <v>9</v>
      </c>
      <c r="X100" s="24" t="s">
        <v>234</v>
      </c>
      <c r="Y100" s="24"/>
      <c r="Z100" s="25">
        <v>0.99399999999999999</v>
      </c>
      <c r="AA100" s="24"/>
      <c r="AB100" s="24"/>
    </row>
    <row r="101" spans="1:28" x14ac:dyDescent="0.35">
      <c r="A101" s="16">
        <v>99</v>
      </c>
      <c r="B101" s="16" t="s">
        <v>27</v>
      </c>
      <c r="C101" s="17" t="s">
        <v>295</v>
      </c>
      <c r="D101" s="16" t="s">
        <v>66</v>
      </c>
      <c r="E101" s="17" t="s">
        <v>230</v>
      </c>
      <c r="F101" s="17" t="s">
        <v>296</v>
      </c>
      <c r="G101" s="17" t="s">
        <v>237</v>
      </c>
      <c r="H101" s="17" t="s">
        <v>273</v>
      </c>
      <c r="I101" s="17" t="s">
        <v>34</v>
      </c>
      <c r="J101" s="16">
        <v>121.12690000000001</v>
      </c>
      <c r="K101" s="16">
        <v>-2.0869</v>
      </c>
      <c r="L101" s="18" t="s">
        <v>47</v>
      </c>
      <c r="M101" s="19">
        <v>6000</v>
      </c>
      <c r="N101" s="26" t="s">
        <v>48</v>
      </c>
      <c r="O101" s="19">
        <v>25</v>
      </c>
      <c r="P101" s="21" t="s">
        <v>37</v>
      </c>
      <c r="Q101" s="22" t="s">
        <v>62</v>
      </c>
      <c r="R101" s="22" t="s">
        <v>51</v>
      </c>
      <c r="S101" s="22">
        <v>1</v>
      </c>
      <c r="T101" s="23">
        <v>15</v>
      </c>
      <c r="U101" s="24" t="s">
        <v>234</v>
      </c>
      <c r="V101" s="23" t="s">
        <v>41</v>
      </c>
      <c r="W101" s="23">
        <v>9</v>
      </c>
      <c r="X101" s="24" t="s">
        <v>234</v>
      </c>
      <c r="Y101" s="24"/>
      <c r="Z101" s="25">
        <v>0.99</v>
      </c>
      <c r="AA101" s="24"/>
      <c r="AB101" s="24"/>
    </row>
    <row r="102" spans="1:28" x14ac:dyDescent="0.35">
      <c r="A102" s="16">
        <v>100</v>
      </c>
      <c r="B102" s="16" t="s">
        <v>27</v>
      </c>
      <c r="C102" s="17" t="s">
        <v>297</v>
      </c>
      <c r="D102" s="16" t="s">
        <v>66</v>
      </c>
      <c r="E102" s="17" t="s">
        <v>230</v>
      </c>
      <c r="F102" s="17" t="s">
        <v>298</v>
      </c>
      <c r="G102" s="17" t="s">
        <v>252</v>
      </c>
      <c r="H102" s="17" t="s">
        <v>261</v>
      </c>
      <c r="I102" s="17" t="s">
        <v>34</v>
      </c>
      <c r="J102" s="16">
        <v>120.8004</v>
      </c>
      <c r="K102" s="16">
        <v>-6.7927999999999997</v>
      </c>
      <c r="L102" s="18" t="s">
        <v>47</v>
      </c>
      <c r="M102" s="19">
        <v>4500</v>
      </c>
      <c r="N102" s="26" t="s">
        <v>48</v>
      </c>
      <c r="O102" s="19">
        <v>20</v>
      </c>
      <c r="P102" s="21" t="s">
        <v>73</v>
      </c>
      <c r="Q102" s="22" t="s">
        <v>62</v>
      </c>
      <c r="R102" s="22" t="s">
        <v>51</v>
      </c>
      <c r="S102" s="22">
        <v>1</v>
      </c>
      <c r="T102" s="23">
        <v>15</v>
      </c>
      <c r="U102" s="24" t="s">
        <v>234</v>
      </c>
      <c r="V102" s="23" t="s">
        <v>41</v>
      </c>
      <c r="W102" s="23">
        <v>9</v>
      </c>
      <c r="X102" s="24" t="s">
        <v>234</v>
      </c>
      <c r="Y102" s="24"/>
      <c r="Z102" s="25">
        <v>0.99</v>
      </c>
      <c r="AA102" s="24"/>
      <c r="AB102" s="24"/>
    </row>
    <row r="103" spans="1:28" x14ac:dyDescent="0.35">
      <c r="A103" s="16">
        <v>101</v>
      </c>
      <c r="B103" s="16" t="s">
        <v>27</v>
      </c>
      <c r="C103" s="17" t="s">
        <v>299</v>
      </c>
      <c r="D103" s="16" t="s">
        <v>29</v>
      </c>
      <c r="E103" s="17" t="s">
        <v>230</v>
      </c>
      <c r="F103" s="17" t="s">
        <v>300</v>
      </c>
      <c r="G103" s="17" t="s">
        <v>241</v>
      </c>
      <c r="H103" s="17" t="s">
        <v>301</v>
      </c>
      <c r="I103" s="17" t="s">
        <v>34</v>
      </c>
      <c r="J103" s="16">
        <v>121.0527</v>
      </c>
      <c r="K103" s="16">
        <v>-3.3481999999999998</v>
      </c>
      <c r="L103" s="18" t="s">
        <v>35</v>
      </c>
      <c r="M103" s="19">
        <v>4500</v>
      </c>
      <c r="N103" s="26" t="s">
        <v>289</v>
      </c>
      <c r="O103" s="19">
        <v>12.5</v>
      </c>
      <c r="P103" s="21" t="s">
        <v>37</v>
      </c>
      <c r="Q103" s="22" t="s">
        <v>62</v>
      </c>
      <c r="R103" s="22" t="s">
        <v>51</v>
      </c>
      <c r="S103" s="22">
        <v>2</v>
      </c>
      <c r="T103" s="23">
        <v>15</v>
      </c>
      <c r="U103" s="24" t="s">
        <v>234</v>
      </c>
      <c r="V103" s="23" t="s">
        <v>41</v>
      </c>
      <c r="W103" s="23">
        <v>9</v>
      </c>
      <c r="X103" s="24" t="s">
        <v>234</v>
      </c>
      <c r="Y103" s="24"/>
      <c r="Z103" s="25">
        <v>0.97499999999999998</v>
      </c>
      <c r="AA103" s="24"/>
      <c r="AB103" s="24"/>
    </row>
    <row r="104" spans="1:28" x14ac:dyDescent="0.35">
      <c r="A104" s="16">
        <v>102</v>
      </c>
      <c r="B104" s="16" t="s">
        <v>27</v>
      </c>
      <c r="C104" s="17" t="s">
        <v>302</v>
      </c>
      <c r="D104" s="16" t="s">
        <v>29</v>
      </c>
      <c r="E104" s="17" t="s">
        <v>230</v>
      </c>
      <c r="F104" s="17" t="s">
        <v>303</v>
      </c>
      <c r="G104" s="17" t="s">
        <v>232</v>
      </c>
      <c r="H104" s="17" t="s">
        <v>233</v>
      </c>
      <c r="I104" s="17" t="s">
        <v>34</v>
      </c>
      <c r="J104" s="16">
        <v>127.6122</v>
      </c>
      <c r="K104" s="16">
        <v>-1.232</v>
      </c>
      <c r="L104" s="18" t="s">
        <v>47</v>
      </c>
      <c r="M104" s="19">
        <v>7500</v>
      </c>
      <c r="N104" s="26" t="s">
        <v>48</v>
      </c>
      <c r="O104" s="19">
        <v>20</v>
      </c>
      <c r="P104" s="21" t="s">
        <v>37</v>
      </c>
      <c r="Q104" s="22" t="s">
        <v>62</v>
      </c>
      <c r="R104" s="22" t="s">
        <v>51</v>
      </c>
      <c r="S104" s="22">
        <v>1</v>
      </c>
      <c r="T104" s="23">
        <v>15</v>
      </c>
      <c r="U104" s="24" t="s">
        <v>234</v>
      </c>
      <c r="V104" s="23" t="s">
        <v>41</v>
      </c>
      <c r="W104" s="23">
        <v>9</v>
      </c>
      <c r="X104" s="24" t="s">
        <v>234</v>
      </c>
      <c r="Y104" s="24"/>
      <c r="Z104" s="25">
        <v>0.99399999999999999</v>
      </c>
      <c r="AA104" s="24"/>
      <c r="AB104" s="24"/>
    </row>
    <row r="105" spans="1:28" x14ac:dyDescent="0.35">
      <c r="A105" s="16">
        <v>103</v>
      </c>
      <c r="B105" s="16" t="s">
        <v>27</v>
      </c>
      <c r="C105" s="17" t="s">
        <v>304</v>
      </c>
      <c r="D105" s="16" t="s">
        <v>81</v>
      </c>
      <c r="E105" s="17" t="s">
        <v>230</v>
      </c>
      <c r="F105" s="17" t="s">
        <v>305</v>
      </c>
      <c r="G105" s="17" t="s">
        <v>237</v>
      </c>
      <c r="H105" s="17" t="s">
        <v>273</v>
      </c>
      <c r="I105" s="17" t="s">
        <v>34</v>
      </c>
      <c r="J105" s="16">
        <v>120.765</v>
      </c>
      <c r="K105" s="16">
        <v>-2.2139000000000002</v>
      </c>
      <c r="L105" s="18" t="s">
        <v>35</v>
      </c>
      <c r="M105" s="19">
        <v>3000</v>
      </c>
      <c r="N105" s="26" t="s">
        <v>48</v>
      </c>
      <c r="O105" s="19">
        <v>12</v>
      </c>
      <c r="P105" s="21" t="s">
        <v>37</v>
      </c>
      <c r="Q105" s="22" t="s">
        <v>62</v>
      </c>
      <c r="R105" s="22" t="s">
        <v>51</v>
      </c>
      <c r="S105" s="22">
        <v>2</v>
      </c>
      <c r="T105" s="23">
        <v>10</v>
      </c>
      <c r="U105" s="24" t="s">
        <v>234</v>
      </c>
      <c r="V105" s="23" t="s">
        <v>41</v>
      </c>
      <c r="W105" s="23">
        <v>9</v>
      </c>
      <c r="X105" s="24" t="s">
        <v>234</v>
      </c>
      <c r="Y105" s="24"/>
      <c r="Z105" s="25">
        <v>0.97499999999999998</v>
      </c>
      <c r="AA105" s="24"/>
      <c r="AB105" s="24"/>
    </row>
    <row r="106" spans="1:28" x14ac:dyDescent="0.35">
      <c r="A106" s="16">
        <v>104</v>
      </c>
      <c r="B106" s="16" t="s">
        <v>27</v>
      </c>
      <c r="C106" s="17" t="s">
        <v>306</v>
      </c>
      <c r="D106" s="16" t="s">
        <v>81</v>
      </c>
      <c r="E106" s="17" t="s">
        <v>230</v>
      </c>
      <c r="F106" s="17" t="s">
        <v>307</v>
      </c>
      <c r="G106" s="17" t="s">
        <v>232</v>
      </c>
      <c r="H106" s="17" t="s">
        <v>249</v>
      </c>
      <c r="I106" s="17" t="s">
        <v>34</v>
      </c>
      <c r="J106" s="16">
        <v>124.3999</v>
      </c>
      <c r="K106" s="16">
        <v>-2.0394000000000001</v>
      </c>
      <c r="L106" s="18" t="s">
        <v>47</v>
      </c>
      <c r="M106" s="19">
        <v>3000</v>
      </c>
      <c r="N106" s="26" t="s">
        <v>48</v>
      </c>
      <c r="O106" s="19">
        <v>20</v>
      </c>
      <c r="P106" s="21" t="s">
        <v>73</v>
      </c>
      <c r="Q106" s="22" t="s">
        <v>62</v>
      </c>
      <c r="R106" s="22" t="s">
        <v>51</v>
      </c>
      <c r="S106" s="22">
        <v>2</v>
      </c>
      <c r="T106" s="23">
        <v>10</v>
      </c>
      <c r="U106" s="24" t="s">
        <v>234</v>
      </c>
      <c r="V106" s="23" t="s">
        <v>41</v>
      </c>
      <c r="W106" s="23">
        <v>9</v>
      </c>
      <c r="X106" s="24" t="s">
        <v>234</v>
      </c>
      <c r="Y106" s="24"/>
      <c r="Z106" s="25">
        <v>0.97499999999999998</v>
      </c>
      <c r="AA106" s="24"/>
      <c r="AB106" s="24"/>
    </row>
    <row r="107" spans="1:28" x14ac:dyDescent="0.35">
      <c r="A107" s="16">
        <v>105</v>
      </c>
      <c r="B107" s="16" t="s">
        <v>27</v>
      </c>
      <c r="C107" s="17" t="s">
        <v>308</v>
      </c>
      <c r="D107" s="16" t="s">
        <v>81</v>
      </c>
      <c r="E107" s="17" t="s">
        <v>230</v>
      </c>
      <c r="F107" s="17" t="s">
        <v>309</v>
      </c>
      <c r="G107" s="17" t="s">
        <v>232</v>
      </c>
      <c r="H107" s="17" t="s">
        <v>249</v>
      </c>
      <c r="I107" s="17" t="s">
        <v>34</v>
      </c>
      <c r="J107" s="16">
        <v>124.4819</v>
      </c>
      <c r="K107" s="16">
        <v>-2.0200999999999998</v>
      </c>
      <c r="L107" s="18" t="s">
        <v>47</v>
      </c>
      <c r="M107" s="19">
        <v>3000</v>
      </c>
      <c r="N107" s="26" t="s">
        <v>48</v>
      </c>
      <c r="O107" s="19">
        <v>20</v>
      </c>
      <c r="P107" s="21" t="s">
        <v>73</v>
      </c>
      <c r="Q107" s="22" t="s">
        <v>62</v>
      </c>
      <c r="R107" s="22" t="s">
        <v>51</v>
      </c>
      <c r="S107" s="22">
        <v>2</v>
      </c>
      <c r="T107" s="23">
        <v>10</v>
      </c>
      <c r="U107" s="24" t="s">
        <v>234</v>
      </c>
      <c r="V107" s="23" t="s">
        <v>41</v>
      </c>
      <c r="W107" s="23">
        <v>9</v>
      </c>
      <c r="X107" s="24" t="s">
        <v>234</v>
      </c>
      <c r="Y107" s="24"/>
      <c r="Z107" s="25">
        <v>0.97499999999999998</v>
      </c>
      <c r="AA107" s="24"/>
      <c r="AB107" s="24"/>
    </row>
    <row r="108" spans="1:28" x14ac:dyDescent="0.35">
      <c r="A108" s="16">
        <v>106</v>
      </c>
      <c r="B108" s="16" t="s">
        <v>27</v>
      </c>
      <c r="C108" s="17" t="s">
        <v>310</v>
      </c>
      <c r="D108" s="16" t="s">
        <v>66</v>
      </c>
      <c r="E108" s="17" t="s">
        <v>230</v>
      </c>
      <c r="F108" s="17" t="s">
        <v>311</v>
      </c>
      <c r="G108" s="17" t="s">
        <v>232</v>
      </c>
      <c r="H108" s="17" t="s">
        <v>249</v>
      </c>
      <c r="I108" s="17" t="s">
        <v>34</v>
      </c>
      <c r="J108" s="16">
        <v>125.0072</v>
      </c>
      <c r="K108" s="16">
        <v>-1.9207000000000001</v>
      </c>
      <c r="L108" s="18" t="s">
        <v>47</v>
      </c>
      <c r="M108" s="19">
        <v>4500</v>
      </c>
      <c r="N108" s="26" t="s">
        <v>48</v>
      </c>
      <c r="O108" s="19">
        <v>20</v>
      </c>
      <c r="P108" s="21" t="s">
        <v>73</v>
      </c>
      <c r="Q108" s="22" t="s">
        <v>62</v>
      </c>
      <c r="R108" s="22" t="s">
        <v>51</v>
      </c>
      <c r="S108" s="22">
        <v>1</v>
      </c>
      <c r="T108" s="23">
        <v>15</v>
      </c>
      <c r="U108" s="24" t="s">
        <v>234</v>
      </c>
      <c r="V108" s="23" t="s">
        <v>41</v>
      </c>
      <c r="W108" s="23">
        <v>9</v>
      </c>
      <c r="X108" s="24" t="s">
        <v>234</v>
      </c>
      <c r="Y108" s="24"/>
      <c r="Z108" s="25">
        <v>0.99</v>
      </c>
      <c r="AA108" s="24"/>
      <c r="AB108" s="24"/>
    </row>
    <row r="109" spans="1:28" x14ac:dyDescent="0.35">
      <c r="A109" s="16">
        <v>107</v>
      </c>
      <c r="B109" s="16" t="s">
        <v>27</v>
      </c>
      <c r="C109" s="17" t="s">
        <v>312</v>
      </c>
      <c r="D109" s="16" t="s">
        <v>29</v>
      </c>
      <c r="E109" s="17" t="s">
        <v>230</v>
      </c>
      <c r="F109" s="17" t="s">
        <v>313</v>
      </c>
      <c r="G109" s="17" t="s">
        <v>252</v>
      </c>
      <c r="H109" s="17" t="s">
        <v>253</v>
      </c>
      <c r="I109" s="17" t="s">
        <v>34</v>
      </c>
      <c r="J109" s="16">
        <v>119.2846</v>
      </c>
      <c r="K109" s="16">
        <v>-5.5133000000000001</v>
      </c>
      <c r="L109" s="18" t="s">
        <v>35</v>
      </c>
      <c r="M109" s="19">
        <v>3000</v>
      </c>
      <c r="N109" s="26" t="s">
        <v>314</v>
      </c>
      <c r="O109" s="19">
        <v>12.5</v>
      </c>
      <c r="P109" s="21" t="s">
        <v>37</v>
      </c>
      <c r="Q109" s="22" t="s">
        <v>62</v>
      </c>
      <c r="R109" s="22" t="s">
        <v>51</v>
      </c>
      <c r="S109" s="22">
        <v>2</v>
      </c>
      <c r="T109" s="23">
        <v>10</v>
      </c>
      <c r="U109" s="24" t="s">
        <v>234</v>
      </c>
      <c r="V109" s="23" t="s">
        <v>41</v>
      </c>
      <c r="W109" s="23">
        <v>9</v>
      </c>
      <c r="X109" s="24" t="s">
        <v>234</v>
      </c>
      <c r="Y109" s="24"/>
      <c r="Z109" s="25">
        <v>0.99</v>
      </c>
      <c r="AA109" s="24"/>
      <c r="AB109" s="24"/>
    </row>
    <row r="110" spans="1:28" x14ac:dyDescent="0.35">
      <c r="A110" s="16">
        <v>108</v>
      </c>
      <c r="B110" s="16" t="s">
        <v>27</v>
      </c>
      <c r="C110" s="17" t="s">
        <v>315</v>
      </c>
      <c r="D110" s="16" t="s">
        <v>29</v>
      </c>
      <c r="E110" s="17" t="s">
        <v>230</v>
      </c>
      <c r="F110" s="17" t="s">
        <v>316</v>
      </c>
      <c r="G110" s="17" t="s">
        <v>232</v>
      </c>
      <c r="H110" s="17" t="s">
        <v>233</v>
      </c>
      <c r="I110" s="17" t="s">
        <v>34</v>
      </c>
      <c r="J110" s="16">
        <v>127.3943</v>
      </c>
      <c r="K110" s="16">
        <v>-0.62209999999999999</v>
      </c>
      <c r="L110" s="18" t="s">
        <v>47</v>
      </c>
      <c r="M110" s="19">
        <v>3000</v>
      </c>
      <c r="N110" s="26" t="s">
        <v>48</v>
      </c>
      <c r="O110" s="19">
        <v>20</v>
      </c>
      <c r="P110" s="21" t="s">
        <v>73</v>
      </c>
      <c r="Q110" s="22" t="s">
        <v>62</v>
      </c>
      <c r="R110" s="22" t="s">
        <v>51</v>
      </c>
      <c r="S110" s="22">
        <v>2</v>
      </c>
      <c r="T110" s="23">
        <v>10</v>
      </c>
      <c r="U110" s="24" t="s">
        <v>234</v>
      </c>
      <c r="V110" s="23" t="s">
        <v>41</v>
      </c>
      <c r="W110" s="23">
        <v>9</v>
      </c>
      <c r="X110" s="24" t="s">
        <v>234</v>
      </c>
      <c r="Y110" s="24"/>
      <c r="Z110" s="25">
        <v>0.97499999999999998</v>
      </c>
      <c r="AA110" s="24"/>
      <c r="AB110" s="24"/>
    </row>
    <row r="111" spans="1:28" x14ac:dyDescent="0.35">
      <c r="A111" s="16">
        <v>109</v>
      </c>
      <c r="B111" s="16" t="s">
        <v>27</v>
      </c>
      <c r="C111" s="17" t="s">
        <v>317</v>
      </c>
      <c r="D111" s="16" t="s">
        <v>81</v>
      </c>
      <c r="E111" s="17" t="s">
        <v>230</v>
      </c>
      <c r="F111" s="17" t="s">
        <v>318</v>
      </c>
      <c r="G111" s="17" t="s">
        <v>252</v>
      </c>
      <c r="H111" s="17" t="s">
        <v>261</v>
      </c>
      <c r="I111" s="17" t="s">
        <v>34</v>
      </c>
      <c r="J111" s="16">
        <v>120.4171</v>
      </c>
      <c r="K111" s="16">
        <v>-6.1791999999999998</v>
      </c>
      <c r="L111" s="18" t="s">
        <v>47</v>
      </c>
      <c r="M111" s="19">
        <v>1500</v>
      </c>
      <c r="N111" s="26" t="s">
        <v>48</v>
      </c>
      <c r="O111" s="19">
        <v>20</v>
      </c>
      <c r="P111" s="21" t="s">
        <v>73</v>
      </c>
      <c r="Q111" s="22" t="s">
        <v>62</v>
      </c>
      <c r="R111" s="22" t="s">
        <v>51</v>
      </c>
      <c r="S111" s="22">
        <v>2</v>
      </c>
      <c r="T111" s="23">
        <v>5</v>
      </c>
      <c r="U111" s="24" t="s">
        <v>234</v>
      </c>
      <c r="V111" s="23" t="s">
        <v>41</v>
      </c>
      <c r="W111" s="23">
        <v>6</v>
      </c>
      <c r="X111" s="24" t="s">
        <v>234</v>
      </c>
      <c r="Y111" s="24"/>
      <c r="Z111" s="25">
        <v>0.97499999999999998</v>
      </c>
      <c r="AA111" s="24"/>
      <c r="AB111" s="24"/>
    </row>
    <row r="112" spans="1:28" x14ac:dyDescent="0.35">
      <c r="A112" s="16">
        <v>110</v>
      </c>
      <c r="B112" s="16" t="s">
        <v>27</v>
      </c>
      <c r="C112" s="16" t="s">
        <v>319</v>
      </c>
      <c r="D112" s="16" t="s">
        <v>81</v>
      </c>
      <c r="E112" s="16" t="s">
        <v>320</v>
      </c>
      <c r="F112" s="16" t="s">
        <v>321</v>
      </c>
      <c r="G112" s="17" t="s">
        <v>322</v>
      </c>
      <c r="H112" s="17" t="s">
        <v>323</v>
      </c>
      <c r="I112" s="17" t="s">
        <v>34</v>
      </c>
      <c r="J112" s="16">
        <v>130.7775</v>
      </c>
      <c r="K112" s="16">
        <v>-3.8464999999999998</v>
      </c>
      <c r="L112" s="18" t="s">
        <v>47</v>
      </c>
      <c r="M112" s="19">
        <v>1500</v>
      </c>
      <c r="N112" s="26" t="s">
        <v>48</v>
      </c>
      <c r="O112" s="19">
        <v>20</v>
      </c>
      <c r="P112" s="21" t="s">
        <v>49</v>
      </c>
      <c r="Q112" s="22" t="s">
        <v>62</v>
      </c>
      <c r="R112" s="22" t="s">
        <v>51</v>
      </c>
      <c r="S112" s="22">
        <v>2</v>
      </c>
      <c r="T112" s="23">
        <v>5</v>
      </c>
      <c r="U112" s="24" t="s">
        <v>234</v>
      </c>
      <c r="V112" s="23" t="s">
        <v>41</v>
      </c>
      <c r="W112" s="23">
        <v>6</v>
      </c>
      <c r="X112" s="24" t="s">
        <v>234</v>
      </c>
      <c r="Y112" s="24"/>
      <c r="Z112" s="25">
        <v>0.97499999999999998</v>
      </c>
      <c r="AA112" s="24"/>
      <c r="AB112" s="24"/>
    </row>
    <row r="113" spans="1:28" x14ac:dyDescent="0.35">
      <c r="A113" s="16">
        <v>111</v>
      </c>
      <c r="B113" s="16" t="s">
        <v>27</v>
      </c>
      <c r="C113" s="16" t="s">
        <v>324</v>
      </c>
      <c r="D113" s="16" t="s">
        <v>81</v>
      </c>
      <c r="E113" s="16" t="s">
        <v>320</v>
      </c>
      <c r="F113" s="16" t="s">
        <v>325</v>
      </c>
      <c r="G113" s="17" t="s">
        <v>326</v>
      </c>
      <c r="H113" s="17" t="s">
        <v>327</v>
      </c>
      <c r="I113" s="17" t="s">
        <v>34</v>
      </c>
      <c r="J113" s="16">
        <v>132.20820000000001</v>
      </c>
      <c r="K113" s="16">
        <v>-2.7039</v>
      </c>
      <c r="L113" s="18" t="s">
        <v>47</v>
      </c>
      <c r="M113" s="19">
        <v>1500</v>
      </c>
      <c r="N113" s="26" t="s">
        <v>48</v>
      </c>
      <c r="O113" s="19">
        <v>6.5</v>
      </c>
      <c r="P113" s="21" t="s">
        <v>328</v>
      </c>
      <c r="Q113" s="22" t="s">
        <v>62</v>
      </c>
      <c r="R113" s="22" t="s">
        <v>51</v>
      </c>
      <c r="S113" s="22">
        <v>3</v>
      </c>
      <c r="T113" s="23">
        <v>5</v>
      </c>
      <c r="U113" s="24" t="s">
        <v>234</v>
      </c>
      <c r="V113" s="23" t="s">
        <v>41</v>
      </c>
      <c r="W113" s="23">
        <v>6</v>
      </c>
      <c r="X113" s="24" t="s">
        <v>234</v>
      </c>
      <c r="Y113" s="24"/>
      <c r="Z113" s="25">
        <v>0.97499999999999998</v>
      </c>
      <c r="AA113" s="24"/>
      <c r="AB113" s="24"/>
    </row>
    <row r="114" spans="1:28" x14ac:dyDescent="0.35">
      <c r="A114" s="16">
        <v>112</v>
      </c>
      <c r="B114" s="16" t="s">
        <v>27</v>
      </c>
      <c r="C114" s="16" t="s">
        <v>329</v>
      </c>
      <c r="D114" s="16" t="s">
        <v>29</v>
      </c>
      <c r="E114" s="16" t="s">
        <v>320</v>
      </c>
      <c r="F114" s="16" t="s">
        <v>330</v>
      </c>
      <c r="G114" s="17" t="s">
        <v>322</v>
      </c>
      <c r="H114" s="17" t="s">
        <v>331</v>
      </c>
      <c r="I114" s="17" t="s">
        <v>34</v>
      </c>
      <c r="J114" s="16">
        <v>132.74700000000001</v>
      </c>
      <c r="K114" s="16">
        <v>-5.5357000000000003</v>
      </c>
      <c r="L114" s="18" t="s">
        <v>47</v>
      </c>
      <c r="M114" s="19">
        <v>3000</v>
      </c>
      <c r="N114" s="26" t="s">
        <v>48</v>
      </c>
      <c r="O114" s="19">
        <v>20</v>
      </c>
      <c r="P114" s="21" t="s">
        <v>49</v>
      </c>
      <c r="Q114" s="22" t="s">
        <v>62</v>
      </c>
      <c r="R114" s="22" t="s">
        <v>51</v>
      </c>
      <c r="S114" s="22">
        <v>2</v>
      </c>
      <c r="T114" s="23">
        <v>10</v>
      </c>
      <c r="U114" s="24" t="s">
        <v>234</v>
      </c>
      <c r="V114" s="23" t="s">
        <v>41</v>
      </c>
      <c r="W114" s="23">
        <v>9</v>
      </c>
      <c r="X114" s="24" t="s">
        <v>234</v>
      </c>
      <c r="Y114" s="24"/>
      <c r="Z114" s="25">
        <v>0.97499999999999998</v>
      </c>
      <c r="AA114" s="24"/>
      <c r="AB114" s="24"/>
    </row>
    <row r="115" spans="1:28" x14ac:dyDescent="0.35">
      <c r="A115" s="16">
        <v>113</v>
      </c>
      <c r="B115" s="16" t="s">
        <v>27</v>
      </c>
      <c r="C115" s="16" t="s">
        <v>332</v>
      </c>
      <c r="D115" s="16" t="s">
        <v>66</v>
      </c>
      <c r="E115" s="16" t="s">
        <v>320</v>
      </c>
      <c r="F115" s="16" t="s">
        <v>333</v>
      </c>
      <c r="G115" s="17" t="s">
        <v>326</v>
      </c>
      <c r="H115" s="17" t="s">
        <v>334</v>
      </c>
      <c r="I115" s="17" t="s">
        <v>34</v>
      </c>
      <c r="J115" s="16">
        <v>133.1968</v>
      </c>
      <c r="K115" s="16">
        <v>-2.6040000000000001</v>
      </c>
      <c r="L115" s="18" t="s">
        <v>47</v>
      </c>
      <c r="M115" s="19">
        <v>1500</v>
      </c>
      <c r="N115" s="26" t="s">
        <v>48</v>
      </c>
      <c r="O115" s="19">
        <v>20</v>
      </c>
      <c r="P115" s="21" t="s">
        <v>49</v>
      </c>
      <c r="Q115" s="22" t="s">
        <v>88</v>
      </c>
      <c r="R115" s="22" t="s">
        <v>51</v>
      </c>
      <c r="S115" s="22">
        <v>3</v>
      </c>
      <c r="T115" s="23">
        <v>5</v>
      </c>
      <c r="U115" s="24" t="s">
        <v>234</v>
      </c>
      <c r="V115" s="23" t="s">
        <v>41</v>
      </c>
      <c r="W115" s="23">
        <v>6</v>
      </c>
      <c r="X115" s="24" t="s">
        <v>234</v>
      </c>
      <c r="Y115" s="24"/>
      <c r="Z115" s="25">
        <v>0.97499999999999998</v>
      </c>
      <c r="AA115" s="24"/>
      <c r="AB115" s="24"/>
    </row>
    <row r="116" spans="1:28" x14ac:dyDescent="0.35">
      <c r="A116" s="16">
        <v>114</v>
      </c>
      <c r="B116" s="16" t="s">
        <v>27</v>
      </c>
      <c r="C116" s="17" t="s">
        <v>335</v>
      </c>
      <c r="D116" s="16" t="s">
        <v>81</v>
      </c>
      <c r="E116" s="17" t="s">
        <v>320</v>
      </c>
      <c r="F116" s="17" t="s">
        <v>336</v>
      </c>
      <c r="G116" s="17" t="s">
        <v>322</v>
      </c>
      <c r="H116" s="17" t="s">
        <v>323</v>
      </c>
      <c r="I116" s="17" t="s">
        <v>34</v>
      </c>
      <c r="J116" s="16">
        <v>129.0402</v>
      </c>
      <c r="K116" s="16">
        <v>-3.0076999999999998</v>
      </c>
      <c r="L116" s="18" t="s">
        <v>47</v>
      </c>
      <c r="M116" s="19">
        <v>4500</v>
      </c>
      <c r="N116" s="26" t="s">
        <v>48</v>
      </c>
      <c r="O116" s="19" t="s">
        <v>337</v>
      </c>
      <c r="P116" s="21" t="s">
        <v>49</v>
      </c>
      <c r="Q116" s="22" t="s">
        <v>62</v>
      </c>
      <c r="R116" s="22" t="s">
        <v>51</v>
      </c>
      <c r="S116" s="22">
        <v>2</v>
      </c>
      <c r="T116" s="23">
        <v>10</v>
      </c>
      <c r="U116" s="24" t="s">
        <v>234</v>
      </c>
      <c r="V116" s="23" t="s">
        <v>41</v>
      </c>
      <c r="W116" s="23">
        <v>9</v>
      </c>
      <c r="X116" s="24" t="s">
        <v>234</v>
      </c>
      <c r="Y116" s="24"/>
      <c r="Z116" s="25">
        <v>0.97499999999999998</v>
      </c>
      <c r="AA116" s="24"/>
      <c r="AB116" s="24"/>
    </row>
    <row r="117" spans="1:28" x14ac:dyDescent="0.35">
      <c r="A117" s="16">
        <v>115</v>
      </c>
      <c r="B117" s="16" t="s">
        <v>27</v>
      </c>
      <c r="C117" s="16" t="s">
        <v>338</v>
      </c>
      <c r="D117" s="16" t="s">
        <v>81</v>
      </c>
      <c r="E117" s="16" t="s">
        <v>320</v>
      </c>
      <c r="F117" s="16" t="s">
        <v>339</v>
      </c>
      <c r="G117" s="17" t="s">
        <v>326</v>
      </c>
      <c r="H117" s="17" t="s">
        <v>327</v>
      </c>
      <c r="I117" s="17" t="s">
        <v>34</v>
      </c>
      <c r="J117" s="16">
        <v>132.8545</v>
      </c>
      <c r="K117" s="16">
        <v>-3.4742999999999999</v>
      </c>
      <c r="L117" s="18" t="s">
        <v>47</v>
      </c>
      <c r="M117" s="19">
        <v>3000</v>
      </c>
      <c r="N117" s="26" t="s">
        <v>48</v>
      </c>
      <c r="O117" s="19">
        <v>25</v>
      </c>
      <c r="P117" s="21" t="s">
        <v>49</v>
      </c>
      <c r="Q117" s="22" t="s">
        <v>62</v>
      </c>
      <c r="R117" s="22" t="s">
        <v>51</v>
      </c>
      <c r="S117" s="22">
        <v>8</v>
      </c>
      <c r="T117" s="23">
        <v>10</v>
      </c>
      <c r="U117" s="24" t="s">
        <v>234</v>
      </c>
      <c r="V117" s="23" t="s">
        <v>41</v>
      </c>
      <c r="W117" s="23">
        <v>9</v>
      </c>
      <c r="X117" s="24" t="s">
        <v>234</v>
      </c>
      <c r="Y117" s="24"/>
      <c r="Z117" s="25">
        <v>0.97499999999999998</v>
      </c>
      <c r="AA117" s="24"/>
      <c r="AB117" s="24"/>
    </row>
    <row r="118" spans="1:28" x14ac:dyDescent="0.35">
      <c r="A118" s="16">
        <v>116</v>
      </c>
      <c r="B118" s="16" t="s">
        <v>27</v>
      </c>
      <c r="C118" s="16" t="s">
        <v>340</v>
      </c>
      <c r="D118" s="16" t="s">
        <v>66</v>
      </c>
      <c r="E118" s="16" t="s">
        <v>320</v>
      </c>
      <c r="F118" s="16" t="s">
        <v>341</v>
      </c>
      <c r="G118" s="17" t="s">
        <v>326</v>
      </c>
      <c r="H118" s="17" t="s">
        <v>334</v>
      </c>
      <c r="I118" s="17" t="s">
        <v>34</v>
      </c>
      <c r="J118" s="16">
        <v>133.14850000000001</v>
      </c>
      <c r="K118" s="16">
        <v>-1.9107000000000001</v>
      </c>
      <c r="L118" s="18" t="s">
        <v>47</v>
      </c>
      <c r="M118" s="19">
        <v>3000</v>
      </c>
      <c r="N118" s="26" t="s">
        <v>48</v>
      </c>
      <c r="O118" s="19">
        <v>25</v>
      </c>
      <c r="P118" s="21" t="s">
        <v>49</v>
      </c>
      <c r="Q118" s="22" t="s">
        <v>62</v>
      </c>
      <c r="R118" s="22" t="s">
        <v>51</v>
      </c>
      <c r="S118" s="22">
        <v>3</v>
      </c>
      <c r="T118" s="23">
        <v>10</v>
      </c>
      <c r="U118" s="24" t="s">
        <v>234</v>
      </c>
      <c r="V118" s="23" t="s">
        <v>41</v>
      </c>
      <c r="W118" s="23">
        <v>9</v>
      </c>
      <c r="X118" s="24" t="s">
        <v>234</v>
      </c>
      <c r="Y118" s="24"/>
      <c r="Z118" s="25">
        <v>0.97499999999999998</v>
      </c>
      <c r="AA118" s="24"/>
      <c r="AB118" s="24"/>
    </row>
    <row r="119" spans="1:28" x14ac:dyDescent="0.35">
      <c r="A119" s="16">
        <v>117</v>
      </c>
      <c r="B119" s="16" t="s">
        <v>27</v>
      </c>
      <c r="C119" s="16" t="s">
        <v>342</v>
      </c>
      <c r="D119" s="16" t="s">
        <v>81</v>
      </c>
      <c r="E119" s="16" t="s">
        <v>320</v>
      </c>
      <c r="F119" s="16" t="s">
        <v>343</v>
      </c>
      <c r="G119" s="17" t="s">
        <v>326</v>
      </c>
      <c r="H119" s="17" t="s">
        <v>327</v>
      </c>
      <c r="I119" s="17" t="s">
        <v>34</v>
      </c>
      <c r="J119" s="16">
        <v>133.5926</v>
      </c>
      <c r="K119" s="16">
        <v>-3.4192999999999998</v>
      </c>
      <c r="L119" s="18" t="s">
        <v>47</v>
      </c>
      <c r="M119" s="19">
        <v>3000</v>
      </c>
      <c r="N119" s="26" t="s">
        <v>48</v>
      </c>
      <c r="O119" s="19">
        <v>20</v>
      </c>
      <c r="P119" s="21" t="s">
        <v>49</v>
      </c>
      <c r="Q119" s="22" t="s">
        <v>62</v>
      </c>
      <c r="R119" s="22" t="s">
        <v>51</v>
      </c>
      <c r="S119" s="22">
        <v>3</v>
      </c>
      <c r="T119" s="23">
        <v>10</v>
      </c>
      <c r="U119" s="24" t="s">
        <v>234</v>
      </c>
      <c r="V119" s="23" t="s">
        <v>41</v>
      </c>
      <c r="W119" s="23">
        <v>9</v>
      </c>
      <c r="X119" s="24" t="s">
        <v>234</v>
      </c>
      <c r="Y119" s="24"/>
      <c r="Z119" s="25">
        <v>0.97499999999999998</v>
      </c>
      <c r="AA119" s="24"/>
      <c r="AB119" s="24"/>
    </row>
    <row r="120" spans="1:28" x14ac:dyDescent="0.35">
      <c r="A120" s="16">
        <v>118</v>
      </c>
      <c r="B120" s="16" t="s">
        <v>27</v>
      </c>
      <c r="C120" s="16" t="s">
        <v>344</v>
      </c>
      <c r="D120" s="16" t="s">
        <v>81</v>
      </c>
      <c r="E120" s="16" t="s">
        <v>320</v>
      </c>
      <c r="F120" s="16" t="s">
        <v>345</v>
      </c>
      <c r="G120" s="17" t="s">
        <v>346</v>
      </c>
      <c r="H120" s="17" t="s">
        <v>347</v>
      </c>
      <c r="I120" s="17" t="s">
        <v>34</v>
      </c>
      <c r="J120" s="16">
        <v>140.46350000000001</v>
      </c>
      <c r="K120" s="16">
        <v>-6.3936999999999999</v>
      </c>
      <c r="L120" s="18" t="s">
        <v>47</v>
      </c>
      <c r="M120" s="19">
        <v>4500</v>
      </c>
      <c r="N120" s="26" t="s">
        <v>48</v>
      </c>
      <c r="O120" s="19">
        <v>20</v>
      </c>
      <c r="P120" s="21" t="s">
        <v>49</v>
      </c>
      <c r="Q120" s="22" t="s">
        <v>62</v>
      </c>
      <c r="R120" s="22" t="s">
        <v>51</v>
      </c>
      <c r="S120" s="22">
        <v>3</v>
      </c>
      <c r="T120" s="23">
        <v>10</v>
      </c>
      <c r="U120" s="24" t="s">
        <v>234</v>
      </c>
      <c r="V120" s="23" t="s">
        <v>41</v>
      </c>
      <c r="W120" s="23">
        <v>9</v>
      </c>
      <c r="X120" s="24" t="s">
        <v>234</v>
      </c>
      <c r="Y120" s="24"/>
      <c r="Z120" s="25">
        <v>0.97499999999999998</v>
      </c>
      <c r="AA120" s="24"/>
      <c r="AB120" s="24"/>
    </row>
    <row r="121" spans="1:28" x14ac:dyDescent="0.35">
      <c r="A121" s="16">
        <v>119</v>
      </c>
      <c r="B121" s="16" t="s">
        <v>27</v>
      </c>
      <c r="C121" s="16" t="s">
        <v>348</v>
      </c>
      <c r="D121" s="16" t="s">
        <v>29</v>
      </c>
      <c r="E121" s="16" t="s">
        <v>320</v>
      </c>
      <c r="F121" s="16" t="s">
        <v>349</v>
      </c>
      <c r="G121" s="17" t="s">
        <v>326</v>
      </c>
      <c r="H121" s="17" t="s">
        <v>334</v>
      </c>
      <c r="I121" s="17" t="s">
        <v>34</v>
      </c>
      <c r="J121" s="16">
        <v>132.97309999999999</v>
      </c>
      <c r="K121" s="16">
        <v>-2.2139000000000002</v>
      </c>
      <c r="L121" s="18" t="s">
        <v>47</v>
      </c>
      <c r="M121" s="19">
        <v>4500</v>
      </c>
      <c r="N121" s="26" t="s">
        <v>48</v>
      </c>
      <c r="O121" s="19">
        <v>20</v>
      </c>
      <c r="P121" s="21" t="s">
        <v>49</v>
      </c>
      <c r="Q121" s="22" t="s">
        <v>62</v>
      </c>
      <c r="R121" s="22" t="s">
        <v>51</v>
      </c>
      <c r="S121" s="22">
        <v>3</v>
      </c>
      <c r="T121" s="23">
        <v>10</v>
      </c>
      <c r="U121" s="24" t="s">
        <v>234</v>
      </c>
      <c r="V121" s="23" t="s">
        <v>41</v>
      </c>
      <c r="W121" s="23">
        <v>9</v>
      </c>
      <c r="X121" s="24" t="s">
        <v>234</v>
      </c>
      <c r="Y121" s="24"/>
      <c r="Z121" s="25">
        <v>0.99</v>
      </c>
      <c r="AA121" s="24"/>
      <c r="AB121" s="24"/>
    </row>
    <row r="122" spans="1:28" x14ac:dyDescent="0.35">
      <c r="A122" s="16">
        <v>120</v>
      </c>
      <c r="B122" s="16" t="s">
        <v>27</v>
      </c>
      <c r="C122" s="16" t="s">
        <v>350</v>
      </c>
      <c r="D122" s="16" t="s">
        <v>81</v>
      </c>
      <c r="E122" s="16" t="s">
        <v>320</v>
      </c>
      <c r="F122" s="16" t="s">
        <v>351</v>
      </c>
      <c r="G122" s="17" t="s">
        <v>352</v>
      </c>
      <c r="H122" s="17" t="s">
        <v>353</v>
      </c>
      <c r="I122" s="17" t="s">
        <v>34</v>
      </c>
      <c r="J122" s="16">
        <v>135.7594</v>
      </c>
      <c r="K122" s="16">
        <v>-3.0510000000000002</v>
      </c>
      <c r="L122" s="18" t="s">
        <v>47</v>
      </c>
      <c r="M122" s="19">
        <v>1500</v>
      </c>
      <c r="N122" s="26" t="s">
        <v>48</v>
      </c>
      <c r="O122" s="19">
        <v>20</v>
      </c>
      <c r="P122" s="21" t="s">
        <v>49</v>
      </c>
      <c r="Q122" s="22" t="s">
        <v>62</v>
      </c>
      <c r="R122" s="22" t="s">
        <v>51</v>
      </c>
      <c r="S122" s="22">
        <v>2</v>
      </c>
      <c r="T122" s="23">
        <v>5</v>
      </c>
      <c r="U122" s="24" t="s">
        <v>234</v>
      </c>
      <c r="V122" s="23" t="s">
        <v>41</v>
      </c>
      <c r="W122" s="23">
        <v>6</v>
      </c>
      <c r="X122" s="24" t="s">
        <v>234</v>
      </c>
      <c r="Y122" s="24"/>
      <c r="Z122" s="25">
        <v>0.97499999999999998</v>
      </c>
      <c r="AA122" s="24"/>
      <c r="AB122" s="24"/>
    </row>
    <row r="123" spans="1:28" x14ac:dyDescent="0.35">
      <c r="A123" s="16">
        <v>121</v>
      </c>
      <c r="B123" s="16" t="s">
        <v>27</v>
      </c>
      <c r="C123" s="16" t="s">
        <v>354</v>
      </c>
      <c r="D123" s="16" t="s">
        <v>81</v>
      </c>
      <c r="E123" s="16" t="s">
        <v>320</v>
      </c>
      <c r="F123" s="16" t="s">
        <v>355</v>
      </c>
      <c r="G123" s="17" t="s">
        <v>352</v>
      </c>
      <c r="H123" s="17" t="s">
        <v>353</v>
      </c>
      <c r="I123" s="17" t="s">
        <v>34</v>
      </c>
      <c r="J123" s="16">
        <v>135.59059999999999</v>
      </c>
      <c r="K123" s="16">
        <v>-3.5009000000000001</v>
      </c>
      <c r="L123" s="18" t="s">
        <v>47</v>
      </c>
      <c r="M123" s="19">
        <v>1500</v>
      </c>
      <c r="N123" s="26" t="s">
        <v>48</v>
      </c>
      <c r="O123" s="19">
        <v>20</v>
      </c>
      <c r="P123" s="21" t="s">
        <v>49</v>
      </c>
      <c r="Q123" s="22" t="s">
        <v>62</v>
      </c>
      <c r="R123" s="22" t="s">
        <v>51</v>
      </c>
      <c r="S123" s="22">
        <v>2</v>
      </c>
      <c r="T123" s="23">
        <v>5</v>
      </c>
      <c r="U123" s="24" t="s">
        <v>234</v>
      </c>
      <c r="V123" s="23" t="s">
        <v>41</v>
      </c>
      <c r="W123" s="23">
        <v>6</v>
      </c>
      <c r="X123" s="24" t="s">
        <v>234</v>
      </c>
      <c r="Y123" s="24"/>
      <c r="Z123" s="25">
        <v>0.97499999999999998</v>
      </c>
      <c r="AA123" s="24"/>
      <c r="AB123" s="24"/>
    </row>
    <row r="124" spans="1:28" x14ac:dyDescent="0.35">
      <c r="A124" s="16">
        <v>122</v>
      </c>
      <c r="B124" s="16" t="s">
        <v>27</v>
      </c>
      <c r="C124" s="16" t="s">
        <v>356</v>
      </c>
      <c r="D124" s="16" t="s">
        <v>81</v>
      </c>
      <c r="E124" s="16" t="s">
        <v>320</v>
      </c>
      <c r="F124" s="16" t="s">
        <v>357</v>
      </c>
      <c r="G124" s="17" t="s">
        <v>346</v>
      </c>
      <c r="H124" s="17" t="s">
        <v>358</v>
      </c>
      <c r="I124" s="17" t="s">
        <v>34</v>
      </c>
      <c r="J124" s="16">
        <v>136.572</v>
      </c>
      <c r="K124" s="16">
        <v>-4.7950999999999997</v>
      </c>
      <c r="L124" s="18" t="s">
        <v>47</v>
      </c>
      <c r="M124" s="19">
        <v>3000</v>
      </c>
      <c r="N124" s="26" t="s">
        <v>48</v>
      </c>
      <c r="O124" s="19">
        <v>20</v>
      </c>
      <c r="P124" s="21" t="s">
        <v>37</v>
      </c>
      <c r="Q124" s="22" t="s">
        <v>62</v>
      </c>
      <c r="R124" s="22" t="s">
        <v>51</v>
      </c>
      <c r="S124" s="22">
        <v>2</v>
      </c>
      <c r="T124" s="23">
        <v>10</v>
      </c>
      <c r="U124" s="24" t="s">
        <v>234</v>
      </c>
      <c r="V124" s="23" t="s">
        <v>41</v>
      </c>
      <c r="W124" s="23">
        <v>9</v>
      </c>
      <c r="X124" s="24" t="s">
        <v>234</v>
      </c>
      <c r="Y124" s="24"/>
      <c r="Z124" s="25">
        <v>0.97499999999999998</v>
      </c>
      <c r="AA124" s="24"/>
      <c r="AB124" s="24"/>
    </row>
    <row r="125" spans="1:28" x14ac:dyDescent="0.35">
      <c r="A125" s="16">
        <v>123</v>
      </c>
      <c r="B125" s="16" t="s">
        <v>27</v>
      </c>
      <c r="C125" s="16" t="s">
        <v>359</v>
      </c>
      <c r="D125" s="16" t="s">
        <v>29</v>
      </c>
      <c r="E125" s="16" t="s">
        <v>320</v>
      </c>
      <c r="F125" s="16" t="s">
        <v>360</v>
      </c>
      <c r="G125" s="17" t="s">
        <v>322</v>
      </c>
      <c r="H125" s="17" t="s">
        <v>331</v>
      </c>
      <c r="I125" s="17" t="s">
        <v>34</v>
      </c>
      <c r="J125" s="16">
        <v>134.2774</v>
      </c>
      <c r="K125" s="16">
        <v>-6.0610999999999997</v>
      </c>
      <c r="L125" s="18" t="s">
        <v>47</v>
      </c>
      <c r="M125" s="19">
        <v>3000</v>
      </c>
      <c r="N125" s="26" t="s">
        <v>48</v>
      </c>
      <c r="O125" s="19">
        <v>20</v>
      </c>
      <c r="P125" s="21" t="s">
        <v>49</v>
      </c>
      <c r="Q125" s="22" t="s">
        <v>62</v>
      </c>
      <c r="R125" s="22" t="s">
        <v>51</v>
      </c>
      <c r="S125" s="22">
        <v>3</v>
      </c>
      <c r="T125" s="23">
        <v>10</v>
      </c>
      <c r="U125" s="24" t="s">
        <v>234</v>
      </c>
      <c r="V125" s="23" t="s">
        <v>41</v>
      </c>
      <c r="W125" s="23">
        <v>9</v>
      </c>
      <c r="X125" s="24" t="s">
        <v>234</v>
      </c>
      <c r="Y125" s="24"/>
      <c r="Z125" s="25">
        <v>0.99</v>
      </c>
      <c r="AA125" s="24"/>
      <c r="AB125" s="24"/>
    </row>
    <row r="126" spans="1:28" x14ac:dyDescent="0.35">
      <c r="A126" s="16">
        <v>124</v>
      </c>
      <c r="B126" s="16" t="s">
        <v>27</v>
      </c>
      <c r="C126" s="16" t="s">
        <v>361</v>
      </c>
      <c r="D126" s="16" t="s">
        <v>81</v>
      </c>
      <c r="E126" s="16" t="s">
        <v>320</v>
      </c>
      <c r="F126" s="16" t="s">
        <v>362</v>
      </c>
      <c r="G126" s="17" t="s">
        <v>322</v>
      </c>
      <c r="H126" s="17" t="s">
        <v>323</v>
      </c>
      <c r="I126" s="17" t="s">
        <v>34</v>
      </c>
      <c r="J126" s="16">
        <v>129.07640000000001</v>
      </c>
      <c r="K126" s="16">
        <v>-3.1069</v>
      </c>
      <c r="L126" s="18" t="s">
        <v>47</v>
      </c>
      <c r="M126" s="19">
        <v>4500</v>
      </c>
      <c r="N126" s="26" t="s">
        <v>48</v>
      </c>
      <c r="O126" s="19">
        <v>20</v>
      </c>
      <c r="P126" s="21" t="s">
        <v>49</v>
      </c>
      <c r="Q126" s="22" t="s">
        <v>62</v>
      </c>
      <c r="R126" s="22" t="s">
        <v>51</v>
      </c>
      <c r="S126" s="22">
        <v>2</v>
      </c>
      <c r="T126" s="23">
        <v>10</v>
      </c>
      <c r="U126" s="24" t="s">
        <v>234</v>
      </c>
      <c r="V126" s="23" t="s">
        <v>41</v>
      </c>
      <c r="W126" s="23">
        <v>9</v>
      </c>
      <c r="X126" s="24" t="s">
        <v>234</v>
      </c>
      <c r="Y126" s="24"/>
      <c r="Z126" s="25">
        <v>0.97499999999999998</v>
      </c>
      <c r="AA126" s="24"/>
      <c r="AB126" s="24"/>
    </row>
    <row r="127" spans="1:28" x14ac:dyDescent="0.35">
      <c r="A127" s="16">
        <v>125</v>
      </c>
      <c r="B127" s="16" t="s">
        <v>27</v>
      </c>
      <c r="C127" s="16" t="s">
        <v>363</v>
      </c>
      <c r="D127" s="16" t="s">
        <v>66</v>
      </c>
      <c r="E127" s="16" t="s">
        <v>320</v>
      </c>
      <c r="F127" s="16" t="s">
        <v>364</v>
      </c>
      <c r="G127" s="17" t="s">
        <v>346</v>
      </c>
      <c r="H127" s="17" t="s">
        <v>347</v>
      </c>
      <c r="I127" s="17" t="s">
        <v>34</v>
      </c>
      <c r="J127" s="16">
        <v>138.08420000000001</v>
      </c>
      <c r="K127" s="16">
        <v>-5.4962</v>
      </c>
      <c r="L127" s="18" t="s">
        <v>47</v>
      </c>
      <c r="M127" s="19">
        <v>3000</v>
      </c>
      <c r="N127" s="26" t="s">
        <v>48</v>
      </c>
      <c r="O127" s="19">
        <v>20</v>
      </c>
      <c r="P127" s="21" t="s">
        <v>49</v>
      </c>
      <c r="Q127" s="22" t="s">
        <v>62</v>
      </c>
      <c r="R127" s="22" t="s">
        <v>51</v>
      </c>
      <c r="S127" s="22">
        <v>2</v>
      </c>
      <c r="T127" s="23">
        <v>10</v>
      </c>
      <c r="U127" s="24" t="s">
        <v>234</v>
      </c>
      <c r="V127" s="23" t="s">
        <v>41</v>
      </c>
      <c r="W127" s="23">
        <v>9</v>
      </c>
      <c r="X127" s="24" t="s">
        <v>234</v>
      </c>
      <c r="Y127" s="24"/>
      <c r="Z127" s="25">
        <v>0.97499999999999998</v>
      </c>
      <c r="AA127" s="24"/>
      <c r="AB127" s="24"/>
    </row>
    <row r="128" spans="1:28" x14ac:dyDescent="0.35">
      <c r="A128" s="16">
        <v>126</v>
      </c>
      <c r="B128" s="16" t="s">
        <v>27</v>
      </c>
      <c r="C128" s="16" t="s">
        <v>365</v>
      </c>
      <c r="D128" s="16" t="s">
        <v>66</v>
      </c>
      <c r="E128" s="16" t="s">
        <v>320</v>
      </c>
      <c r="F128" s="16" t="s">
        <v>366</v>
      </c>
      <c r="G128" s="17" t="s">
        <v>352</v>
      </c>
      <c r="H128" s="17" t="s">
        <v>353</v>
      </c>
      <c r="I128" s="17" t="s">
        <v>34</v>
      </c>
      <c r="J128" s="16">
        <v>136.19890000000001</v>
      </c>
      <c r="K128" s="16">
        <v>-1.2352000000000001</v>
      </c>
      <c r="L128" s="18" t="s">
        <v>47</v>
      </c>
      <c r="M128" s="19">
        <v>3000</v>
      </c>
      <c r="N128" s="26" t="s">
        <v>48</v>
      </c>
      <c r="O128" s="19">
        <v>20</v>
      </c>
      <c r="P128" s="21" t="s">
        <v>328</v>
      </c>
      <c r="Q128" s="22" t="s">
        <v>62</v>
      </c>
      <c r="R128" s="22" t="s">
        <v>51</v>
      </c>
      <c r="S128" s="22">
        <v>3</v>
      </c>
      <c r="T128" s="23">
        <v>10</v>
      </c>
      <c r="U128" s="24" t="s">
        <v>234</v>
      </c>
      <c r="V128" s="23" t="s">
        <v>41</v>
      </c>
      <c r="W128" s="23">
        <v>9</v>
      </c>
      <c r="X128" s="24" t="s">
        <v>234</v>
      </c>
      <c r="Y128" s="24"/>
      <c r="Z128" s="25">
        <v>0.97499999999999998</v>
      </c>
      <c r="AA128" s="24"/>
      <c r="AB128" s="24"/>
    </row>
    <row r="129" spans="1:28" x14ac:dyDescent="0.35">
      <c r="A129" s="16">
        <v>127</v>
      </c>
      <c r="B129" s="16" t="s">
        <v>27</v>
      </c>
      <c r="C129" s="16" t="s">
        <v>367</v>
      </c>
      <c r="D129" s="16" t="s">
        <v>29</v>
      </c>
      <c r="E129" s="16" t="s">
        <v>320</v>
      </c>
      <c r="F129" s="16" t="s">
        <v>368</v>
      </c>
      <c r="G129" s="17" t="s">
        <v>326</v>
      </c>
      <c r="H129" s="17" t="s">
        <v>334</v>
      </c>
      <c r="I129" s="17" t="s">
        <v>34</v>
      </c>
      <c r="J129" s="16">
        <v>133.25460000000001</v>
      </c>
      <c r="K129" s="16">
        <v>-2.5398000000000001</v>
      </c>
      <c r="L129" s="18" t="s">
        <v>47</v>
      </c>
      <c r="M129" s="19">
        <v>4500</v>
      </c>
      <c r="N129" s="26" t="s">
        <v>48</v>
      </c>
      <c r="O129" s="19">
        <v>20</v>
      </c>
      <c r="P129" s="21" t="s">
        <v>49</v>
      </c>
      <c r="Q129" s="22" t="s">
        <v>62</v>
      </c>
      <c r="R129" s="22" t="s">
        <v>51</v>
      </c>
      <c r="S129" s="22">
        <v>8</v>
      </c>
      <c r="T129" s="23">
        <v>10</v>
      </c>
      <c r="U129" s="24" t="s">
        <v>234</v>
      </c>
      <c r="V129" s="23" t="s">
        <v>41</v>
      </c>
      <c r="W129" s="23">
        <v>9</v>
      </c>
      <c r="X129" s="24" t="s">
        <v>234</v>
      </c>
      <c r="Y129" s="24"/>
      <c r="Z129" s="25">
        <v>0.99399999999999999</v>
      </c>
      <c r="AA129" s="24"/>
      <c r="AB129" s="24"/>
    </row>
    <row r="130" spans="1:28" x14ac:dyDescent="0.35">
      <c r="A130" s="16">
        <v>128</v>
      </c>
      <c r="B130" s="16" t="s">
        <v>27</v>
      </c>
      <c r="C130" s="16" t="s">
        <v>369</v>
      </c>
      <c r="D130" s="16" t="s">
        <v>81</v>
      </c>
      <c r="E130" s="16" t="s">
        <v>320</v>
      </c>
      <c r="F130" s="16" t="s">
        <v>370</v>
      </c>
      <c r="G130" s="17" t="s">
        <v>322</v>
      </c>
      <c r="H130" s="17" t="s">
        <v>323</v>
      </c>
      <c r="I130" s="17" t="s">
        <v>34</v>
      </c>
      <c r="J130" s="16">
        <v>130.7961</v>
      </c>
      <c r="K130" s="16">
        <v>-3.3142999999999998</v>
      </c>
      <c r="L130" s="18" t="s">
        <v>47</v>
      </c>
      <c r="M130" s="19">
        <v>1500</v>
      </c>
      <c r="N130" s="26" t="s">
        <v>48</v>
      </c>
      <c r="O130" s="19">
        <v>20</v>
      </c>
      <c r="P130" s="21" t="s">
        <v>49</v>
      </c>
      <c r="Q130" s="22" t="s">
        <v>62</v>
      </c>
      <c r="R130" s="22" t="s">
        <v>51</v>
      </c>
      <c r="S130" s="22">
        <v>2</v>
      </c>
      <c r="T130" s="23">
        <v>5</v>
      </c>
      <c r="U130" s="24" t="s">
        <v>234</v>
      </c>
      <c r="V130" s="23" t="s">
        <v>41</v>
      </c>
      <c r="W130" s="23">
        <v>6</v>
      </c>
      <c r="X130" s="24" t="s">
        <v>234</v>
      </c>
      <c r="Y130" s="24"/>
      <c r="Z130" s="25">
        <v>0.97499999999999998</v>
      </c>
      <c r="AA130" s="24"/>
      <c r="AB130" s="24"/>
    </row>
    <row r="131" spans="1:28" x14ac:dyDescent="0.35">
      <c r="A131" s="16">
        <v>129</v>
      </c>
      <c r="B131" s="16" t="s">
        <v>27</v>
      </c>
      <c r="C131" s="16" t="s">
        <v>371</v>
      </c>
      <c r="D131" s="16" t="s">
        <v>29</v>
      </c>
      <c r="E131" s="16" t="s">
        <v>320</v>
      </c>
      <c r="F131" s="16" t="s">
        <v>372</v>
      </c>
      <c r="G131" s="17" t="s">
        <v>352</v>
      </c>
      <c r="H131" s="17" t="s">
        <v>373</v>
      </c>
      <c r="I131" s="17" t="s">
        <v>34</v>
      </c>
      <c r="J131" s="16">
        <v>139.41159999999999</v>
      </c>
      <c r="K131" s="16">
        <v>-3.7679</v>
      </c>
      <c r="L131" s="18" t="s">
        <v>47</v>
      </c>
      <c r="M131" s="19">
        <v>3000</v>
      </c>
      <c r="N131" s="26" t="s">
        <v>48</v>
      </c>
      <c r="O131" s="19">
        <v>20</v>
      </c>
      <c r="P131" s="21" t="s">
        <v>49</v>
      </c>
      <c r="Q131" s="22" t="s">
        <v>62</v>
      </c>
      <c r="R131" s="22" t="s">
        <v>51</v>
      </c>
      <c r="S131" s="22">
        <v>3</v>
      </c>
      <c r="T131" s="23">
        <v>10</v>
      </c>
      <c r="U131" s="24" t="s">
        <v>234</v>
      </c>
      <c r="V131" s="23" t="s">
        <v>41</v>
      </c>
      <c r="W131" s="23">
        <v>9</v>
      </c>
      <c r="X131" s="24" t="s">
        <v>234</v>
      </c>
      <c r="Y131" s="24"/>
      <c r="Z131" s="25">
        <v>0.97499999999999998</v>
      </c>
      <c r="AA131" s="24"/>
      <c r="AB131" s="24"/>
    </row>
    <row r="132" spans="1:28" x14ac:dyDescent="0.35">
      <c r="A132" s="16">
        <v>130</v>
      </c>
      <c r="B132" s="16" t="s">
        <v>27</v>
      </c>
      <c r="C132" s="16" t="s">
        <v>374</v>
      </c>
      <c r="D132" s="16" t="s">
        <v>29</v>
      </c>
      <c r="E132" s="16" t="s">
        <v>320</v>
      </c>
      <c r="F132" s="16" t="s">
        <v>375</v>
      </c>
      <c r="G132" s="17" t="s">
        <v>346</v>
      </c>
      <c r="H132" s="17" t="s">
        <v>347</v>
      </c>
      <c r="I132" s="17" t="s">
        <v>34</v>
      </c>
      <c r="J132" s="16">
        <v>140.34190000000001</v>
      </c>
      <c r="K132" s="16">
        <v>-6.5995999999999997</v>
      </c>
      <c r="L132" s="18" t="s">
        <v>47</v>
      </c>
      <c r="M132" s="19">
        <v>1500</v>
      </c>
      <c r="N132" s="26" t="s">
        <v>48</v>
      </c>
      <c r="O132" s="19">
        <v>20</v>
      </c>
      <c r="P132" s="21" t="s">
        <v>49</v>
      </c>
      <c r="Q132" s="22" t="s">
        <v>88</v>
      </c>
      <c r="R132" s="22" t="s">
        <v>51</v>
      </c>
      <c r="S132" s="22">
        <v>2</v>
      </c>
      <c r="T132" s="23">
        <v>5</v>
      </c>
      <c r="U132" s="24" t="s">
        <v>234</v>
      </c>
      <c r="V132" s="23" t="s">
        <v>41</v>
      </c>
      <c r="W132" s="23">
        <v>6</v>
      </c>
      <c r="X132" s="24" t="s">
        <v>234</v>
      </c>
      <c r="Y132" s="24"/>
      <c r="Z132" s="25">
        <v>0.99</v>
      </c>
      <c r="AA132" s="24"/>
      <c r="AB132" s="24"/>
    </row>
    <row r="133" spans="1:28" x14ac:dyDescent="0.35">
      <c r="A133" s="16">
        <v>131</v>
      </c>
      <c r="B133" s="16" t="s">
        <v>27</v>
      </c>
      <c r="C133" s="16" t="s">
        <v>376</v>
      </c>
      <c r="D133" s="16" t="s">
        <v>81</v>
      </c>
      <c r="E133" s="16" t="s">
        <v>320</v>
      </c>
      <c r="F133" s="16" t="s">
        <v>377</v>
      </c>
      <c r="G133" s="17" t="s">
        <v>352</v>
      </c>
      <c r="H133" s="17" t="s">
        <v>373</v>
      </c>
      <c r="I133" s="17" t="s">
        <v>34</v>
      </c>
      <c r="J133" s="16">
        <v>138.61519999999999</v>
      </c>
      <c r="K133" s="16">
        <v>-3.2713000000000001</v>
      </c>
      <c r="L133" s="18" t="s">
        <v>47</v>
      </c>
      <c r="M133" s="19">
        <v>3000</v>
      </c>
      <c r="N133" s="26" t="s">
        <v>48</v>
      </c>
      <c r="O133" s="19">
        <v>6.5</v>
      </c>
      <c r="P133" s="21" t="s">
        <v>378</v>
      </c>
      <c r="Q133" s="22" t="s">
        <v>62</v>
      </c>
      <c r="R133" s="22" t="s">
        <v>51</v>
      </c>
      <c r="S133" s="22">
        <v>2</v>
      </c>
      <c r="T133" s="23">
        <v>10</v>
      </c>
      <c r="U133" s="24" t="s">
        <v>234</v>
      </c>
      <c r="V133" s="23" t="s">
        <v>41</v>
      </c>
      <c r="W133" s="23">
        <v>9</v>
      </c>
      <c r="X133" s="24" t="s">
        <v>234</v>
      </c>
      <c r="Y133" s="24"/>
      <c r="Z133" s="25">
        <v>0.97499999999999998</v>
      </c>
      <c r="AA133" s="24"/>
      <c r="AB133" s="24"/>
    </row>
    <row r="134" spans="1:28" x14ac:dyDescent="0.35">
      <c r="A134" s="16">
        <v>132</v>
      </c>
      <c r="B134" s="16" t="s">
        <v>27</v>
      </c>
      <c r="C134" s="16" t="s">
        <v>379</v>
      </c>
      <c r="D134" s="16" t="s">
        <v>81</v>
      </c>
      <c r="E134" s="16" t="s">
        <v>320</v>
      </c>
      <c r="F134" s="16" t="s">
        <v>380</v>
      </c>
      <c r="G134" s="17" t="s">
        <v>352</v>
      </c>
      <c r="H134" s="17" t="s">
        <v>373</v>
      </c>
      <c r="I134" s="17" t="s">
        <v>34</v>
      </c>
      <c r="J134" s="16">
        <v>137.8886</v>
      </c>
      <c r="K134" s="16">
        <v>-1.486</v>
      </c>
      <c r="L134" s="18" t="s">
        <v>47</v>
      </c>
      <c r="M134" s="19">
        <v>1500</v>
      </c>
      <c r="N134" s="26" t="s">
        <v>48</v>
      </c>
      <c r="O134" s="19">
        <v>20</v>
      </c>
      <c r="P134" s="21" t="s">
        <v>49</v>
      </c>
      <c r="Q134" s="22" t="s">
        <v>62</v>
      </c>
      <c r="R134" s="22" t="s">
        <v>51</v>
      </c>
      <c r="S134" s="22">
        <v>2</v>
      </c>
      <c r="T134" s="23">
        <v>5</v>
      </c>
      <c r="U134" s="24" t="s">
        <v>234</v>
      </c>
      <c r="V134" s="23" t="s">
        <v>41</v>
      </c>
      <c r="W134" s="23">
        <v>6</v>
      </c>
      <c r="X134" s="24" t="s">
        <v>234</v>
      </c>
      <c r="Y134" s="24"/>
      <c r="Z134" s="25">
        <v>0.97499999999999998</v>
      </c>
      <c r="AA134" s="24"/>
      <c r="AB134" s="24"/>
    </row>
    <row r="135" spans="1:28" x14ac:dyDescent="0.35">
      <c r="A135" s="16">
        <v>133</v>
      </c>
      <c r="B135" s="16" t="s">
        <v>27</v>
      </c>
      <c r="C135" s="16" t="s">
        <v>381</v>
      </c>
      <c r="D135" s="16" t="s">
        <v>81</v>
      </c>
      <c r="E135" s="16" t="s">
        <v>320</v>
      </c>
      <c r="F135" s="16" t="s">
        <v>382</v>
      </c>
      <c r="G135" s="17" t="s">
        <v>352</v>
      </c>
      <c r="H135" s="17" t="s">
        <v>373</v>
      </c>
      <c r="I135" s="17" t="s">
        <v>34</v>
      </c>
      <c r="J135" s="16">
        <v>137.4186</v>
      </c>
      <c r="K135" s="16">
        <v>-2.0973999999999999</v>
      </c>
      <c r="L135" s="18" t="s">
        <v>47</v>
      </c>
      <c r="M135" s="19">
        <v>1500</v>
      </c>
      <c r="N135" s="26" t="s">
        <v>48</v>
      </c>
      <c r="O135" s="19">
        <v>6.5</v>
      </c>
      <c r="P135" s="21" t="s">
        <v>328</v>
      </c>
      <c r="Q135" s="22" t="s">
        <v>62</v>
      </c>
      <c r="R135" s="22" t="s">
        <v>51</v>
      </c>
      <c r="S135" s="22">
        <v>2</v>
      </c>
      <c r="T135" s="23">
        <v>5</v>
      </c>
      <c r="U135" s="24" t="s">
        <v>234</v>
      </c>
      <c r="V135" s="23" t="s">
        <v>41</v>
      </c>
      <c r="W135" s="23">
        <v>6</v>
      </c>
      <c r="X135" s="24" t="s">
        <v>234</v>
      </c>
      <c r="Y135" s="24"/>
      <c r="Z135" s="25">
        <v>0.97499999999999998</v>
      </c>
      <c r="AA135" s="24"/>
      <c r="AB135" s="24"/>
    </row>
    <row r="136" spans="1:28" x14ac:dyDescent="0.35">
      <c r="A136" s="16">
        <v>134</v>
      </c>
      <c r="B136" s="16" t="s">
        <v>27</v>
      </c>
      <c r="C136" s="16" t="s">
        <v>383</v>
      </c>
      <c r="D136" s="16" t="s">
        <v>81</v>
      </c>
      <c r="E136" s="16" t="s">
        <v>320</v>
      </c>
      <c r="F136" s="16" t="s">
        <v>384</v>
      </c>
      <c r="G136" s="17" t="s">
        <v>326</v>
      </c>
      <c r="H136" s="17" t="s">
        <v>334</v>
      </c>
      <c r="I136" s="17" t="s">
        <v>34</v>
      </c>
      <c r="J136" s="16">
        <v>133.35470000000001</v>
      </c>
      <c r="K136" s="16">
        <v>-2.4971999999999999</v>
      </c>
      <c r="L136" s="18" t="s">
        <v>47</v>
      </c>
      <c r="M136" s="19">
        <v>3000</v>
      </c>
      <c r="N136" s="26" t="s">
        <v>48</v>
      </c>
      <c r="O136" s="19">
        <v>6.5</v>
      </c>
      <c r="P136" s="21" t="s">
        <v>328</v>
      </c>
      <c r="Q136" s="22" t="s">
        <v>62</v>
      </c>
      <c r="R136" s="22" t="s">
        <v>51</v>
      </c>
      <c r="S136" s="22">
        <v>2</v>
      </c>
      <c r="T136" s="23">
        <v>5</v>
      </c>
      <c r="U136" s="24" t="s">
        <v>234</v>
      </c>
      <c r="V136" s="23" t="s">
        <v>41</v>
      </c>
      <c r="W136" s="23">
        <v>9</v>
      </c>
      <c r="X136" s="24" t="s">
        <v>234</v>
      </c>
      <c r="Y136" s="24"/>
      <c r="Z136" s="25">
        <v>0.97499999999999998</v>
      </c>
      <c r="AA136" s="24"/>
      <c r="AB136" s="24"/>
    </row>
    <row r="137" spans="1:28" x14ac:dyDescent="0.35">
      <c r="A137" s="16">
        <v>135</v>
      </c>
      <c r="B137" s="16" t="s">
        <v>27</v>
      </c>
      <c r="C137" s="16" t="s">
        <v>385</v>
      </c>
      <c r="D137" s="16" t="s">
        <v>66</v>
      </c>
      <c r="E137" s="16" t="s">
        <v>320</v>
      </c>
      <c r="F137" s="16" t="s">
        <v>386</v>
      </c>
      <c r="G137" s="17" t="s">
        <v>346</v>
      </c>
      <c r="H137" s="17" t="s">
        <v>347</v>
      </c>
      <c r="I137" s="17" t="s">
        <v>34</v>
      </c>
      <c r="J137" s="16">
        <v>139.1541</v>
      </c>
      <c r="K137" s="16">
        <v>-6.1241000000000003</v>
      </c>
      <c r="L137" s="18" t="s">
        <v>47</v>
      </c>
      <c r="M137" s="19">
        <v>3000</v>
      </c>
      <c r="N137" s="26" t="s">
        <v>48</v>
      </c>
      <c r="O137" s="19">
        <v>20</v>
      </c>
      <c r="P137" s="21" t="s">
        <v>328</v>
      </c>
      <c r="Q137" s="22" t="s">
        <v>62</v>
      </c>
      <c r="R137" s="22" t="s">
        <v>51</v>
      </c>
      <c r="S137" s="22">
        <v>3</v>
      </c>
      <c r="T137" s="23">
        <v>10</v>
      </c>
      <c r="U137" s="24" t="s">
        <v>234</v>
      </c>
      <c r="V137" s="23" t="s">
        <v>41</v>
      </c>
      <c r="W137" s="23">
        <v>9</v>
      </c>
      <c r="X137" s="24" t="s">
        <v>234</v>
      </c>
      <c r="Y137" s="24"/>
      <c r="Z137" s="25">
        <v>0.99</v>
      </c>
      <c r="AA137" s="24"/>
      <c r="AB137" s="24"/>
    </row>
    <row r="138" spans="1:28" x14ac:dyDescent="0.35">
      <c r="A138" s="16">
        <v>136</v>
      </c>
      <c r="B138" s="16" t="s">
        <v>27</v>
      </c>
      <c r="C138" s="16" t="s">
        <v>387</v>
      </c>
      <c r="D138" s="16" t="s">
        <v>81</v>
      </c>
      <c r="E138" s="16" t="s">
        <v>320</v>
      </c>
      <c r="F138" s="16" t="s">
        <v>388</v>
      </c>
      <c r="G138" s="17" t="s">
        <v>322</v>
      </c>
      <c r="H138" s="17" t="s">
        <v>389</v>
      </c>
      <c r="I138" s="17" t="s">
        <v>34</v>
      </c>
      <c r="J138" s="16">
        <v>127.6174</v>
      </c>
      <c r="K138" s="16">
        <v>-3.3673999999999999</v>
      </c>
      <c r="L138" s="18" t="s">
        <v>47</v>
      </c>
      <c r="M138" s="19">
        <v>4500</v>
      </c>
      <c r="N138" s="26" t="s">
        <v>48</v>
      </c>
      <c r="O138" s="19">
        <v>20</v>
      </c>
      <c r="P138" s="21" t="s">
        <v>328</v>
      </c>
      <c r="Q138" s="22" t="s">
        <v>62</v>
      </c>
      <c r="R138" s="22" t="s">
        <v>51</v>
      </c>
      <c r="S138" s="22">
        <v>2</v>
      </c>
      <c r="T138" s="23">
        <v>5</v>
      </c>
      <c r="U138" s="24" t="s">
        <v>234</v>
      </c>
      <c r="V138" s="23" t="s">
        <v>41</v>
      </c>
      <c r="W138" s="23">
        <v>9</v>
      </c>
      <c r="X138" s="24" t="s">
        <v>234</v>
      </c>
      <c r="Y138" s="24"/>
      <c r="Z138" s="25">
        <v>0.97499999999999998</v>
      </c>
      <c r="AA138" s="24"/>
      <c r="AB138" s="24"/>
    </row>
    <row r="139" spans="1:28" x14ac:dyDescent="0.35">
      <c r="A139" s="16">
        <v>137</v>
      </c>
      <c r="B139" s="16" t="s">
        <v>27</v>
      </c>
      <c r="C139" s="16" t="s">
        <v>390</v>
      </c>
      <c r="D139" s="16" t="s">
        <v>81</v>
      </c>
      <c r="E139" s="16" t="s">
        <v>320</v>
      </c>
      <c r="F139" s="16" t="s">
        <v>391</v>
      </c>
      <c r="G139" s="17" t="s">
        <v>322</v>
      </c>
      <c r="H139" s="17" t="s">
        <v>331</v>
      </c>
      <c r="I139" s="17" t="s">
        <v>34</v>
      </c>
      <c r="J139" s="16">
        <v>132.87190000000001</v>
      </c>
      <c r="K139" s="16">
        <v>-5.9069000000000003</v>
      </c>
      <c r="L139" s="18" t="s">
        <v>47</v>
      </c>
      <c r="M139" s="19">
        <v>1500</v>
      </c>
      <c r="N139" s="26" t="s">
        <v>48</v>
      </c>
      <c r="O139" s="19">
        <v>20</v>
      </c>
      <c r="P139" s="21" t="s">
        <v>49</v>
      </c>
      <c r="Q139" s="22" t="s">
        <v>88</v>
      </c>
      <c r="R139" s="22" t="s">
        <v>51</v>
      </c>
      <c r="S139" s="22">
        <v>2</v>
      </c>
      <c r="T139" s="23">
        <v>5</v>
      </c>
      <c r="U139" s="24" t="s">
        <v>234</v>
      </c>
      <c r="V139" s="23" t="s">
        <v>41</v>
      </c>
      <c r="W139" s="23">
        <v>6</v>
      </c>
      <c r="X139" s="24" t="s">
        <v>234</v>
      </c>
      <c r="Y139" s="24"/>
      <c r="Z139" s="25">
        <v>0.99</v>
      </c>
      <c r="AA139" s="24"/>
      <c r="AB139" s="24"/>
    </row>
    <row r="140" spans="1:28" x14ac:dyDescent="0.35">
      <c r="A140" s="16">
        <v>138</v>
      </c>
      <c r="B140" s="16" t="s">
        <v>27</v>
      </c>
      <c r="C140" s="16" t="s">
        <v>392</v>
      </c>
      <c r="D140" s="16" t="s">
        <v>81</v>
      </c>
      <c r="E140" s="16" t="s">
        <v>320</v>
      </c>
      <c r="F140" s="16" t="s">
        <v>393</v>
      </c>
      <c r="G140" s="17" t="s">
        <v>322</v>
      </c>
      <c r="H140" s="17" t="s">
        <v>331</v>
      </c>
      <c r="I140" s="17" t="s">
        <v>34</v>
      </c>
      <c r="J140" s="16">
        <v>134.32769999999999</v>
      </c>
      <c r="K140" s="16">
        <v>-6.0279999999999996</v>
      </c>
      <c r="L140" s="18" t="s">
        <v>47</v>
      </c>
      <c r="M140" s="19">
        <v>1500</v>
      </c>
      <c r="N140" s="26" t="s">
        <v>48</v>
      </c>
      <c r="O140" s="19">
        <v>20</v>
      </c>
      <c r="P140" s="21" t="s">
        <v>49</v>
      </c>
      <c r="Q140" s="22" t="s">
        <v>88</v>
      </c>
      <c r="R140" s="22" t="s">
        <v>51</v>
      </c>
      <c r="S140" s="22">
        <v>2</v>
      </c>
      <c r="T140" s="23">
        <v>5</v>
      </c>
      <c r="U140" s="24" t="s">
        <v>234</v>
      </c>
      <c r="V140" s="23" t="s">
        <v>41</v>
      </c>
      <c r="W140" s="23">
        <v>6</v>
      </c>
      <c r="X140" s="24" t="s">
        <v>234</v>
      </c>
      <c r="Y140" s="24"/>
      <c r="Z140" s="25">
        <v>0.99</v>
      </c>
      <c r="AA140" s="24"/>
      <c r="AB140" s="24"/>
    </row>
    <row r="141" spans="1:28" x14ac:dyDescent="0.35">
      <c r="A141" s="16">
        <v>139</v>
      </c>
      <c r="B141" s="16" t="s">
        <v>27</v>
      </c>
      <c r="C141" s="16" t="s">
        <v>394</v>
      </c>
      <c r="D141" s="16" t="s">
        <v>81</v>
      </c>
      <c r="E141" s="16" t="s">
        <v>320</v>
      </c>
      <c r="F141" s="16" t="s">
        <v>395</v>
      </c>
      <c r="G141" s="17" t="s">
        <v>322</v>
      </c>
      <c r="H141" s="17" t="s">
        <v>323</v>
      </c>
      <c r="I141" s="17" t="s">
        <v>34</v>
      </c>
      <c r="J141" s="16">
        <v>130.9228</v>
      </c>
      <c r="K141" s="16">
        <v>-3.8961000000000001</v>
      </c>
      <c r="L141" s="18" t="s">
        <v>47</v>
      </c>
      <c r="M141" s="19">
        <v>4500</v>
      </c>
      <c r="N141" s="26" t="s">
        <v>48</v>
      </c>
      <c r="O141" s="19">
        <v>20</v>
      </c>
      <c r="P141" s="21" t="s">
        <v>328</v>
      </c>
      <c r="Q141" s="22" t="s">
        <v>62</v>
      </c>
      <c r="R141" s="22" t="s">
        <v>51</v>
      </c>
      <c r="S141" s="22">
        <v>3</v>
      </c>
      <c r="T141" s="23">
        <v>5</v>
      </c>
      <c r="U141" s="24" t="s">
        <v>234</v>
      </c>
      <c r="V141" s="23" t="s">
        <v>41</v>
      </c>
      <c r="W141" s="23">
        <v>9</v>
      </c>
      <c r="X141" s="24" t="s">
        <v>234</v>
      </c>
      <c r="Y141" s="24"/>
      <c r="Z141" s="25">
        <v>0.97499999999999998</v>
      </c>
      <c r="AA141" s="24"/>
      <c r="AB141" s="24"/>
    </row>
    <row r="142" spans="1:28" x14ac:dyDescent="0.35">
      <c r="A142" s="16">
        <v>140</v>
      </c>
      <c r="B142" s="16" t="s">
        <v>27</v>
      </c>
      <c r="C142" s="16" t="s">
        <v>396</v>
      </c>
      <c r="D142" s="16" t="s">
        <v>66</v>
      </c>
      <c r="E142" s="16" t="s">
        <v>320</v>
      </c>
      <c r="F142" s="16" t="s">
        <v>397</v>
      </c>
      <c r="G142" s="17" t="s">
        <v>322</v>
      </c>
      <c r="H142" s="17" t="s">
        <v>331</v>
      </c>
      <c r="I142" s="17" t="s">
        <v>34</v>
      </c>
      <c r="J142" s="16">
        <v>134.24100000000001</v>
      </c>
      <c r="K142" s="16">
        <v>-5.7416999999999998</v>
      </c>
      <c r="L142" s="18" t="s">
        <v>47</v>
      </c>
      <c r="M142" s="19">
        <v>1500</v>
      </c>
      <c r="N142" s="26" t="s">
        <v>48</v>
      </c>
      <c r="O142" s="19">
        <v>20</v>
      </c>
      <c r="P142" s="21" t="s">
        <v>49</v>
      </c>
      <c r="Q142" s="22" t="s">
        <v>88</v>
      </c>
      <c r="R142" s="22" t="s">
        <v>51</v>
      </c>
      <c r="S142" s="22">
        <v>2</v>
      </c>
      <c r="T142" s="23">
        <v>5</v>
      </c>
      <c r="U142" s="24" t="s">
        <v>234</v>
      </c>
      <c r="V142" s="23" t="s">
        <v>41</v>
      </c>
      <c r="W142" s="23">
        <v>6</v>
      </c>
      <c r="X142" s="24" t="s">
        <v>234</v>
      </c>
      <c r="Y142" s="24"/>
      <c r="Z142" s="25">
        <v>0.99</v>
      </c>
      <c r="AA142" s="24"/>
      <c r="AB142" s="24"/>
    </row>
    <row r="143" spans="1:28" x14ac:dyDescent="0.35">
      <c r="A143" s="16">
        <v>141</v>
      </c>
      <c r="B143" s="16" t="s">
        <v>27</v>
      </c>
      <c r="C143" s="16" t="s">
        <v>398</v>
      </c>
      <c r="D143" s="16" t="s">
        <v>44</v>
      </c>
      <c r="E143" s="16" t="s">
        <v>320</v>
      </c>
      <c r="F143" s="16" t="s">
        <v>399</v>
      </c>
      <c r="G143" s="17" t="s">
        <v>346</v>
      </c>
      <c r="H143" s="17" t="s">
        <v>347</v>
      </c>
      <c r="I143" s="17" t="s">
        <v>34</v>
      </c>
      <c r="J143" s="16">
        <v>140.2679</v>
      </c>
      <c r="K143" s="16">
        <v>-6.6261999999999999</v>
      </c>
      <c r="L143" s="18" t="s">
        <v>47</v>
      </c>
      <c r="M143" s="19">
        <v>4500</v>
      </c>
      <c r="N143" s="26" t="s">
        <v>48</v>
      </c>
      <c r="O143" s="19">
        <v>20</v>
      </c>
      <c r="P143" s="21" t="s">
        <v>49</v>
      </c>
      <c r="Q143" s="22" t="s">
        <v>62</v>
      </c>
      <c r="R143" s="22" t="s">
        <v>51</v>
      </c>
      <c r="S143" s="22">
        <v>2</v>
      </c>
      <c r="T143" s="23">
        <v>5</v>
      </c>
      <c r="U143" s="24" t="s">
        <v>234</v>
      </c>
      <c r="V143" s="23" t="s">
        <v>41</v>
      </c>
      <c r="W143" s="23">
        <v>9</v>
      </c>
      <c r="X143" s="24" t="s">
        <v>234</v>
      </c>
      <c r="Y143" s="24"/>
      <c r="Z143" s="25">
        <v>0.99399999999999999</v>
      </c>
      <c r="AA143" s="24"/>
      <c r="AB143" s="24"/>
    </row>
    <row r="144" spans="1:28" x14ac:dyDescent="0.35">
      <c r="A144" s="16">
        <v>142</v>
      </c>
      <c r="B144" s="16" t="s">
        <v>27</v>
      </c>
      <c r="C144" s="16" t="s">
        <v>400</v>
      </c>
      <c r="D144" s="16" t="s">
        <v>81</v>
      </c>
      <c r="E144" s="16" t="s">
        <v>320</v>
      </c>
      <c r="F144" s="16" t="s">
        <v>401</v>
      </c>
      <c r="G144" s="17" t="s">
        <v>322</v>
      </c>
      <c r="H144" s="17" t="s">
        <v>331</v>
      </c>
      <c r="I144" s="17" t="s">
        <v>34</v>
      </c>
      <c r="J144" s="16">
        <v>131.91820000000001</v>
      </c>
      <c r="K144" s="16">
        <v>-7.069</v>
      </c>
      <c r="L144" s="18" t="s">
        <v>47</v>
      </c>
      <c r="M144" s="19">
        <v>1500</v>
      </c>
      <c r="N144" s="26" t="s">
        <v>48</v>
      </c>
      <c r="O144" s="19">
        <v>20</v>
      </c>
      <c r="P144" s="21" t="s">
        <v>49</v>
      </c>
      <c r="Q144" s="22" t="s">
        <v>88</v>
      </c>
      <c r="R144" s="22" t="s">
        <v>51</v>
      </c>
      <c r="S144" s="22">
        <v>2</v>
      </c>
      <c r="T144" s="23">
        <v>5</v>
      </c>
      <c r="U144" s="24" t="s">
        <v>234</v>
      </c>
      <c r="V144" s="23" t="s">
        <v>41</v>
      </c>
      <c r="W144" s="23">
        <v>6</v>
      </c>
      <c r="X144" s="24" t="s">
        <v>234</v>
      </c>
      <c r="Y144" s="24"/>
      <c r="Z144" s="25">
        <v>0.99</v>
      </c>
      <c r="AA144" s="24"/>
      <c r="AB144" s="24"/>
    </row>
    <row r="145" spans="1:28" x14ac:dyDescent="0.35">
      <c r="A145" s="16">
        <v>143</v>
      </c>
      <c r="B145" s="16" t="s">
        <v>27</v>
      </c>
      <c r="C145" s="16" t="s">
        <v>402</v>
      </c>
      <c r="D145" s="16" t="s">
        <v>29</v>
      </c>
      <c r="E145" s="16" t="s">
        <v>320</v>
      </c>
      <c r="F145" s="16" t="s">
        <v>403</v>
      </c>
      <c r="G145" s="17" t="s">
        <v>346</v>
      </c>
      <c r="H145" s="17" t="s">
        <v>347</v>
      </c>
      <c r="I145" s="17" t="s">
        <v>34</v>
      </c>
      <c r="J145" s="16">
        <v>140.42330000000001</v>
      </c>
      <c r="K145" s="16">
        <v>-6.6391</v>
      </c>
      <c r="L145" s="18" t="s">
        <v>47</v>
      </c>
      <c r="M145" s="19">
        <v>4500</v>
      </c>
      <c r="N145" s="26" t="s">
        <v>48</v>
      </c>
      <c r="O145" s="19">
        <v>20</v>
      </c>
      <c r="P145" s="21" t="s">
        <v>49</v>
      </c>
      <c r="Q145" s="22" t="s">
        <v>62</v>
      </c>
      <c r="R145" s="22" t="s">
        <v>51</v>
      </c>
      <c r="S145" s="22">
        <v>3</v>
      </c>
      <c r="T145" s="23">
        <v>10</v>
      </c>
      <c r="U145" s="24" t="s">
        <v>234</v>
      </c>
      <c r="V145" s="23" t="s">
        <v>41</v>
      </c>
      <c r="W145" s="23">
        <v>9</v>
      </c>
      <c r="X145" s="24" t="s">
        <v>234</v>
      </c>
      <c r="Y145" s="24"/>
      <c r="Z145" s="25">
        <v>0.99399999999999999</v>
      </c>
      <c r="AA145" s="24"/>
      <c r="AB145" s="24"/>
    </row>
    <row r="146" spans="1:28" x14ac:dyDescent="0.35">
      <c r="A146" s="16">
        <v>144</v>
      </c>
      <c r="B146" s="16" t="s">
        <v>27</v>
      </c>
      <c r="C146" s="16" t="s">
        <v>404</v>
      </c>
      <c r="D146" s="16" t="s">
        <v>29</v>
      </c>
      <c r="E146" s="16" t="s">
        <v>320</v>
      </c>
      <c r="F146" s="16" t="s">
        <v>405</v>
      </c>
      <c r="G146" s="17" t="s">
        <v>322</v>
      </c>
      <c r="H146" s="17" t="s">
        <v>389</v>
      </c>
      <c r="I146" s="17" t="s">
        <v>34</v>
      </c>
      <c r="J146" s="16">
        <v>127.2484</v>
      </c>
      <c r="K146" s="16">
        <v>-3.5825</v>
      </c>
      <c r="L146" s="18" t="s">
        <v>47</v>
      </c>
      <c r="M146" s="19">
        <v>3000</v>
      </c>
      <c r="N146" s="26" t="s">
        <v>48</v>
      </c>
      <c r="O146" s="19">
        <v>20</v>
      </c>
      <c r="P146" s="21" t="s">
        <v>49</v>
      </c>
      <c r="Q146" s="22" t="s">
        <v>88</v>
      </c>
      <c r="R146" s="22" t="s">
        <v>51</v>
      </c>
      <c r="S146" s="22">
        <v>2</v>
      </c>
      <c r="T146" s="23">
        <v>10</v>
      </c>
      <c r="U146" s="24" t="s">
        <v>234</v>
      </c>
      <c r="V146" s="23" t="s">
        <v>41</v>
      </c>
      <c r="W146" s="23">
        <v>9</v>
      </c>
      <c r="X146" s="24" t="s">
        <v>234</v>
      </c>
      <c r="Y146" s="24"/>
      <c r="Z146" s="25">
        <v>0.97499999999999998</v>
      </c>
      <c r="AA146" s="24"/>
      <c r="AB146" s="24"/>
    </row>
    <row r="147" spans="1:28" x14ac:dyDescent="0.35">
      <c r="A147" s="16">
        <v>145</v>
      </c>
      <c r="B147" s="16" t="s">
        <v>27</v>
      </c>
      <c r="C147" s="16" t="s">
        <v>406</v>
      </c>
      <c r="D147" s="16" t="s">
        <v>81</v>
      </c>
      <c r="E147" s="16" t="s">
        <v>320</v>
      </c>
      <c r="F147" s="16" t="s">
        <v>407</v>
      </c>
      <c r="G147" s="17" t="s">
        <v>346</v>
      </c>
      <c r="H147" s="17" t="s">
        <v>358</v>
      </c>
      <c r="I147" s="17" t="s">
        <v>34</v>
      </c>
      <c r="J147" s="16">
        <v>136.5095</v>
      </c>
      <c r="K147" s="16">
        <v>-4.7588999999999997</v>
      </c>
      <c r="L147" s="18" t="s">
        <v>47</v>
      </c>
      <c r="M147" s="19">
        <v>1500</v>
      </c>
      <c r="N147" s="26" t="s">
        <v>48</v>
      </c>
      <c r="O147" s="19">
        <v>20</v>
      </c>
      <c r="P147" s="21" t="s">
        <v>378</v>
      </c>
      <c r="Q147" s="22" t="s">
        <v>88</v>
      </c>
      <c r="R147" s="22" t="s">
        <v>51</v>
      </c>
      <c r="S147" s="22">
        <v>2</v>
      </c>
      <c r="T147" s="23">
        <v>5</v>
      </c>
      <c r="U147" s="24" t="s">
        <v>234</v>
      </c>
      <c r="V147" s="23" t="s">
        <v>41</v>
      </c>
      <c r="W147" s="23">
        <v>6</v>
      </c>
      <c r="X147" s="24" t="s">
        <v>234</v>
      </c>
      <c r="Y147" s="24"/>
      <c r="Z147" s="25">
        <v>0.99</v>
      </c>
      <c r="AA147" s="24"/>
      <c r="AB147" s="24"/>
    </row>
    <row r="148" spans="1:28" x14ac:dyDescent="0.35">
      <c r="A148" s="16">
        <v>146</v>
      </c>
      <c r="B148" s="16" t="s">
        <v>408</v>
      </c>
      <c r="C148" s="16" t="s">
        <v>409</v>
      </c>
      <c r="D148" s="16" t="s">
        <v>81</v>
      </c>
      <c r="E148" s="16" t="s">
        <v>410</v>
      </c>
      <c r="F148" s="16" t="s">
        <v>411</v>
      </c>
      <c r="G148" s="16" t="s">
        <v>412</v>
      </c>
      <c r="H148" s="16" t="s">
        <v>413</v>
      </c>
      <c r="I148" s="17" t="s">
        <v>34</v>
      </c>
      <c r="J148" s="16">
        <v>120.45</v>
      </c>
      <c r="K148" s="16">
        <v>-8.5337999999999994</v>
      </c>
      <c r="L148" s="18" t="s">
        <v>47</v>
      </c>
      <c r="M148" s="19">
        <v>3000</v>
      </c>
      <c r="N148" s="26" t="s">
        <v>414</v>
      </c>
      <c r="O148" s="19">
        <v>20</v>
      </c>
      <c r="P148" s="21" t="s">
        <v>37</v>
      </c>
      <c r="Q148" s="22" t="s">
        <v>62</v>
      </c>
      <c r="R148" s="22" t="s">
        <v>51</v>
      </c>
      <c r="S148" s="22">
        <v>2</v>
      </c>
      <c r="T148" s="23">
        <v>10</v>
      </c>
      <c r="U148" s="24" t="s">
        <v>415</v>
      </c>
      <c r="V148" s="23" t="s">
        <v>41</v>
      </c>
      <c r="W148" s="23">
        <v>9</v>
      </c>
      <c r="X148" s="24" t="s">
        <v>234</v>
      </c>
      <c r="Y148" s="24"/>
      <c r="Z148" s="25">
        <v>0.97499999999999998</v>
      </c>
      <c r="AA148" s="24"/>
      <c r="AB148" s="24"/>
    </row>
    <row r="149" spans="1:28" x14ac:dyDescent="0.35">
      <c r="A149" s="16">
        <v>147</v>
      </c>
      <c r="B149" s="16" t="s">
        <v>408</v>
      </c>
      <c r="C149" s="16" t="s">
        <v>416</v>
      </c>
      <c r="D149" s="16" t="s">
        <v>29</v>
      </c>
      <c r="E149" s="16" t="s">
        <v>410</v>
      </c>
      <c r="F149" s="16" t="s">
        <v>417</v>
      </c>
      <c r="G149" s="16" t="s">
        <v>412</v>
      </c>
      <c r="H149" s="16" t="s">
        <v>413</v>
      </c>
      <c r="I149" s="17" t="s">
        <v>34</v>
      </c>
      <c r="J149" s="16">
        <v>119.72199999999999</v>
      </c>
      <c r="K149" s="16">
        <v>-8.5748999999999995</v>
      </c>
      <c r="L149" s="18" t="s">
        <v>35</v>
      </c>
      <c r="M149" s="19">
        <v>4500</v>
      </c>
      <c r="N149" s="26" t="s">
        <v>414</v>
      </c>
      <c r="O149" s="19">
        <v>20</v>
      </c>
      <c r="P149" s="21" t="s">
        <v>49</v>
      </c>
      <c r="Q149" s="22" t="s">
        <v>62</v>
      </c>
      <c r="R149" s="22" t="s">
        <v>51</v>
      </c>
      <c r="S149" s="22">
        <v>3</v>
      </c>
      <c r="T149" s="23">
        <v>15</v>
      </c>
      <c r="U149" s="24" t="s">
        <v>418</v>
      </c>
      <c r="V149" s="23" t="s">
        <v>41</v>
      </c>
      <c r="W149" s="23">
        <v>9</v>
      </c>
      <c r="X149" s="24" t="s">
        <v>234</v>
      </c>
      <c r="Y149" s="24"/>
      <c r="Z149" s="25">
        <v>0.99</v>
      </c>
      <c r="AA149" s="24"/>
      <c r="AB149" s="24"/>
    </row>
    <row r="150" spans="1:28" x14ac:dyDescent="0.35">
      <c r="A150" s="16">
        <v>148</v>
      </c>
      <c r="B150" s="16" t="s">
        <v>408</v>
      </c>
      <c r="C150" s="16" t="s">
        <v>419</v>
      </c>
      <c r="D150" s="16" t="s">
        <v>66</v>
      </c>
      <c r="E150" s="16" t="s">
        <v>410</v>
      </c>
      <c r="F150" s="16" t="s">
        <v>420</v>
      </c>
      <c r="G150" s="16" t="s">
        <v>412</v>
      </c>
      <c r="H150" s="16" t="s">
        <v>421</v>
      </c>
      <c r="I150" s="17" t="s">
        <v>34</v>
      </c>
      <c r="J150" s="16">
        <v>122.39700000000001</v>
      </c>
      <c r="K150" s="16">
        <v>-8.4856999999999996</v>
      </c>
      <c r="L150" s="18" t="s">
        <v>47</v>
      </c>
      <c r="M150" s="19">
        <v>3000</v>
      </c>
      <c r="N150" s="26" t="s">
        <v>414</v>
      </c>
      <c r="O150" s="19">
        <v>20</v>
      </c>
      <c r="P150" s="21" t="s">
        <v>49</v>
      </c>
      <c r="Q150" s="22" t="s">
        <v>62</v>
      </c>
      <c r="R150" s="22" t="s">
        <v>51</v>
      </c>
      <c r="S150" s="22">
        <v>3</v>
      </c>
      <c r="T150" s="23">
        <v>10</v>
      </c>
      <c r="U150" s="24" t="s">
        <v>418</v>
      </c>
      <c r="V150" s="23" t="s">
        <v>41</v>
      </c>
      <c r="W150" s="23">
        <v>9</v>
      </c>
      <c r="X150" s="24" t="s">
        <v>234</v>
      </c>
      <c r="Y150" s="24"/>
      <c r="Z150" s="25">
        <v>0.97499999999999998</v>
      </c>
      <c r="AA150" s="24"/>
      <c r="AB150" s="24"/>
    </row>
    <row r="151" spans="1:28" x14ac:dyDescent="0.35">
      <c r="A151" s="16">
        <v>149</v>
      </c>
      <c r="B151" s="16" t="s">
        <v>408</v>
      </c>
      <c r="C151" s="16" t="s">
        <v>422</v>
      </c>
      <c r="D151" s="16" t="s">
        <v>81</v>
      </c>
      <c r="E151" s="16" t="s">
        <v>410</v>
      </c>
      <c r="F151" s="16" t="s">
        <v>423</v>
      </c>
      <c r="G151" s="16" t="s">
        <v>424</v>
      </c>
      <c r="H151" s="16" t="s">
        <v>425</v>
      </c>
      <c r="I151" s="17" t="s">
        <v>34</v>
      </c>
      <c r="J151" s="16">
        <v>118.304</v>
      </c>
      <c r="K151" s="16">
        <v>-8.4085999999999999</v>
      </c>
      <c r="L151" s="18" t="s">
        <v>47</v>
      </c>
      <c r="M151" s="19">
        <v>3000</v>
      </c>
      <c r="N151" s="26" t="s">
        <v>414</v>
      </c>
      <c r="O151" s="19">
        <v>25</v>
      </c>
      <c r="P151" s="21" t="s">
        <v>37</v>
      </c>
      <c r="Q151" s="22" t="s">
        <v>62</v>
      </c>
      <c r="R151" s="22" t="s">
        <v>51</v>
      </c>
      <c r="S151" s="22">
        <v>0</v>
      </c>
      <c r="T151" s="23">
        <v>15</v>
      </c>
      <c r="U151" s="24" t="s">
        <v>415</v>
      </c>
      <c r="V151" s="23" t="s">
        <v>426</v>
      </c>
      <c r="W151" s="23">
        <v>9</v>
      </c>
      <c r="X151" s="24" t="s">
        <v>234</v>
      </c>
      <c r="Y151" s="24"/>
      <c r="Z151" s="25">
        <v>0.97499999999999998</v>
      </c>
      <c r="AA151" s="24"/>
      <c r="AB151" s="24"/>
    </row>
    <row r="152" spans="1:28" x14ac:dyDescent="0.35">
      <c r="A152" s="16">
        <v>150</v>
      </c>
      <c r="B152" s="16" t="s">
        <v>408</v>
      </c>
      <c r="C152" s="16" t="s">
        <v>427</v>
      </c>
      <c r="D152" s="16" t="s">
        <v>81</v>
      </c>
      <c r="E152" s="16" t="s">
        <v>410</v>
      </c>
      <c r="F152" s="16" t="s">
        <v>428</v>
      </c>
      <c r="G152" s="16" t="s">
        <v>429</v>
      </c>
      <c r="H152" s="16" t="s">
        <v>430</v>
      </c>
      <c r="I152" s="17" t="s">
        <v>34</v>
      </c>
      <c r="J152" s="16">
        <v>119.548</v>
      </c>
      <c r="K152" s="16">
        <v>-9.5185999999999993</v>
      </c>
      <c r="L152" s="18" t="s">
        <v>47</v>
      </c>
      <c r="M152" s="19">
        <v>3000</v>
      </c>
      <c r="N152" s="26" t="s">
        <v>414</v>
      </c>
      <c r="O152" s="19">
        <v>20</v>
      </c>
      <c r="P152" s="21" t="s">
        <v>49</v>
      </c>
      <c r="Q152" s="22" t="s">
        <v>62</v>
      </c>
      <c r="R152" s="22" t="s">
        <v>51</v>
      </c>
      <c r="S152" s="22">
        <v>3</v>
      </c>
      <c r="T152" s="23">
        <v>5</v>
      </c>
      <c r="U152" s="24" t="s">
        <v>418</v>
      </c>
      <c r="V152" s="23" t="s">
        <v>41</v>
      </c>
      <c r="W152" s="23">
        <v>6</v>
      </c>
      <c r="X152" s="24" t="s">
        <v>234</v>
      </c>
      <c r="Y152" s="24"/>
      <c r="Z152" s="25">
        <v>0.97499999999999998</v>
      </c>
      <c r="AA152" s="24"/>
      <c r="AB152" s="24"/>
    </row>
    <row r="153" spans="1:28" x14ac:dyDescent="0.35">
      <c r="A153" s="16">
        <v>151</v>
      </c>
      <c r="B153" s="16" t="s">
        <v>408</v>
      </c>
      <c r="C153" s="16" t="s">
        <v>431</v>
      </c>
      <c r="D153" s="16" t="s">
        <v>81</v>
      </c>
      <c r="E153" s="16" t="s">
        <v>410</v>
      </c>
      <c r="F153" s="16" t="s">
        <v>432</v>
      </c>
      <c r="G153" s="16" t="s">
        <v>412</v>
      </c>
      <c r="H153" s="16" t="s">
        <v>421</v>
      </c>
      <c r="I153" s="17" t="s">
        <v>34</v>
      </c>
      <c r="J153" s="16">
        <v>121.726</v>
      </c>
      <c r="K153" s="16">
        <v>-8.3139000000000003</v>
      </c>
      <c r="L153" s="18" t="s">
        <v>47</v>
      </c>
      <c r="M153" s="19">
        <v>3000</v>
      </c>
      <c r="N153" s="26" t="s">
        <v>414</v>
      </c>
      <c r="O153" s="19">
        <v>20</v>
      </c>
      <c r="P153" s="21" t="s">
        <v>49</v>
      </c>
      <c r="Q153" s="22" t="s">
        <v>62</v>
      </c>
      <c r="R153" s="22" t="s">
        <v>51</v>
      </c>
      <c r="S153" s="22">
        <v>3</v>
      </c>
      <c r="T153" s="23">
        <v>5</v>
      </c>
      <c r="U153" s="24" t="s">
        <v>418</v>
      </c>
      <c r="V153" s="23" t="s">
        <v>41</v>
      </c>
      <c r="W153" s="23">
        <v>6</v>
      </c>
      <c r="X153" s="24" t="s">
        <v>234</v>
      </c>
      <c r="Y153" s="24"/>
      <c r="Z153" s="25">
        <v>0.97499999999999998</v>
      </c>
      <c r="AA153" s="24"/>
      <c r="AB153" s="24"/>
    </row>
    <row r="154" spans="1:28" x14ac:dyDescent="0.35">
      <c r="A154" s="16">
        <v>152</v>
      </c>
      <c r="B154" s="16" t="s">
        <v>408</v>
      </c>
      <c r="C154" s="16" t="s">
        <v>433</v>
      </c>
      <c r="D154" s="16" t="s">
        <v>81</v>
      </c>
      <c r="E154" s="16" t="s">
        <v>410</v>
      </c>
      <c r="F154" s="16" t="s">
        <v>434</v>
      </c>
      <c r="G154" s="16" t="s">
        <v>412</v>
      </c>
      <c r="H154" s="16" t="s">
        <v>421</v>
      </c>
      <c r="I154" s="17" t="s">
        <v>34</v>
      </c>
      <c r="J154" s="16">
        <v>121.726</v>
      </c>
      <c r="K154" s="16">
        <v>-8.2985000000000007</v>
      </c>
      <c r="L154" s="18" t="s">
        <v>47</v>
      </c>
      <c r="M154" s="19">
        <v>1500</v>
      </c>
      <c r="N154" s="26" t="s">
        <v>414</v>
      </c>
      <c r="O154" s="19">
        <v>20</v>
      </c>
      <c r="P154" s="21" t="s">
        <v>49</v>
      </c>
      <c r="Q154" s="22" t="s">
        <v>62</v>
      </c>
      <c r="R154" s="22" t="s">
        <v>51</v>
      </c>
      <c r="S154" s="22">
        <v>3</v>
      </c>
      <c r="T154" s="23">
        <v>10</v>
      </c>
      <c r="U154" s="24" t="s">
        <v>418</v>
      </c>
      <c r="V154" s="23" t="s">
        <v>41</v>
      </c>
      <c r="W154" s="23">
        <v>9</v>
      </c>
      <c r="X154" s="24" t="s">
        <v>234</v>
      </c>
      <c r="Y154" s="24"/>
      <c r="Z154" s="25">
        <v>0.97499999999999998</v>
      </c>
      <c r="AA154" s="24"/>
      <c r="AB154" s="24"/>
    </row>
    <row r="155" spans="1:28" x14ac:dyDescent="0.35">
      <c r="A155" s="16">
        <v>153</v>
      </c>
      <c r="B155" s="16" t="s">
        <v>408</v>
      </c>
      <c r="C155" s="16" t="s">
        <v>435</v>
      </c>
      <c r="D155" s="16" t="s">
        <v>66</v>
      </c>
      <c r="E155" s="16" t="s">
        <v>410</v>
      </c>
      <c r="F155" s="16" t="s">
        <v>436</v>
      </c>
      <c r="G155" s="16" t="s">
        <v>412</v>
      </c>
      <c r="H155" s="16" t="s">
        <v>421</v>
      </c>
      <c r="I155" s="17" t="s">
        <v>34</v>
      </c>
      <c r="J155" s="16">
        <v>125.746</v>
      </c>
      <c r="K155" s="16">
        <v>-8.0306999999999995</v>
      </c>
      <c r="L155" s="18" t="s">
        <v>35</v>
      </c>
      <c r="M155" s="19">
        <v>3000</v>
      </c>
      <c r="N155" s="26" t="s">
        <v>36</v>
      </c>
      <c r="O155" s="19">
        <v>35</v>
      </c>
      <c r="P155" s="21" t="s">
        <v>49</v>
      </c>
      <c r="Q155" s="22" t="s">
        <v>437</v>
      </c>
      <c r="R155" s="22" t="s">
        <v>39</v>
      </c>
      <c r="S155" s="22">
        <v>12</v>
      </c>
      <c r="T155" s="23">
        <v>5</v>
      </c>
      <c r="U155" s="24" t="s">
        <v>415</v>
      </c>
      <c r="V155" s="23" t="s">
        <v>88</v>
      </c>
      <c r="W155" s="23">
        <v>6</v>
      </c>
      <c r="X155" s="24" t="s">
        <v>234</v>
      </c>
      <c r="Y155" s="24"/>
      <c r="Z155" s="25">
        <v>0.97499999999999998</v>
      </c>
      <c r="AA155" s="24"/>
      <c r="AB155" s="24"/>
    </row>
    <row r="156" spans="1:28" x14ac:dyDescent="0.35">
      <c r="A156" s="16">
        <v>154</v>
      </c>
      <c r="B156" s="16" t="s">
        <v>408</v>
      </c>
      <c r="C156" s="16" t="s">
        <v>438</v>
      </c>
      <c r="D156" s="16" t="s">
        <v>66</v>
      </c>
      <c r="E156" s="16" t="s">
        <v>410</v>
      </c>
      <c r="F156" s="16" t="s">
        <v>439</v>
      </c>
      <c r="G156" s="16" t="s">
        <v>429</v>
      </c>
      <c r="H156" s="16" t="s">
        <v>440</v>
      </c>
      <c r="I156" s="17" t="s">
        <v>34</v>
      </c>
      <c r="J156" s="16">
        <v>124.03</v>
      </c>
      <c r="K156" s="16">
        <v>-9.3550000000000004</v>
      </c>
      <c r="L156" s="18" t="s">
        <v>47</v>
      </c>
      <c r="M156" s="19">
        <v>1500</v>
      </c>
      <c r="N156" s="26" t="s">
        <v>414</v>
      </c>
      <c r="O156" s="19">
        <v>20</v>
      </c>
      <c r="P156" s="21" t="s">
        <v>73</v>
      </c>
      <c r="Q156" s="22" t="s">
        <v>441</v>
      </c>
      <c r="R156" s="22" t="s">
        <v>51</v>
      </c>
      <c r="S156" s="22">
        <v>4</v>
      </c>
      <c r="T156" s="23">
        <v>15</v>
      </c>
      <c r="U156" s="24" t="s">
        <v>418</v>
      </c>
      <c r="V156" s="23" t="s">
        <v>41</v>
      </c>
      <c r="W156" s="23">
        <v>9</v>
      </c>
      <c r="X156" s="24" t="s">
        <v>234</v>
      </c>
      <c r="Y156" s="24"/>
      <c r="Z156" s="25">
        <v>0.97499999999999998</v>
      </c>
      <c r="AA156" s="24"/>
      <c r="AB156" s="24"/>
    </row>
    <row r="157" spans="1:28" x14ac:dyDescent="0.35">
      <c r="A157" s="16">
        <v>155</v>
      </c>
      <c r="B157" s="16" t="s">
        <v>408</v>
      </c>
      <c r="C157" s="16" t="s">
        <v>442</v>
      </c>
      <c r="D157" s="16" t="s">
        <v>29</v>
      </c>
      <c r="E157" s="16" t="s">
        <v>410</v>
      </c>
      <c r="F157" s="16" t="s">
        <v>443</v>
      </c>
      <c r="G157" s="16" t="s">
        <v>412</v>
      </c>
      <c r="H157" s="16" t="s">
        <v>413</v>
      </c>
      <c r="I157" s="17" t="s">
        <v>34</v>
      </c>
      <c r="J157" s="16">
        <v>119.746</v>
      </c>
      <c r="K157" s="16">
        <v>-8.5274999999999999</v>
      </c>
      <c r="L157" s="18" t="s">
        <v>47</v>
      </c>
      <c r="M157" s="19">
        <v>3000</v>
      </c>
      <c r="N157" s="26" t="s">
        <v>414</v>
      </c>
      <c r="O157" s="19">
        <v>20</v>
      </c>
      <c r="P157" s="21" t="s">
        <v>49</v>
      </c>
      <c r="Q157" s="22" t="s">
        <v>441</v>
      </c>
      <c r="R157" s="22" t="s">
        <v>51</v>
      </c>
      <c r="S157" s="22">
        <v>3</v>
      </c>
      <c r="T157" s="23">
        <v>10</v>
      </c>
      <c r="U157" s="24" t="s">
        <v>418</v>
      </c>
      <c r="V157" s="23" t="s">
        <v>41</v>
      </c>
      <c r="W157" s="23">
        <v>9</v>
      </c>
      <c r="X157" s="24" t="s">
        <v>234</v>
      </c>
      <c r="Y157" s="24"/>
      <c r="Z157" s="25">
        <v>0.97499999999999998</v>
      </c>
      <c r="AA157" s="24"/>
      <c r="AB157" s="24"/>
    </row>
    <row r="158" spans="1:28" x14ac:dyDescent="0.35">
      <c r="A158" s="16">
        <v>156</v>
      </c>
      <c r="B158" s="16" t="s">
        <v>408</v>
      </c>
      <c r="C158" s="16" t="s">
        <v>444</v>
      </c>
      <c r="D158" s="16" t="s">
        <v>44</v>
      </c>
      <c r="E158" s="16" t="s">
        <v>410</v>
      </c>
      <c r="F158" s="16" t="s">
        <v>445</v>
      </c>
      <c r="G158" s="16" t="s">
        <v>412</v>
      </c>
      <c r="H158" s="16" t="s">
        <v>413</v>
      </c>
      <c r="I158" s="17" t="s">
        <v>34</v>
      </c>
      <c r="J158" s="16"/>
      <c r="K158" s="16"/>
      <c r="L158" s="18">
        <v>0</v>
      </c>
      <c r="M158" s="19">
        <v>6000</v>
      </c>
      <c r="N158" s="26">
        <v>0</v>
      </c>
      <c r="O158" s="19">
        <v>0</v>
      </c>
      <c r="P158" s="21" t="s">
        <v>37</v>
      </c>
      <c r="Q158" s="22" t="s">
        <v>446</v>
      </c>
      <c r="R158" s="22" t="s">
        <v>51</v>
      </c>
      <c r="S158" s="22">
        <v>5</v>
      </c>
      <c r="T158" s="23">
        <v>5</v>
      </c>
      <c r="U158" s="24" t="s">
        <v>418</v>
      </c>
      <c r="V158" s="23" t="s">
        <v>446</v>
      </c>
      <c r="W158" s="23">
        <v>6</v>
      </c>
      <c r="X158" s="24" t="s">
        <v>234</v>
      </c>
      <c r="Y158" s="24"/>
      <c r="Z158" s="25">
        <v>0.99399999999999999</v>
      </c>
      <c r="AA158" s="24"/>
      <c r="AB158" s="24"/>
    </row>
    <row r="159" spans="1:28" x14ac:dyDescent="0.35">
      <c r="A159" s="16">
        <v>157</v>
      </c>
      <c r="B159" s="16" t="s">
        <v>408</v>
      </c>
      <c r="C159" s="16" t="s">
        <v>447</v>
      </c>
      <c r="D159" s="16" t="s">
        <v>81</v>
      </c>
      <c r="E159" s="27" t="s">
        <v>448</v>
      </c>
      <c r="F159" s="16" t="s">
        <v>449</v>
      </c>
      <c r="G159" s="17" t="s">
        <v>450</v>
      </c>
      <c r="H159" s="17" t="s">
        <v>451</v>
      </c>
      <c r="I159" s="17" t="s">
        <v>34</v>
      </c>
      <c r="J159" s="16">
        <v>114.32</v>
      </c>
      <c r="K159" s="16">
        <v>-7.8562000000000003</v>
      </c>
      <c r="L159" s="18" t="s">
        <v>47</v>
      </c>
      <c r="M159" s="19">
        <v>1500</v>
      </c>
      <c r="N159" s="26" t="s">
        <v>414</v>
      </c>
      <c r="O159" s="19">
        <v>20</v>
      </c>
      <c r="P159" s="21" t="s">
        <v>452</v>
      </c>
      <c r="Q159" s="22" t="s">
        <v>62</v>
      </c>
      <c r="R159" s="22" t="s">
        <v>51</v>
      </c>
      <c r="S159" s="22">
        <v>18</v>
      </c>
      <c r="T159" s="23">
        <v>5</v>
      </c>
      <c r="U159" s="24" t="s">
        <v>234</v>
      </c>
      <c r="V159" s="23" t="s">
        <v>41</v>
      </c>
      <c r="W159" s="23">
        <v>9</v>
      </c>
      <c r="X159" s="24" t="s">
        <v>234</v>
      </c>
      <c r="Y159" s="24"/>
      <c r="Z159" s="25">
        <v>0.97499999999999998</v>
      </c>
      <c r="AA159" s="24"/>
      <c r="AB159" s="24"/>
    </row>
    <row r="160" spans="1:28" x14ac:dyDescent="0.35">
      <c r="A160" s="16">
        <v>158</v>
      </c>
      <c r="B160" s="16" t="s">
        <v>408</v>
      </c>
      <c r="C160" s="16" t="s">
        <v>453</v>
      </c>
      <c r="D160" s="16" t="s">
        <v>66</v>
      </c>
      <c r="E160" s="27" t="s">
        <v>448</v>
      </c>
      <c r="F160" s="16" t="s">
        <v>454</v>
      </c>
      <c r="G160" s="17" t="s">
        <v>455</v>
      </c>
      <c r="H160" s="17" t="s">
        <v>456</v>
      </c>
      <c r="I160" s="17" t="s">
        <v>34</v>
      </c>
      <c r="J160" s="16">
        <v>114.491</v>
      </c>
      <c r="K160" s="16">
        <v>-6.9950999999999999</v>
      </c>
      <c r="L160" s="18" t="s">
        <v>47</v>
      </c>
      <c r="M160" s="19">
        <v>3000</v>
      </c>
      <c r="N160" s="26" t="s">
        <v>414</v>
      </c>
      <c r="O160" s="19">
        <v>20</v>
      </c>
      <c r="P160" s="21" t="s">
        <v>452</v>
      </c>
      <c r="Q160" s="22" t="s">
        <v>62</v>
      </c>
      <c r="R160" s="22" t="s">
        <v>51</v>
      </c>
      <c r="S160" s="22">
        <v>4</v>
      </c>
      <c r="T160" s="23">
        <v>15</v>
      </c>
      <c r="U160" s="24" t="s">
        <v>234</v>
      </c>
      <c r="V160" s="23" t="s">
        <v>88</v>
      </c>
      <c r="W160" s="23">
        <v>9</v>
      </c>
      <c r="X160" s="24" t="s">
        <v>234</v>
      </c>
      <c r="Y160" s="24"/>
      <c r="Z160" s="25">
        <v>0.97499999999999998</v>
      </c>
      <c r="AA160" s="24"/>
      <c r="AB160" s="24"/>
    </row>
    <row r="161" spans="1:28" x14ac:dyDescent="0.35">
      <c r="A161" s="16">
        <v>159</v>
      </c>
      <c r="B161" s="16" t="s">
        <v>408</v>
      </c>
      <c r="C161" s="16" t="s">
        <v>457</v>
      </c>
      <c r="D161" s="16" t="s">
        <v>44</v>
      </c>
      <c r="E161" s="27" t="s">
        <v>448</v>
      </c>
      <c r="F161" s="16" t="s">
        <v>458</v>
      </c>
      <c r="G161" s="17" t="s">
        <v>455</v>
      </c>
      <c r="H161" s="17" t="s">
        <v>456</v>
      </c>
      <c r="I161" s="17" t="s">
        <v>34</v>
      </c>
      <c r="J161" s="16">
        <v>114.416</v>
      </c>
      <c r="K161" s="16">
        <v>-5.5678000000000001</v>
      </c>
      <c r="L161" s="18" t="s">
        <v>47</v>
      </c>
      <c r="M161" s="19">
        <v>3000</v>
      </c>
      <c r="N161" s="26" t="s">
        <v>414</v>
      </c>
      <c r="O161" s="19">
        <v>20</v>
      </c>
      <c r="P161" s="21" t="s">
        <v>452</v>
      </c>
      <c r="Q161" s="22" t="s">
        <v>441</v>
      </c>
      <c r="R161" s="22" t="s">
        <v>51</v>
      </c>
      <c r="S161" s="22">
        <v>4</v>
      </c>
      <c r="T161" s="23">
        <v>10</v>
      </c>
      <c r="U161" s="24" t="s">
        <v>234</v>
      </c>
      <c r="V161" s="23" t="s">
        <v>41</v>
      </c>
      <c r="W161" s="23">
        <v>9</v>
      </c>
      <c r="X161" s="24" t="s">
        <v>234</v>
      </c>
      <c r="Y161" s="24"/>
      <c r="Z161" s="25">
        <v>0.99399999999999999</v>
      </c>
      <c r="AA161" s="24"/>
      <c r="AB161" s="24"/>
    </row>
    <row r="162" spans="1:28" x14ac:dyDescent="0.35">
      <c r="A162" s="16">
        <v>160</v>
      </c>
      <c r="B162" s="16" t="s">
        <v>408</v>
      </c>
      <c r="C162" s="16" t="s">
        <v>459</v>
      </c>
      <c r="D162" s="16" t="s">
        <v>44</v>
      </c>
      <c r="E162" s="27" t="s">
        <v>448</v>
      </c>
      <c r="F162" s="16" t="s">
        <v>460</v>
      </c>
      <c r="G162" s="17" t="s">
        <v>455</v>
      </c>
      <c r="H162" s="17" t="s">
        <v>456</v>
      </c>
      <c r="I162" s="17" t="s">
        <v>34</v>
      </c>
      <c r="J162" s="16">
        <v>115.783</v>
      </c>
      <c r="K162" s="16">
        <v>-6.9546000000000001</v>
      </c>
      <c r="L162" s="18" t="s">
        <v>47</v>
      </c>
      <c r="M162" s="19">
        <v>4500</v>
      </c>
      <c r="N162" s="26" t="s">
        <v>414</v>
      </c>
      <c r="O162" s="19">
        <v>20</v>
      </c>
      <c r="P162" s="21" t="s">
        <v>452</v>
      </c>
      <c r="Q162" s="22" t="s">
        <v>62</v>
      </c>
      <c r="R162" s="22" t="s">
        <v>51</v>
      </c>
      <c r="S162" s="22">
        <v>1</v>
      </c>
      <c r="T162" s="23">
        <v>15</v>
      </c>
      <c r="U162" s="24" t="s">
        <v>234</v>
      </c>
      <c r="V162" s="23" t="s">
        <v>41</v>
      </c>
      <c r="W162" s="23">
        <v>9</v>
      </c>
      <c r="X162" s="24" t="s">
        <v>234</v>
      </c>
      <c r="Y162" s="24"/>
      <c r="Z162" s="25">
        <v>0.99399999999999999</v>
      </c>
      <c r="AA162" s="24"/>
      <c r="AB162" s="24"/>
    </row>
    <row r="163" spans="1:28" x14ac:dyDescent="0.35">
      <c r="A163" s="16">
        <v>161</v>
      </c>
      <c r="B163" s="16" t="s">
        <v>408</v>
      </c>
      <c r="C163" s="16" t="s">
        <v>461</v>
      </c>
      <c r="D163" s="16" t="s">
        <v>29</v>
      </c>
      <c r="E163" s="27" t="s">
        <v>448</v>
      </c>
      <c r="F163" s="16" t="s">
        <v>462</v>
      </c>
      <c r="G163" s="17" t="s">
        <v>455</v>
      </c>
      <c r="H163" s="17" t="s">
        <v>456</v>
      </c>
      <c r="I163" s="17" t="s">
        <v>34</v>
      </c>
      <c r="J163" s="16">
        <v>114.589</v>
      </c>
      <c r="K163" s="16">
        <v>-5.0651999999999999</v>
      </c>
      <c r="L163" s="18" t="s">
        <v>47</v>
      </c>
      <c r="M163" s="19">
        <v>3000</v>
      </c>
      <c r="N163" s="26" t="s">
        <v>414</v>
      </c>
      <c r="O163" s="19">
        <v>20</v>
      </c>
      <c r="P163" s="21" t="s">
        <v>452</v>
      </c>
      <c r="Q163" s="22" t="s">
        <v>62</v>
      </c>
      <c r="R163" s="22" t="s">
        <v>51</v>
      </c>
      <c r="S163" s="22">
        <v>3</v>
      </c>
      <c r="T163" s="23">
        <v>5</v>
      </c>
      <c r="U163" s="24" t="s">
        <v>234</v>
      </c>
      <c r="V163" s="23" t="s">
        <v>41</v>
      </c>
      <c r="W163" s="23">
        <v>6</v>
      </c>
      <c r="X163" s="24" t="s">
        <v>234</v>
      </c>
      <c r="Y163" s="24"/>
      <c r="Z163" s="25">
        <v>0.99</v>
      </c>
      <c r="AA163" s="24"/>
      <c r="AB163" s="24"/>
    </row>
    <row r="164" spans="1:28" x14ac:dyDescent="0.35">
      <c r="A164" s="16">
        <v>162</v>
      </c>
      <c r="B164" s="16" t="s">
        <v>408</v>
      </c>
      <c r="C164" s="16" t="s">
        <v>463</v>
      </c>
      <c r="D164" s="16" t="s">
        <v>81</v>
      </c>
      <c r="E164" s="27" t="s">
        <v>448</v>
      </c>
      <c r="F164" s="16" t="s">
        <v>464</v>
      </c>
      <c r="G164" s="17" t="s">
        <v>455</v>
      </c>
      <c r="H164" s="17" t="s">
        <v>465</v>
      </c>
      <c r="I164" s="17" t="s">
        <v>34</v>
      </c>
      <c r="J164" s="16" t="e">
        <v>#N/A</v>
      </c>
      <c r="K164" s="16" t="e">
        <v>#N/A</v>
      </c>
      <c r="L164" s="18" t="s">
        <v>466</v>
      </c>
      <c r="M164" s="19">
        <v>3000</v>
      </c>
      <c r="N164" s="26" t="s">
        <v>414</v>
      </c>
      <c r="O164" s="19">
        <v>20</v>
      </c>
      <c r="P164" s="21" t="s">
        <v>452</v>
      </c>
      <c r="Q164" s="22" t="s">
        <v>62</v>
      </c>
      <c r="R164" s="22" t="s">
        <v>51</v>
      </c>
      <c r="S164" s="22">
        <v>2</v>
      </c>
      <c r="T164" s="23">
        <v>10</v>
      </c>
      <c r="U164" s="24" t="s">
        <v>234</v>
      </c>
      <c r="V164" s="23" t="s">
        <v>41</v>
      </c>
      <c r="W164" s="23">
        <v>9</v>
      </c>
      <c r="X164" s="24" t="s">
        <v>234</v>
      </c>
      <c r="Y164" s="24"/>
      <c r="Z164" s="25">
        <v>0.97499999999999998</v>
      </c>
      <c r="AA164" s="24"/>
      <c r="AB164" s="24"/>
    </row>
    <row r="165" spans="1:28" x14ac:dyDescent="0.35">
      <c r="A165" s="16">
        <v>163</v>
      </c>
      <c r="B165" s="16" t="s">
        <v>408</v>
      </c>
      <c r="C165" s="16" t="s">
        <v>467</v>
      </c>
      <c r="D165" s="16" t="s">
        <v>29</v>
      </c>
      <c r="E165" s="27" t="s">
        <v>448</v>
      </c>
      <c r="F165" s="16" t="s">
        <v>468</v>
      </c>
      <c r="G165" s="17" t="s">
        <v>455</v>
      </c>
      <c r="H165" s="17" t="s">
        <v>469</v>
      </c>
      <c r="I165" s="17" t="s">
        <v>34</v>
      </c>
      <c r="J165" s="16" t="e">
        <v>#N/A</v>
      </c>
      <c r="K165" s="16" t="e">
        <v>#N/A</v>
      </c>
      <c r="L165" s="18" t="s">
        <v>466</v>
      </c>
      <c r="M165" s="19">
        <v>3000</v>
      </c>
      <c r="N165" s="26" t="s">
        <v>414</v>
      </c>
      <c r="O165" s="19">
        <v>20</v>
      </c>
      <c r="P165" s="21" t="s">
        <v>452</v>
      </c>
      <c r="Q165" s="22" t="s">
        <v>62</v>
      </c>
      <c r="R165" s="22" t="s">
        <v>51</v>
      </c>
      <c r="S165" s="22">
        <v>2</v>
      </c>
      <c r="T165" s="23">
        <v>10</v>
      </c>
      <c r="U165" s="24" t="s">
        <v>234</v>
      </c>
      <c r="V165" s="23" t="s">
        <v>88</v>
      </c>
      <c r="W165" s="23">
        <v>9</v>
      </c>
      <c r="X165" s="24" t="s">
        <v>234</v>
      </c>
      <c r="Y165" s="24"/>
      <c r="Z165" s="25">
        <v>0.99</v>
      </c>
      <c r="AA165" s="24"/>
      <c r="AB165" s="24"/>
    </row>
    <row r="166" spans="1:28" x14ac:dyDescent="0.35">
      <c r="A166" s="16">
        <v>164</v>
      </c>
      <c r="B166" s="16" t="s">
        <v>470</v>
      </c>
      <c r="C166" s="16" t="s">
        <v>471</v>
      </c>
      <c r="D166" s="16" t="s">
        <v>29</v>
      </c>
      <c r="E166" s="16" t="s">
        <v>472</v>
      </c>
      <c r="F166" s="16" t="s">
        <v>473</v>
      </c>
      <c r="G166" s="16" t="s">
        <v>474</v>
      </c>
      <c r="H166" s="16" t="s">
        <v>475</v>
      </c>
      <c r="I166" s="17" t="s">
        <v>34</v>
      </c>
      <c r="J166" s="16">
        <v>101.0538</v>
      </c>
      <c r="K166" s="16">
        <v>0.1613</v>
      </c>
      <c r="L166" s="18" t="s">
        <v>47</v>
      </c>
      <c r="M166" s="19">
        <v>4500</v>
      </c>
      <c r="N166" s="26" t="s">
        <v>48</v>
      </c>
      <c r="O166" s="19">
        <v>20</v>
      </c>
      <c r="P166" s="21" t="s">
        <v>49</v>
      </c>
      <c r="Q166" s="22" t="s">
        <v>50</v>
      </c>
      <c r="R166" s="22" t="s">
        <v>51</v>
      </c>
      <c r="S166" s="22">
        <v>1</v>
      </c>
      <c r="T166" s="23">
        <v>8</v>
      </c>
      <c r="U166" s="24" t="s">
        <v>234</v>
      </c>
      <c r="V166" s="23" t="s">
        <v>476</v>
      </c>
      <c r="W166" s="23">
        <v>6</v>
      </c>
      <c r="X166" s="24" t="s">
        <v>40</v>
      </c>
      <c r="Y166" s="24"/>
      <c r="Z166" s="25">
        <v>0.99</v>
      </c>
      <c r="AA166" s="24"/>
      <c r="AB166" s="24"/>
    </row>
    <row r="167" spans="1:28" x14ac:dyDescent="0.35">
      <c r="A167" s="16">
        <v>165</v>
      </c>
      <c r="B167" s="16" t="s">
        <v>470</v>
      </c>
      <c r="C167" s="16" t="s">
        <v>477</v>
      </c>
      <c r="D167" s="16" t="s">
        <v>81</v>
      </c>
      <c r="E167" s="16" t="s">
        <v>472</v>
      </c>
      <c r="F167" s="16" t="s">
        <v>478</v>
      </c>
      <c r="G167" s="16" t="s">
        <v>474</v>
      </c>
      <c r="H167" s="16" t="s">
        <v>479</v>
      </c>
      <c r="I167" s="17" t="s">
        <v>34</v>
      </c>
      <c r="J167" s="16">
        <v>100.9622</v>
      </c>
      <c r="K167" s="16">
        <v>1.3846000000000001</v>
      </c>
      <c r="L167" s="18" t="s">
        <v>47</v>
      </c>
      <c r="M167" s="19">
        <v>3000</v>
      </c>
      <c r="N167" s="26" t="s">
        <v>48</v>
      </c>
      <c r="O167" s="19">
        <v>20</v>
      </c>
      <c r="P167" s="21" t="s">
        <v>49</v>
      </c>
      <c r="Q167" s="22" t="s">
        <v>62</v>
      </c>
      <c r="R167" s="22" t="s">
        <v>51</v>
      </c>
      <c r="S167" s="22">
        <v>2</v>
      </c>
      <c r="T167" s="23">
        <v>5</v>
      </c>
      <c r="U167" s="24" t="s">
        <v>234</v>
      </c>
      <c r="V167" s="23" t="s">
        <v>476</v>
      </c>
      <c r="W167" s="23">
        <v>6</v>
      </c>
      <c r="X167" s="24" t="s">
        <v>40</v>
      </c>
      <c r="Y167" s="24"/>
      <c r="Z167" s="25">
        <v>0.97499999999999998</v>
      </c>
      <c r="AA167" s="24"/>
      <c r="AB167" s="24"/>
    </row>
    <row r="168" spans="1:28" x14ac:dyDescent="0.35">
      <c r="A168" s="16">
        <v>166</v>
      </c>
      <c r="B168" s="16" t="s">
        <v>470</v>
      </c>
      <c r="C168" s="16" t="s">
        <v>480</v>
      </c>
      <c r="D168" s="16" t="s">
        <v>66</v>
      </c>
      <c r="E168" s="16" t="s">
        <v>472</v>
      </c>
      <c r="F168" s="16" t="s">
        <v>481</v>
      </c>
      <c r="G168" s="16" t="s">
        <v>482</v>
      </c>
      <c r="H168" s="16" t="s">
        <v>483</v>
      </c>
      <c r="I168" s="17" t="s">
        <v>34</v>
      </c>
      <c r="J168" s="16">
        <v>102.8604</v>
      </c>
      <c r="K168" s="16">
        <v>0.79459999999999997</v>
      </c>
      <c r="L168" s="18" t="s">
        <v>47</v>
      </c>
      <c r="M168" s="19">
        <v>4500</v>
      </c>
      <c r="N168" s="26" t="s">
        <v>48</v>
      </c>
      <c r="O168" s="19">
        <v>20</v>
      </c>
      <c r="P168" s="21" t="s">
        <v>49</v>
      </c>
      <c r="Q168" s="22" t="s">
        <v>62</v>
      </c>
      <c r="R168" s="22" t="s">
        <v>51</v>
      </c>
      <c r="S168" s="22">
        <v>2</v>
      </c>
      <c r="T168" s="23">
        <v>6</v>
      </c>
      <c r="U168" s="24" t="s">
        <v>234</v>
      </c>
      <c r="V168" s="23" t="s">
        <v>41</v>
      </c>
      <c r="W168" s="23">
        <v>9</v>
      </c>
      <c r="X168" s="24" t="s">
        <v>40</v>
      </c>
      <c r="Y168" s="24"/>
      <c r="Z168" s="25">
        <v>0.97499999999999998</v>
      </c>
      <c r="AA168" s="24"/>
      <c r="AB168" s="24"/>
    </row>
    <row r="169" spans="1:28" x14ac:dyDescent="0.35">
      <c r="A169" s="16">
        <v>167</v>
      </c>
      <c r="B169" s="16" t="s">
        <v>470</v>
      </c>
      <c r="C169" s="16" t="s">
        <v>484</v>
      </c>
      <c r="D169" s="16" t="s">
        <v>29</v>
      </c>
      <c r="E169" s="16" t="s">
        <v>472</v>
      </c>
      <c r="F169" s="16" t="s">
        <v>485</v>
      </c>
      <c r="G169" s="16" t="s">
        <v>482</v>
      </c>
      <c r="H169" s="16" t="s">
        <v>486</v>
      </c>
      <c r="I169" s="17" t="s">
        <v>34</v>
      </c>
      <c r="J169" s="16">
        <v>101.807</v>
      </c>
      <c r="K169" s="16">
        <v>0.20180000000000001</v>
      </c>
      <c r="L169" s="18" t="s">
        <v>47</v>
      </c>
      <c r="M169" s="19">
        <v>4500</v>
      </c>
      <c r="N169" s="26" t="s">
        <v>48</v>
      </c>
      <c r="O169" s="19">
        <v>20</v>
      </c>
      <c r="P169" s="21" t="s">
        <v>49</v>
      </c>
      <c r="Q169" s="22" t="s">
        <v>62</v>
      </c>
      <c r="R169" s="22" t="s">
        <v>51</v>
      </c>
      <c r="S169" s="22">
        <v>2</v>
      </c>
      <c r="T169" s="23">
        <v>5</v>
      </c>
      <c r="U169" s="24" t="s">
        <v>234</v>
      </c>
      <c r="V169" s="23" t="s">
        <v>41</v>
      </c>
      <c r="W169" s="23">
        <v>9</v>
      </c>
      <c r="X169" s="24" t="s">
        <v>59</v>
      </c>
      <c r="Y169" s="24"/>
      <c r="Z169" s="25">
        <v>0.97499999999999998</v>
      </c>
      <c r="AA169" s="24"/>
      <c r="AB169" s="24"/>
    </row>
    <row r="170" spans="1:28" x14ac:dyDescent="0.35">
      <c r="A170" s="16">
        <v>168</v>
      </c>
      <c r="B170" s="16" t="s">
        <v>470</v>
      </c>
      <c r="C170" s="16" t="s">
        <v>487</v>
      </c>
      <c r="D170" s="16" t="s">
        <v>66</v>
      </c>
      <c r="E170" s="16" t="s">
        <v>472</v>
      </c>
      <c r="F170" s="16" t="s">
        <v>488</v>
      </c>
      <c r="G170" s="16" t="s">
        <v>482</v>
      </c>
      <c r="H170" s="16" t="s">
        <v>486</v>
      </c>
      <c r="I170" s="17" t="s">
        <v>34</v>
      </c>
      <c r="J170" s="16">
        <v>102.19540000000001</v>
      </c>
      <c r="K170" s="16">
        <v>2.0999999999999999E-3</v>
      </c>
      <c r="L170" s="18" t="s">
        <v>47</v>
      </c>
      <c r="M170" s="19">
        <v>3000</v>
      </c>
      <c r="N170" s="26" t="s">
        <v>48</v>
      </c>
      <c r="O170" s="19">
        <v>20</v>
      </c>
      <c r="P170" s="21" t="s">
        <v>49</v>
      </c>
      <c r="Q170" s="22" t="s">
        <v>62</v>
      </c>
      <c r="R170" s="22" t="s">
        <v>51</v>
      </c>
      <c r="S170" s="22">
        <v>1</v>
      </c>
      <c r="T170" s="23">
        <v>3</v>
      </c>
      <c r="U170" s="24" t="s">
        <v>234</v>
      </c>
      <c r="V170" s="23" t="s">
        <v>476</v>
      </c>
      <c r="W170" s="23">
        <v>6</v>
      </c>
      <c r="X170" s="24" t="s">
        <v>40</v>
      </c>
      <c r="Y170" s="24"/>
      <c r="Z170" s="25">
        <v>0.97499999999999998</v>
      </c>
      <c r="AA170" s="24"/>
      <c r="AB170" s="24"/>
    </row>
    <row r="171" spans="1:28" x14ac:dyDescent="0.35">
      <c r="A171" s="16">
        <v>169</v>
      </c>
      <c r="B171" s="16" t="s">
        <v>470</v>
      </c>
      <c r="C171" s="16" t="s">
        <v>489</v>
      </c>
      <c r="D171" s="16" t="s">
        <v>29</v>
      </c>
      <c r="E171" s="16" t="s">
        <v>472</v>
      </c>
      <c r="F171" s="16" t="s">
        <v>490</v>
      </c>
      <c r="G171" s="16" t="s">
        <v>474</v>
      </c>
      <c r="H171" s="16" t="s">
        <v>475</v>
      </c>
      <c r="I171" s="17" t="s">
        <v>34</v>
      </c>
      <c r="J171" s="16">
        <v>100.84099999999999</v>
      </c>
      <c r="K171" s="16">
        <v>1.0411999999999999</v>
      </c>
      <c r="L171" s="18" t="s">
        <v>47</v>
      </c>
      <c r="M171" s="19">
        <v>4500</v>
      </c>
      <c r="N171" s="26" t="s">
        <v>48</v>
      </c>
      <c r="O171" s="19">
        <v>20</v>
      </c>
      <c r="P171" s="21" t="s">
        <v>49</v>
      </c>
      <c r="Q171" s="22" t="s">
        <v>62</v>
      </c>
      <c r="R171" s="22" t="s">
        <v>51</v>
      </c>
      <c r="S171" s="22">
        <v>1</v>
      </c>
      <c r="T171" s="23">
        <v>9</v>
      </c>
      <c r="U171" s="24" t="s">
        <v>234</v>
      </c>
      <c r="V171" s="23" t="s">
        <v>41</v>
      </c>
      <c r="W171" s="23">
        <v>9</v>
      </c>
      <c r="X171" s="24" t="s">
        <v>59</v>
      </c>
      <c r="Y171" s="24"/>
      <c r="Z171" s="25">
        <v>0.99</v>
      </c>
      <c r="AA171" s="24"/>
      <c r="AB171" s="24"/>
    </row>
    <row r="172" spans="1:28" x14ac:dyDescent="0.35">
      <c r="A172" s="16">
        <v>170</v>
      </c>
      <c r="B172" s="16" t="s">
        <v>470</v>
      </c>
      <c r="C172" s="16" t="s">
        <v>491</v>
      </c>
      <c r="D172" s="16" t="s">
        <v>66</v>
      </c>
      <c r="E172" s="16" t="s">
        <v>472</v>
      </c>
      <c r="F172" s="16" t="s">
        <v>492</v>
      </c>
      <c r="G172" s="16" t="s">
        <v>474</v>
      </c>
      <c r="H172" s="16" t="s">
        <v>475</v>
      </c>
      <c r="I172" s="17" t="s">
        <v>34</v>
      </c>
      <c r="J172" s="16">
        <v>100.4579</v>
      </c>
      <c r="K172" s="16">
        <v>0.46820000000000001</v>
      </c>
      <c r="L172" s="18" t="s">
        <v>47</v>
      </c>
      <c r="M172" s="19">
        <v>3000</v>
      </c>
      <c r="N172" s="26" t="s">
        <v>48</v>
      </c>
      <c r="O172" s="19">
        <v>20</v>
      </c>
      <c r="P172" s="21" t="s">
        <v>49</v>
      </c>
      <c r="Q172" s="22" t="s">
        <v>62</v>
      </c>
      <c r="R172" s="22" t="s">
        <v>51</v>
      </c>
      <c r="S172" s="22">
        <v>1</v>
      </c>
      <c r="T172" s="23">
        <v>5</v>
      </c>
      <c r="U172" s="24" t="s">
        <v>234</v>
      </c>
      <c r="V172" s="23" t="s">
        <v>41</v>
      </c>
      <c r="W172" s="23">
        <v>6</v>
      </c>
      <c r="X172" s="24" t="s">
        <v>59</v>
      </c>
      <c r="Y172" s="24"/>
      <c r="Z172" s="25">
        <v>0.97499999999999998</v>
      </c>
      <c r="AA172" s="24"/>
      <c r="AB172" s="24"/>
    </row>
    <row r="173" spans="1:28" x14ac:dyDescent="0.35">
      <c r="A173" s="16">
        <v>171</v>
      </c>
      <c r="B173" s="16" t="s">
        <v>470</v>
      </c>
      <c r="C173" s="16" t="s">
        <v>493</v>
      </c>
      <c r="D173" s="16" t="s">
        <v>66</v>
      </c>
      <c r="E173" s="16" t="s">
        <v>472</v>
      </c>
      <c r="F173" s="16" t="s">
        <v>494</v>
      </c>
      <c r="G173" s="16" t="s">
        <v>495</v>
      </c>
      <c r="H173" s="16" t="s">
        <v>496</v>
      </c>
      <c r="I173" s="17" t="s">
        <v>34</v>
      </c>
      <c r="J173" s="16">
        <v>108.9111</v>
      </c>
      <c r="K173" s="16">
        <v>2.7507999999999999</v>
      </c>
      <c r="L173" s="18" t="s">
        <v>47</v>
      </c>
      <c r="M173" s="19">
        <v>1500</v>
      </c>
      <c r="N173" s="26" t="s">
        <v>48</v>
      </c>
      <c r="O173" s="19">
        <v>20</v>
      </c>
      <c r="P173" s="21" t="s">
        <v>378</v>
      </c>
      <c r="Q173" s="22" t="s">
        <v>50</v>
      </c>
      <c r="R173" s="22" t="s">
        <v>51</v>
      </c>
      <c r="S173" s="22">
        <v>2</v>
      </c>
      <c r="T173" s="23">
        <v>10</v>
      </c>
      <c r="U173" s="24" t="s">
        <v>234</v>
      </c>
      <c r="V173" s="23" t="s">
        <v>88</v>
      </c>
      <c r="W173" s="23">
        <v>9</v>
      </c>
      <c r="X173" s="24" t="s">
        <v>40</v>
      </c>
      <c r="Y173" s="24"/>
      <c r="Z173" s="25">
        <v>0.97499999999999998</v>
      </c>
      <c r="AA173" s="24"/>
      <c r="AB173" s="24"/>
    </row>
    <row r="174" spans="1:28" x14ac:dyDescent="0.35">
      <c r="A174" s="16">
        <v>172</v>
      </c>
      <c r="B174" s="16" t="s">
        <v>470</v>
      </c>
      <c r="C174" s="16" t="s">
        <v>497</v>
      </c>
      <c r="D174" s="16" t="s">
        <v>29</v>
      </c>
      <c r="E174" s="16" t="s">
        <v>472</v>
      </c>
      <c r="F174" s="16" t="s">
        <v>498</v>
      </c>
      <c r="G174" s="16" t="s">
        <v>482</v>
      </c>
      <c r="H174" s="16" t="s">
        <v>486</v>
      </c>
      <c r="I174" s="17" t="s">
        <v>34</v>
      </c>
      <c r="J174" s="16">
        <v>103.5932</v>
      </c>
      <c r="K174" s="16">
        <v>0.21199999999999999</v>
      </c>
      <c r="L174" s="18" t="s">
        <v>47</v>
      </c>
      <c r="M174" s="19">
        <v>4500</v>
      </c>
      <c r="N174" s="26" t="s">
        <v>48</v>
      </c>
      <c r="O174" s="19">
        <v>20</v>
      </c>
      <c r="P174" s="21" t="s">
        <v>49</v>
      </c>
      <c r="Q174" s="22" t="s">
        <v>50</v>
      </c>
      <c r="R174" s="22" t="s">
        <v>51</v>
      </c>
      <c r="S174" s="22">
        <v>1</v>
      </c>
      <c r="T174" s="23">
        <v>8</v>
      </c>
      <c r="U174" s="24" t="s">
        <v>234</v>
      </c>
      <c r="V174" s="23" t="s">
        <v>476</v>
      </c>
      <c r="W174" s="23">
        <v>6</v>
      </c>
      <c r="X174" s="24" t="s">
        <v>40</v>
      </c>
      <c r="Y174" s="24"/>
      <c r="Z174" s="25">
        <v>0.99</v>
      </c>
      <c r="AA174" s="24"/>
      <c r="AB174" s="24"/>
    </row>
    <row r="175" spans="1:28" x14ac:dyDescent="0.35">
      <c r="A175" s="16">
        <v>173</v>
      </c>
      <c r="B175" s="16" t="s">
        <v>470</v>
      </c>
      <c r="C175" s="16" t="s">
        <v>499</v>
      </c>
      <c r="D175" s="16" t="s">
        <v>66</v>
      </c>
      <c r="E175" s="16" t="s">
        <v>472</v>
      </c>
      <c r="F175" s="16" t="s">
        <v>500</v>
      </c>
      <c r="G175" s="16" t="s">
        <v>482</v>
      </c>
      <c r="H175" s="16" t="s">
        <v>486</v>
      </c>
      <c r="I175" s="17" t="s">
        <v>34</v>
      </c>
      <c r="J175" s="16">
        <v>103.398</v>
      </c>
      <c r="K175" s="16">
        <v>-0.68510000000000004</v>
      </c>
      <c r="L175" s="18" t="s">
        <v>47</v>
      </c>
      <c r="M175" s="19">
        <v>3000</v>
      </c>
      <c r="N175" s="26" t="s">
        <v>48</v>
      </c>
      <c r="O175" s="19">
        <v>20</v>
      </c>
      <c r="P175" s="21" t="s">
        <v>49</v>
      </c>
      <c r="Q175" s="22" t="s">
        <v>62</v>
      </c>
      <c r="R175" s="22" t="s">
        <v>51</v>
      </c>
      <c r="S175" s="22">
        <v>1.5</v>
      </c>
      <c r="T175" s="23">
        <v>5</v>
      </c>
      <c r="U175" s="24" t="s">
        <v>234</v>
      </c>
      <c r="V175" s="23" t="s">
        <v>88</v>
      </c>
      <c r="W175" s="23">
        <v>6</v>
      </c>
      <c r="X175" s="24" t="s">
        <v>40</v>
      </c>
      <c r="Y175" s="24"/>
      <c r="Z175" s="25">
        <v>0.97499999999999998</v>
      </c>
      <c r="AA175" s="24"/>
      <c r="AB175" s="24"/>
    </row>
    <row r="176" spans="1:28" x14ac:dyDescent="0.35">
      <c r="A176" s="16">
        <v>174</v>
      </c>
      <c r="B176" s="16" t="s">
        <v>470</v>
      </c>
      <c r="C176" s="16" t="s">
        <v>501</v>
      </c>
      <c r="D176" s="16" t="s">
        <v>29</v>
      </c>
      <c r="E176" s="16" t="s">
        <v>472</v>
      </c>
      <c r="F176" s="16" t="s">
        <v>502</v>
      </c>
      <c r="G176" s="16" t="s">
        <v>495</v>
      </c>
      <c r="H176" s="16" t="s">
        <v>503</v>
      </c>
      <c r="I176" s="17" t="s">
        <v>34</v>
      </c>
      <c r="J176" s="16">
        <v>103.2933</v>
      </c>
      <c r="K176" s="16">
        <v>0.15989999999999999</v>
      </c>
      <c r="L176" s="18" t="s">
        <v>47</v>
      </c>
      <c r="M176" s="19">
        <v>4500</v>
      </c>
      <c r="N176" s="26" t="s">
        <v>48</v>
      </c>
      <c r="O176" s="19">
        <v>20</v>
      </c>
      <c r="P176" s="21" t="s">
        <v>49</v>
      </c>
      <c r="Q176" s="22" t="s">
        <v>50</v>
      </c>
      <c r="R176" s="22" t="s">
        <v>51</v>
      </c>
      <c r="S176" s="22">
        <v>1</v>
      </c>
      <c r="T176" s="23">
        <v>10</v>
      </c>
      <c r="U176" s="24" t="s">
        <v>234</v>
      </c>
      <c r="V176" s="23" t="s">
        <v>88</v>
      </c>
      <c r="W176" s="23">
        <v>6</v>
      </c>
      <c r="X176" s="24" t="s">
        <v>40</v>
      </c>
      <c r="Y176" s="24"/>
      <c r="Z176" s="25">
        <v>0.97499999999999998</v>
      </c>
      <c r="AA176" s="24"/>
      <c r="AB176" s="24"/>
    </row>
    <row r="177" spans="1:28" x14ac:dyDescent="0.35">
      <c r="A177" s="16">
        <v>175</v>
      </c>
      <c r="B177" s="16" t="s">
        <v>470</v>
      </c>
      <c r="C177" s="16" t="s">
        <v>504</v>
      </c>
      <c r="D177" s="16" t="s">
        <v>44</v>
      </c>
      <c r="E177" s="16" t="s">
        <v>472</v>
      </c>
      <c r="F177" s="16" t="s">
        <v>505</v>
      </c>
      <c r="G177" s="16" t="s">
        <v>474</v>
      </c>
      <c r="H177" s="16" t="s">
        <v>479</v>
      </c>
      <c r="I177" s="17" t="s">
        <v>34</v>
      </c>
      <c r="J177" s="16">
        <v>100.76519999999999</v>
      </c>
      <c r="K177" s="16">
        <v>1.9513</v>
      </c>
      <c r="L177" s="18" t="s">
        <v>47</v>
      </c>
      <c r="M177" s="19">
        <v>4500</v>
      </c>
      <c r="N177" s="26" t="s">
        <v>48</v>
      </c>
      <c r="O177" s="19">
        <v>20</v>
      </c>
      <c r="P177" s="21" t="s">
        <v>49</v>
      </c>
      <c r="Q177" s="22" t="s">
        <v>62</v>
      </c>
      <c r="R177" s="22" t="s">
        <v>51</v>
      </c>
      <c r="S177" s="22" t="s">
        <v>506</v>
      </c>
      <c r="T177" s="23">
        <v>8</v>
      </c>
      <c r="U177" s="24" t="s">
        <v>234</v>
      </c>
      <c r="V177" s="23" t="s">
        <v>476</v>
      </c>
      <c r="W177" s="23">
        <v>6</v>
      </c>
      <c r="X177" s="24" t="s">
        <v>40</v>
      </c>
      <c r="Y177" s="24"/>
      <c r="Z177" s="25">
        <v>0.99399999999999999</v>
      </c>
      <c r="AA177" s="24"/>
      <c r="AB177" s="24"/>
    </row>
    <row r="178" spans="1:28" x14ac:dyDescent="0.35">
      <c r="A178" s="16">
        <v>176</v>
      </c>
      <c r="B178" s="16" t="s">
        <v>470</v>
      </c>
      <c r="C178" s="16" t="s">
        <v>507</v>
      </c>
      <c r="D178" s="16" t="s">
        <v>81</v>
      </c>
      <c r="E178" s="16" t="s">
        <v>472</v>
      </c>
      <c r="F178" s="16" t="s">
        <v>508</v>
      </c>
      <c r="G178" s="16" t="s">
        <v>495</v>
      </c>
      <c r="H178" s="16" t="s">
        <v>503</v>
      </c>
      <c r="I178" s="17" t="s">
        <v>34</v>
      </c>
      <c r="J178" s="16">
        <v>103.26</v>
      </c>
      <c r="K178" s="16">
        <v>0.219</v>
      </c>
      <c r="L178" s="18" t="s">
        <v>47</v>
      </c>
      <c r="M178" s="19">
        <v>4500</v>
      </c>
      <c r="N178" s="26" t="s">
        <v>48</v>
      </c>
      <c r="O178" s="19">
        <v>20</v>
      </c>
      <c r="P178" s="21" t="s">
        <v>328</v>
      </c>
      <c r="Q178" s="22" t="s">
        <v>62</v>
      </c>
      <c r="R178" s="22" t="s">
        <v>51</v>
      </c>
      <c r="S178" s="22">
        <v>1</v>
      </c>
      <c r="T178" s="23">
        <v>5</v>
      </c>
      <c r="U178" s="24" t="s">
        <v>234</v>
      </c>
      <c r="V178" s="23" t="s">
        <v>41</v>
      </c>
      <c r="W178" s="23">
        <v>6</v>
      </c>
      <c r="X178" s="24" t="s">
        <v>40</v>
      </c>
      <c r="Y178" s="24"/>
      <c r="Z178" s="25">
        <v>0.97499999999999998</v>
      </c>
      <c r="AA178" s="24"/>
      <c r="AB178" s="24"/>
    </row>
    <row r="179" spans="1:28" x14ac:dyDescent="0.35">
      <c r="A179" s="16">
        <v>177</v>
      </c>
      <c r="B179" s="16" t="s">
        <v>470</v>
      </c>
      <c r="C179" s="16" t="s">
        <v>509</v>
      </c>
      <c r="D179" s="16" t="s">
        <v>66</v>
      </c>
      <c r="E179" s="16" t="s">
        <v>510</v>
      </c>
      <c r="F179" s="16" t="s">
        <v>511</v>
      </c>
      <c r="G179" s="16" t="s">
        <v>512</v>
      </c>
      <c r="H179" s="16" t="s">
        <v>513</v>
      </c>
      <c r="I179" s="17" t="s">
        <v>34</v>
      </c>
      <c r="J179" s="16">
        <v>104.214</v>
      </c>
      <c r="K179" s="16">
        <v>-2.7223000000000002</v>
      </c>
      <c r="L179" s="18" t="s">
        <v>47</v>
      </c>
      <c r="M179" s="19">
        <v>4500</v>
      </c>
      <c r="N179" s="26" t="s">
        <v>414</v>
      </c>
      <c r="O179" s="19">
        <v>20</v>
      </c>
      <c r="P179" s="21" t="s">
        <v>73</v>
      </c>
      <c r="Q179" s="22" t="s">
        <v>441</v>
      </c>
      <c r="R179" s="22" t="s">
        <v>51</v>
      </c>
      <c r="S179" s="22">
        <v>4.5</v>
      </c>
      <c r="T179" s="23">
        <v>15</v>
      </c>
      <c r="U179" s="24" t="s">
        <v>234</v>
      </c>
      <c r="V179" s="23" t="s">
        <v>88</v>
      </c>
      <c r="W179" s="23">
        <v>9</v>
      </c>
      <c r="X179" s="24" t="s">
        <v>234</v>
      </c>
      <c r="Y179" s="24"/>
      <c r="Z179" s="25">
        <v>0.97499999999999998</v>
      </c>
      <c r="AA179" s="24"/>
      <c r="AB179" s="24"/>
    </row>
    <row r="180" spans="1:28" x14ac:dyDescent="0.35">
      <c r="A180" s="16">
        <v>178</v>
      </c>
      <c r="B180" s="16" t="s">
        <v>470</v>
      </c>
      <c r="C180" s="16" t="s">
        <v>514</v>
      </c>
      <c r="D180" s="16" t="s">
        <v>66</v>
      </c>
      <c r="E180" s="16" t="s">
        <v>510</v>
      </c>
      <c r="F180" s="16" t="s">
        <v>515</v>
      </c>
      <c r="G180" s="16" t="s">
        <v>516</v>
      </c>
      <c r="H180" s="16" t="s">
        <v>517</v>
      </c>
      <c r="I180" s="17" t="s">
        <v>34</v>
      </c>
      <c r="J180" s="16">
        <v>102.31</v>
      </c>
      <c r="K180" s="16">
        <v>-1.6512</v>
      </c>
      <c r="L180" s="18" t="s">
        <v>47</v>
      </c>
      <c r="M180" s="19">
        <v>3000</v>
      </c>
      <c r="N180" s="26" t="s">
        <v>414</v>
      </c>
      <c r="O180" s="19">
        <v>20</v>
      </c>
      <c r="P180" s="21" t="s">
        <v>73</v>
      </c>
      <c r="Q180" s="22" t="s">
        <v>441</v>
      </c>
      <c r="R180" s="22" t="s">
        <v>51</v>
      </c>
      <c r="S180" s="22">
        <v>5</v>
      </c>
      <c r="T180" s="23">
        <v>12</v>
      </c>
      <c r="U180" s="24" t="s">
        <v>234</v>
      </c>
      <c r="V180" s="23" t="s">
        <v>88</v>
      </c>
      <c r="W180" s="23">
        <v>9</v>
      </c>
      <c r="X180" s="24" t="s">
        <v>234</v>
      </c>
      <c r="Y180" s="24"/>
      <c r="Z180" s="25">
        <v>0.97499999999999998</v>
      </c>
      <c r="AA180" s="24"/>
      <c r="AB180" s="24"/>
    </row>
    <row r="181" spans="1:28" x14ac:dyDescent="0.35">
      <c r="A181" s="16">
        <v>179</v>
      </c>
      <c r="B181" s="16" t="s">
        <v>470</v>
      </c>
      <c r="C181" s="16" t="s">
        <v>518</v>
      </c>
      <c r="D181" s="16" t="s">
        <v>29</v>
      </c>
      <c r="E181" s="16" t="s">
        <v>510</v>
      </c>
      <c r="F181" s="16" t="s">
        <v>519</v>
      </c>
      <c r="G181" s="16" t="s">
        <v>520</v>
      </c>
      <c r="H181" s="16" t="s">
        <v>521</v>
      </c>
      <c r="I181" s="17" t="s">
        <v>34</v>
      </c>
      <c r="J181" s="16">
        <v>105.69670000000001</v>
      </c>
      <c r="K181" s="16">
        <v>-4.6006999999999998</v>
      </c>
      <c r="L181" s="18" t="s">
        <v>47</v>
      </c>
      <c r="M181" s="19">
        <v>4500</v>
      </c>
      <c r="N181" s="26" t="s">
        <v>414</v>
      </c>
      <c r="O181" s="19">
        <v>20</v>
      </c>
      <c r="P181" s="21" t="s">
        <v>73</v>
      </c>
      <c r="Q181" s="22" t="s">
        <v>441</v>
      </c>
      <c r="R181" s="22" t="s">
        <v>51</v>
      </c>
      <c r="S181" s="22">
        <v>3</v>
      </c>
      <c r="T181" s="23">
        <v>15</v>
      </c>
      <c r="U181" s="24" t="s">
        <v>234</v>
      </c>
      <c r="V181" s="23" t="s">
        <v>88</v>
      </c>
      <c r="W181" s="23">
        <v>9</v>
      </c>
      <c r="X181" s="24" t="s">
        <v>234</v>
      </c>
      <c r="Y181" s="24"/>
      <c r="Z181" s="25">
        <v>0.97499999999999998</v>
      </c>
      <c r="AA181" s="24"/>
      <c r="AB181" s="24"/>
    </row>
    <row r="182" spans="1:28" x14ac:dyDescent="0.35">
      <c r="A182" s="16">
        <v>180</v>
      </c>
      <c r="B182" s="16" t="s">
        <v>470</v>
      </c>
      <c r="C182" s="16" t="s">
        <v>522</v>
      </c>
      <c r="D182" s="16" t="s">
        <v>29</v>
      </c>
      <c r="E182" s="16" t="s">
        <v>510</v>
      </c>
      <c r="F182" s="16" t="s">
        <v>523</v>
      </c>
      <c r="G182" s="16" t="s">
        <v>512</v>
      </c>
      <c r="H182" s="16" t="s">
        <v>524</v>
      </c>
      <c r="I182" s="17" t="s">
        <v>34</v>
      </c>
      <c r="J182" s="16">
        <v>105.7334</v>
      </c>
      <c r="K182" s="16">
        <v>-3.633</v>
      </c>
      <c r="L182" s="18" t="s">
        <v>47</v>
      </c>
      <c r="M182" s="19">
        <v>4500</v>
      </c>
      <c r="N182" s="26" t="s">
        <v>414</v>
      </c>
      <c r="O182" s="19">
        <v>20</v>
      </c>
      <c r="P182" s="21" t="s">
        <v>73</v>
      </c>
      <c r="Q182" s="22" t="s">
        <v>337</v>
      </c>
      <c r="R182" s="22" t="s">
        <v>51</v>
      </c>
      <c r="S182" s="22">
        <v>2.5</v>
      </c>
      <c r="T182" s="23">
        <v>15</v>
      </c>
      <c r="U182" s="24" t="s">
        <v>234</v>
      </c>
      <c r="V182" s="23" t="s">
        <v>525</v>
      </c>
      <c r="W182" s="23">
        <v>9</v>
      </c>
      <c r="X182" s="24" t="s">
        <v>234</v>
      </c>
      <c r="Y182" s="24"/>
      <c r="Z182" s="25">
        <v>0.97499999999999998</v>
      </c>
      <c r="AA182" s="24"/>
      <c r="AB182" s="24"/>
    </row>
    <row r="183" spans="1:28" x14ac:dyDescent="0.35">
      <c r="A183" s="16">
        <v>181</v>
      </c>
      <c r="B183" s="16" t="s">
        <v>470</v>
      </c>
      <c r="C183" s="16" t="s">
        <v>526</v>
      </c>
      <c r="D183" s="16" t="s">
        <v>44</v>
      </c>
      <c r="E183" s="16" t="s">
        <v>510</v>
      </c>
      <c r="F183" s="16" t="s">
        <v>527</v>
      </c>
      <c r="G183" s="16" t="s">
        <v>512</v>
      </c>
      <c r="H183" s="16" t="s">
        <v>524</v>
      </c>
      <c r="I183" s="17" t="s">
        <v>34</v>
      </c>
      <c r="J183" s="16">
        <v>105.8823</v>
      </c>
      <c r="K183" s="16">
        <v>-3.9714999999999998</v>
      </c>
      <c r="L183" s="18" t="s">
        <v>47</v>
      </c>
      <c r="M183" s="19">
        <v>4500</v>
      </c>
      <c r="N183" s="26" t="s">
        <v>414</v>
      </c>
      <c r="O183" s="19">
        <v>20</v>
      </c>
      <c r="P183" s="21" t="s">
        <v>73</v>
      </c>
      <c r="Q183" s="22" t="s">
        <v>441</v>
      </c>
      <c r="R183" s="22" t="s">
        <v>51</v>
      </c>
      <c r="S183" s="22">
        <v>0.5</v>
      </c>
      <c r="T183" s="23">
        <v>15</v>
      </c>
      <c r="U183" s="24" t="s">
        <v>234</v>
      </c>
      <c r="V183" s="23" t="s">
        <v>41</v>
      </c>
      <c r="W183" s="23">
        <v>9</v>
      </c>
      <c r="X183" s="24" t="s">
        <v>234</v>
      </c>
      <c r="Y183" s="24"/>
      <c r="Z183" s="25">
        <v>0.99</v>
      </c>
      <c r="AA183" s="24"/>
      <c r="AB183" s="24"/>
    </row>
    <row r="184" spans="1:28" x14ac:dyDescent="0.35">
      <c r="A184" s="16">
        <v>182</v>
      </c>
      <c r="B184" s="16" t="s">
        <v>470</v>
      </c>
      <c r="C184" s="16" t="s">
        <v>528</v>
      </c>
      <c r="D184" s="16" t="s">
        <v>66</v>
      </c>
      <c r="E184" s="16" t="s">
        <v>510</v>
      </c>
      <c r="F184" s="16" t="s">
        <v>529</v>
      </c>
      <c r="G184" s="16" t="s">
        <v>512</v>
      </c>
      <c r="H184" s="16" t="s">
        <v>524</v>
      </c>
      <c r="I184" s="17" t="s">
        <v>34</v>
      </c>
      <c r="J184" s="16">
        <v>106.0895</v>
      </c>
      <c r="K184" s="16">
        <v>-3.2402000000000002</v>
      </c>
      <c r="L184" s="18" t="s">
        <v>47</v>
      </c>
      <c r="M184" s="19">
        <v>4500</v>
      </c>
      <c r="N184" s="26" t="s">
        <v>414</v>
      </c>
      <c r="O184" s="19">
        <v>20</v>
      </c>
      <c r="P184" s="21" t="s">
        <v>49</v>
      </c>
      <c r="Q184" s="22" t="s">
        <v>441</v>
      </c>
      <c r="R184" s="22" t="s">
        <v>51</v>
      </c>
      <c r="S184" s="22">
        <v>3</v>
      </c>
      <c r="T184" s="23">
        <v>15</v>
      </c>
      <c r="U184" s="24" t="s">
        <v>234</v>
      </c>
      <c r="V184" s="23" t="s">
        <v>525</v>
      </c>
      <c r="W184" s="23">
        <v>9</v>
      </c>
      <c r="X184" s="24" t="s">
        <v>234</v>
      </c>
      <c r="Y184" s="24"/>
      <c r="Z184" s="25">
        <v>0.97499999999999998</v>
      </c>
      <c r="AA184" s="24"/>
      <c r="AB184" s="24"/>
    </row>
    <row r="185" spans="1:28" x14ac:dyDescent="0.35">
      <c r="A185" s="16">
        <v>183</v>
      </c>
      <c r="B185" s="16" t="s">
        <v>470</v>
      </c>
      <c r="C185" s="16" t="s">
        <v>530</v>
      </c>
      <c r="D185" s="16" t="s">
        <v>44</v>
      </c>
      <c r="E185" s="16" t="s">
        <v>510</v>
      </c>
      <c r="F185" s="16" t="s">
        <v>531</v>
      </c>
      <c r="G185" s="16" t="s">
        <v>512</v>
      </c>
      <c r="H185" s="16" t="s">
        <v>524</v>
      </c>
      <c r="I185" s="17" t="s">
        <v>34</v>
      </c>
      <c r="J185" s="16">
        <v>105.8411</v>
      </c>
      <c r="K185" s="16">
        <v>-3.7707999999999999</v>
      </c>
      <c r="L185" s="18" t="s">
        <v>47</v>
      </c>
      <c r="M185" s="19">
        <v>4500</v>
      </c>
      <c r="N185" s="26" t="s">
        <v>414</v>
      </c>
      <c r="O185" s="19">
        <v>20</v>
      </c>
      <c r="P185" s="21" t="s">
        <v>73</v>
      </c>
      <c r="Q185" s="22" t="s">
        <v>441</v>
      </c>
      <c r="R185" s="22" t="s">
        <v>51</v>
      </c>
      <c r="S185" s="22">
        <v>2</v>
      </c>
      <c r="T185" s="23">
        <v>15</v>
      </c>
      <c r="U185" s="24" t="s">
        <v>234</v>
      </c>
      <c r="V185" s="23" t="s">
        <v>41</v>
      </c>
      <c r="W185" s="23">
        <v>9</v>
      </c>
      <c r="X185" s="24" t="s">
        <v>234</v>
      </c>
      <c r="Y185" s="24"/>
      <c r="Z185" s="25">
        <v>0.99</v>
      </c>
      <c r="AA185" s="24"/>
      <c r="AB185" s="24"/>
    </row>
    <row r="186" spans="1:28" x14ac:dyDescent="0.35">
      <c r="A186" s="16">
        <v>184</v>
      </c>
      <c r="B186" s="16" t="s">
        <v>470</v>
      </c>
      <c r="C186" s="16" t="s">
        <v>532</v>
      </c>
      <c r="D186" s="16" t="s">
        <v>44</v>
      </c>
      <c r="E186" s="16" t="s">
        <v>510</v>
      </c>
      <c r="F186" s="16" t="s">
        <v>533</v>
      </c>
      <c r="G186" s="16" t="s">
        <v>534</v>
      </c>
      <c r="H186" s="16" t="s">
        <v>535</v>
      </c>
      <c r="I186" s="17" t="s">
        <v>34</v>
      </c>
      <c r="J186" s="16">
        <v>103.2389</v>
      </c>
      <c r="K186" s="16">
        <v>-2.5293999999999999</v>
      </c>
      <c r="L186" s="18" t="s">
        <v>47</v>
      </c>
      <c r="M186" s="19">
        <v>4500</v>
      </c>
      <c r="N186" s="26" t="s">
        <v>414</v>
      </c>
      <c r="O186" s="19">
        <v>20</v>
      </c>
      <c r="P186" s="21" t="s">
        <v>73</v>
      </c>
      <c r="Q186" s="22" t="s">
        <v>441</v>
      </c>
      <c r="R186" s="22" t="s">
        <v>51</v>
      </c>
      <c r="S186" s="22">
        <v>1</v>
      </c>
      <c r="T186" s="23">
        <v>15</v>
      </c>
      <c r="U186" s="24" t="s">
        <v>234</v>
      </c>
      <c r="V186" s="23" t="s">
        <v>41</v>
      </c>
      <c r="W186" s="23">
        <v>9</v>
      </c>
      <c r="X186" s="24" t="s">
        <v>234</v>
      </c>
      <c r="Y186" s="24"/>
      <c r="Z186" s="25">
        <v>0.99</v>
      </c>
      <c r="AA186" s="24"/>
      <c r="AB186" s="24"/>
    </row>
    <row r="187" spans="1:28" x14ac:dyDescent="0.35">
      <c r="A187" s="16">
        <v>185</v>
      </c>
      <c r="B187" s="16" t="s">
        <v>470</v>
      </c>
      <c r="C187" s="16" t="s">
        <v>536</v>
      </c>
      <c r="D187" s="16" t="s">
        <v>29</v>
      </c>
      <c r="E187" s="16" t="s">
        <v>510</v>
      </c>
      <c r="F187" s="16" t="s">
        <v>537</v>
      </c>
      <c r="G187" s="16" t="s">
        <v>512</v>
      </c>
      <c r="H187" s="16" t="s">
        <v>524</v>
      </c>
      <c r="I187" s="17" t="s">
        <v>34</v>
      </c>
      <c r="J187" s="16">
        <v>105.8532</v>
      </c>
      <c r="K187" s="16">
        <v>-3.4910000000000001</v>
      </c>
      <c r="L187" s="18" t="s">
        <v>47</v>
      </c>
      <c r="M187" s="19">
        <v>4500</v>
      </c>
      <c r="N187" s="26" t="s">
        <v>414</v>
      </c>
      <c r="O187" s="19">
        <v>20</v>
      </c>
      <c r="P187" s="21" t="s">
        <v>73</v>
      </c>
      <c r="Q187" s="22" t="s">
        <v>441</v>
      </c>
      <c r="R187" s="22" t="s">
        <v>51</v>
      </c>
      <c r="S187" s="22">
        <v>2</v>
      </c>
      <c r="T187" s="23">
        <v>15</v>
      </c>
      <c r="U187" s="24" t="s">
        <v>234</v>
      </c>
      <c r="V187" s="23" t="s">
        <v>88</v>
      </c>
      <c r="W187" s="23">
        <v>9</v>
      </c>
      <c r="X187" s="24" t="s">
        <v>234</v>
      </c>
      <c r="Y187" s="24"/>
      <c r="Z187" s="25">
        <v>0.97499999999999998</v>
      </c>
      <c r="AA187" s="24"/>
      <c r="AB187" s="24"/>
    </row>
    <row r="188" spans="1:28" x14ac:dyDescent="0.35">
      <c r="A188" s="16">
        <v>186</v>
      </c>
      <c r="B188" s="16" t="s">
        <v>470</v>
      </c>
      <c r="C188" s="16" t="s">
        <v>538</v>
      </c>
      <c r="D188" s="16" t="s">
        <v>66</v>
      </c>
      <c r="E188" s="16" t="s">
        <v>510</v>
      </c>
      <c r="F188" s="16" t="s">
        <v>539</v>
      </c>
      <c r="G188" s="16" t="s">
        <v>520</v>
      </c>
      <c r="H188" s="16" t="s">
        <v>540</v>
      </c>
      <c r="I188" s="17" t="s">
        <v>34</v>
      </c>
      <c r="J188" s="16">
        <v>104.399</v>
      </c>
      <c r="K188" s="16">
        <v>-5.2032999999999996</v>
      </c>
      <c r="L188" s="18" t="s">
        <v>47</v>
      </c>
      <c r="M188" s="19">
        <v>4500</v>
      </c>
      <c r="N188" s="26" t="s">
        <v>414</v>
      </c>
      <c r="O188" s="19">
        <v>20</v>
      </c>
      <c r="P188" s="21" t="s">
        <v>37</v>
      </c>
      <c r="Q188" s="22" t="s">
        <v>441</v>
      </c>
      <c r="R188" s="22" t="s">
        <v>51</v>
      </c>
      <c r="S188" s="22">
        <v>3</v>
      </c>
      <c r="T188" s="23">
        <v>15</v>
      </c>
      <c r="U188" s="24" t="s">
        <v>234</v>
      </c>
      <c r="V188" s="23" t="s">
        <v>88</v>
      </c>
      <c r="W188" s="23">
        <v>9</v>
      </c>
      <c r="X188" s="24" t="s">
        <v>234</v>
      </c>
      <c r="Y188" s="24"/>
      <c r="Z188" s="25">
        <v>0.97499999999999998</v>
      </c>
      <c r="AA188" s="24"/>
      <c r="AB188" s="24"/>
    </row>
    <row r="189" spans="1:28" x14ac:dyDescent="0.35">
      <c r="A189" s="16">
        <v>187</v>
      </c>
      <c r="B189" s="16" t="s">
        <v>470</v>
      </c>
      <c r="C189" s="16" t="s">
        <v>541</v>
      </c>
      <c r="D189" s="16" t="s">
        <v>44</v>
      </c>
      <c r="E189" s="16" t="s">
        <v>510</v>
      </c>
      <c r="F189" s="16" t="s">
        <v>542</v>
      </c>
      <c r="G189" s="16" t="s">
        <v>516</v>
      </c>
      <c r="H189" s="16" t="s">
        <v>517</v>
      </c>
      <c r="I189" s="17" t="s">
        <v>34</v>
      </c>
      <c r="J189" s="16">
        <v>101.721</v>
      </c>
      <c r="K189" s="16">
        <v>-2.2397</v>
      </c>
      <c r="L189" s="18" t="s">
        <v>47</v>
      </c>
      <c r="M189" s="19">
        <v>4500</v>
      </c>
      <c r="N189" s="26" t="s">
        <v>414</v>
      </c>
      <c r="O189" s="19">
        <v>20</v>
      </c>
      <c r="P189" s="21" t="s">
        <v>37</v>
      </c>
      <c r="Q189" s="22" t="s">
        <v>441</v>
      </c>
      <c r="R189" s="22" t="s">
        <v>51</v>
      </c>
      <c r="S189" s="22">
        <v>1</v>
      </c>
      <c r="T189" s="23">
        <v>15</v>
      </c>
      <c r="U189" s="24" t="s">
        <v>234</v>
      </c>
      <c r="V189" s="23" t="s">
        <v>41</v>
      </c>
      <c r="W189" s="23">
        <v>9</v>
      </c>
      <c r="X189" s="24" t="s">
        <v>234</v>
      </c>
      <c r="Y189" s="24"/>
      <c r="Z189" s="25">
        <v>0.99</v>
      </c>
      <c r="AA189" s="24"/>
      <c r="AB189" s="24"/>
    </row>
    <row r="190" spans="1:28" x14ac:dyDescent="0.35">
      <c r="A190" s="16">
        <v>188</v>
      </c>
      <c r="B190" s="16" t="s">
        <v>470</v>
      </c>
      <c r="C190" s="16" t="s">
        <v>543</v>
      </c>
      <c r="D190" s="16" t="s">
        <v>81</v>
      </c>
      <c r="E190" s="16" t="s">
        <v>510</v>
      </c>
      <c r="F190" s="16" t="s">
        <v>544</v>
      </c>
      <c r="G190" s="16" t="s">
        <v>512</v>
      </c>
      <c r="H190" s="16" t="s">
        <v>524</v>
      </c>
      <c r="I190" s="17" t="s">
        <v>34</v>
      </c>
      <c r="J190" s="16">
        <v>105.9204</v>
      </c>
      <c r="K190" s="16">
        <v>-3.3491</v>
      </c>
      <c r="L190" s="18" t="s">
        <v>47</v>
      </c>
      <c r="M190" s="19">
        <v>3000</v>
      </c>
      <c r="N190" s="26" t="s">
        <v>414</v>
      </c>
      <c r="O190" s="19">
        <v>20</v>
      </c>
      <c r="P190" s="21" t="s">
        <v>49</v>
      </c>
      <c r="Q190" s="22" t="s">
        <v>441</v>
      </c>
      <c r="R190" s="22" t="s">
        <v>51</v>
      </c>
      <c r="S190" s="22">
        <v>5</v>
      </c>
      <c r="T190" s="23">
        <v>10</v>
      </c>
      <c r="U190" s="24" t="s">
        <v>234</v>
      </c>
      <c r="V190" s="23" t="s">
        <v>88</v>
      </c>
      <c r="W190" s="23">
        <v>9</v>
      </c>
      <c r="X190" s="24" t="s">
        <v>234</v>
      </c>
      <c r="Y190" s="24"/>
      <c r="Z190" s="25">
        <v>0.97499999999999998</v>
      </c>
      <c r="AA190" s="24"/>
      <c r="AB190" s="24"/>
    </row>
    <row r="191" spans="1:28" x14ac:dyDescent="0.35">
      <c r="A191" s="16">
        <v>189</v>
      </c>
      <c r="B191" s="16" t="s">
        <v>470</v>
      </c>
      <c r="C191" s="16" t="s">
        <v>545</v>
      </c>
      <c r="D191" s="16" t="s">
        <v>29</v>
      </c>
      <c r="E191" s="16" t="s">
        <v>510</v>
      </c>
      <c r="F191" s="16" t="s">
        <v>546</v>
      </c>
      <c r="G191" s="16" t="s">
        <v>547</v>
      </c>
      <c r="H191" s="16" t="s">
        <v>548</v>
      </c>
      <c r="I191" s="17" t="s">
        <v>34</v>
      </c>
      <c r="J191" s="16">
        <v>105.181</v>
      </c>
      <c r="K191" s="16">
        <v>-2.0165000000000002</v>
      </c>
      <c r="L191" s="18" t="s">
        <v>47</v>
      </c>
      <c r="M191" s="19">
        <v>4500</v>
      </c>
      <c r="N191" s="26" t="s">
        <v>414</v>
      </c>
      <c r="O191" s="19">
        <v>20</v>
      </c>
      <c r="P191" s="21" t="s">
        <v>73</v>
      </c>
      <c r="Q191" s="22" t="s">
        <v>441</v>
      </c>
      <c r="R191" s="22" t="s">
        <v>51</v>
      </c>
      <c r="S191" s="22">
        <v>2</v>
      </c>
      <c r="T191" s="23">
        <v>15</v>
      </c>
      <c r="U191" s="24" t="s">
        <v>234</v>
      </c>
      <c r="V191" s="23" t="s">
        <v>41</v>
      </c>
      <c r="W191" s="23">
        <v>9</v>
      </c>
      <c r="X191" s="24" t="s">
        <v>234</v>
      </c>
      <c r="Y191" s="24"/>
      <c r="Z191" s="25">
        <v>0.99</v>
      </c>
      <c r="AA191" s="24"/>
      <c r="AB191" s="24"/>
    </row>
    <row r="192" spans="1:28" x14ac:dyDescent="0.35">
      <c r="A192" s="16">
        <v>190</v>
      </c>
      <c r="B192" s="16" t="s">
        <v>470</v>
      </c>
      <c r="C192" s="16" t="s">
        <v>549</v>
      </c>
      <c r="D192" s="16" t="s">
        <v>44</v>
      </c>
      <c r="E192" s="16" t="s">
        <v>510</v>
      </c>
      <c r="F192" s="16" t="s">
        <v>550</v>
      </c>
      <c r="G192" s="16" t="s">
        <v>512</v>
      </c>
      <c r="H192" s="16" t="s">
        <v>524</v>
      </c>
      <c r="I192" s="17" t="s">
        <v>34</v>
      </c>
      <c r="J192" s="16">
        <v>103.5719</v>
      </c>
      <c r="K192" s="16">
        <v>-4.5008999999999997</v>
      </c>
      <c r="L192" s="18" t="s">
        <v>47</v>
      </c>
      <c r="M192" s="19">
        <v>4500</v>
      </c>
      <c r="N192" s="26" t="s">
        <v>414</v>
      </c>
      <c r="O192" s="19">
        <v>20</v>
      </c>
      <c r="P192" s="21" t="s">
        <v>73</v>
      </c>
      <c r="Q192" s="22" t="s">
        <v>441</v>
      </c>
      <c r="R192" s="22" t="s">
        <v>51</v>
      </c>
      <c r="S192" s="22">
        <v>3</v>
      </c>
      <c r="T192" s="23">
        <v>18</v>
      </c>
      <c r="U192" s="24" t="s">
        <v>234</v>
      </c>
      <c r="V192" s="23" t="s">
        <v>88</v>
      </c>
      <c r="W192" s="23">
        <v>9</v>
      </c>
      <c r="X192" s="24" t="s">
        <v>234</v>
      </c>
      <c r="Y192" s="24"/>
      <c r="Z192" s="25">
        <v>0.99399999999999999</v>
      </c>
      <c r="AA192" s="24"/>
      <c r="AB192" s="24"/>
    </row>
    <row r="193" spans="1:28" x14ac:dyDescent="0.35">
      <c r="A193" s="16">
        <v>191</v>
      </c>
      <c r="B193" s="16" t="s">
        <v>470</v>
      </c>
      <c r="C193" s="16" t="s">
        <v>551</v>
      </c>
      <c r="D193" s="16" t="s">
        <v>66</v>
      </c>
      <c r="E193" s="16" t="s">
        <v>510</v>
      </c>
      <c r="F193" s="16" t="s">
        <v>552</v>
      </c>
      <c r="G193" s="16" t="s">
        <v>534</v>
      </c>
      <c r="H193" s="16" t="s">
        <v>535</v>
      </c>
      <c r="I193" s="17" t="s">
        <v>34</v>
      </c>
      <c r="J193" s="16">
        <v>103.887</v>
      </c>
      <c r="K193" s="16">
        <v>-3.3584999999999998</v>
      </c>
      <c r="L193" s="18" t="s">
        <v>47</v>
      </c>
      <c r="M193" s="19">
        <v>4500</v>
      </c>
      <c r="N193" s="26" t="s">
        <v>414</v>
      </c>
      <c r="O193" s="19">
        <v>20</v>
      </c>
      <c r="P193" s="21" t="s">
        <v>73</v>
      </c>
      <c r="Q193" s="22" t="s">
        <v>441</v>
      </c>
      <c r="R193" s="22" t="s">
        <v>51</v>
      </c>
      <c r="S193" s="22">
        <v>4.5</v>
      </c>
      <c r="T193" s="23">
        <v>15</v>
      </c>
      <c r="U193" s="24" t="s">
        <v>234</v>
      </c>
      <c r="V193" s="23" t="s">
        <v>525</v>
      </c>
      <c r="W193" s="23">
        <v>9</v>
      </c>
      <c r="X193" s="24" t="s">
        <v>234</v>
      </c>
      <c r="Y193" s="24"/>
      <c r="Z193" s="25">
        <v>0.97499999999999998</v>
      </c>
      <c r="AA193" s="24"/>
      <c r="AB193" s="24"/>
    </row>
    <row r="194" spans="1:28" x14ac:dyDescent="0.35">
      <c r="A194" s="16">
        <v>192</v>
      </c>
      <c r="B194" s="16" t="s">
        <v>470</v>
      </c>
      <c r="C194" s="16" t="s">
        <v>553</v>
      </c>
      <c r="D194" s="16" t="s">
        <v>44</v>
      </c>
      <c r="E194" s="16" t="s">
        <v>510</v>
      </c>
      <c r="F194" s="16" t="s">
        <v>554</v>
      </c>
      <c r="G194" s="16" t="s">
        <v>512</v>
      </c>
      <c r="H194" s="16" t="s">
        <v>524</v>
      </c>
      <c r="I194" s="17" t="s">
        <v>34</v>
      </c>
      <c r="J194" s="16">
        <v>105.65600000000001</v>
      </c>
      <c r="K194" s="16">
        <v>-3.266</v>
      </c>
      <c r="L194" s="18" t="s">
        <v>47</v>
      </c>
      <c r="M194" s="19">
        <v>4500</v>
      </c>
      <c r="N194" s="26" t="s">
        <v>414</v>
      </c>
      <c r="O194" s="19">
        <v>20</v>
      </c>
      <c r="P194" s="21" t="s">
        <v>49</v>
      </c>
      <c r="Q194" s="22" t="s">
        <v>441</v>
      </c>
      <c r="R194" s="22" t="s">
        <v>51</v>
      </c>
      <c r="S194" s="22">
        <v>1</v>
      </c>
      <c r="T194" s="23">
        <v>15</v>
      </c>
      <c r="U194" s="24" t="s">
        <v>234</v>
      </c>
      <c r="V194" s="23" t="s">
        <v>88</v>
      </c>
      <c r="W194" s="23">
        <v>9</v>
      </c>
      <c r="X194" s="24" t="s">
        <v>234</v>
      </c>
      <c r="Y194" s="24"/>
      <c r="Z194" s="25">
        <v>0.99399999999999999</v>
      </c>
      <c r="AA194" s="24"/>
      <c r="AB194" s="24"/>
    </row>
    <row r="195" spans="1:28" x14ac:dyDescent="0.35">
      <c r="A195" s="16">
        <v>193</v>
      </c>
      <c r="B195" s="16" t="s">
        <v>470</v>
      </c>
      <c r="C195" s="16" t="s">
        <v>555</v>
      </c>
      <c r="D195" s="16" t="s">
        <v>44</v>
      </c>
      <c r="E195" s="16" t="s">
        <v>510</v>
      </c>
      <c r="F195" s="16" t="s">
        <v>556</v>
      </c>
      <c r="G195" s="16" t="s">
        <v>512</v>
      </c>
      <c r="H195" s="16" t="s">
        <v>524</v>
      </c>
      <c r="I195" s="17" t="s">
        <v>34</v>
      </c>
      <c r="J195" s="16">
        <v>105.97499999999999</v>
      </c>
      <c r="K195" s="16">
        <v>-3.3041999999999998</v>
      </c>
      <c r="L195" s="18" t="s">
        <v>47</v>
      </c>
      <c r="M195" s="19">
        <v>4500</v>
      </c>
      <c r="N195" s="26" t="s">
        <v>414</v>
      </c>
      <c r="O195" s="19">
        <v>20</v>
      </c>
      <c r="P195" s="21" t="s">
        <v>49</v>
      </c>
      <c r="Q195" s="22" t="s">
        <v>441</v>
      </c>
      <c r="R195" s="22" t="s">
        <v>51</v>
      </c>
      <c r="S195" s="22">
        <v>1</v>
      </c>
      <c r="T195" s="23">
        <v>15</v>
      </c>
      <c r="U195" s="24" t="s">
        <v>234</v>
      </c>
      <c r="V195" s="23" t="s">
        <v>525</v>
      </c>
      <c r="W195" s="23">
        <v>9</v>
      </c>
      <c r="X195" s="24" t="s">
        <v>234</v>
      </c>
      <c r="Y195" s="24"/>
      <c r="Z195" s="25">
        <v>0.99399999999999999</v>
      </c>
      <c r="AA195" s="24"/>
      <c r="AB195" s="24"/>
    </row>
    <row r="196" spans="1:28" x14ac:dyDescent="0.35">
      <c r="A196" s="16">
        <v>194</v>
      </c>
      <c r="B196" s="16" t="s">
        <v>470</v>
      </c>
      <c r="C196" s="16" t="s">
        <v>557</v>
      </c>
      <c r="D196" s="16" t="s">
        <v>44</v>
      </c>
      <c r="E196" s="16" t="s">
        <v>510</v>
      </c>
      <c r="F196" s="16" t="s">
        <v>558</v>
      </c>
      <c r="G196" s="16" t="s">
        <v>512</v>
      </c>
      <c r="H196" s="16" t="s">
        <v>524</v>
      </c>
      <c r="I196" s="17" t="s">
        <v>34</v>
      </c>
      <c r="J196" s="16">
        <v>105.8236</v>
      </c>
      <c r="K196" s="16">
        <v>-3.5911</v>
      </c>
      <c r="L196" s="18" t="s">
        <v>47</v>
      </c>
      <c r="M196" s="19">
        <v>4500</v>
      </c>
      <c r="N196" s="26" t="s">
        <v>414</v>
      </c>
      <c r="O196" s="19">
        <v>20</v>
      </c>
      <c r="P196" s="21" t="s">
        <v>73</v>
      </c>
      <c r="Q196" s="22" t="s">
        <v>441</v>
      </c>
      <c r="R196" s="22" t="s">
        <v>51</v>
      </c>
      <c r="S196" s="22">
        <v>1</v>
      </c>
      <c r="T196" s="23">
        <v>15</v>
      </c>
      <c r="U196" s="24" t="s">
        <v>234</v>
      </c>
      <c r="V196" s="23" t="s">
        <v>525</v>
      </c>
      <c r="W196" s="23">
        <v>9</v>
      </c>
      <c r="X196" s="24" t="s">
        <v>234</v>
      </c>
      <c r="Y196" s="24"/>
      <c r="Z196" s="25">
        <v>0.99</v>
      </c>
      <c r="AA196" s="24"/>
      <c r="AB196" s="24"/>
    </row>
  </sheetData>
  <mergeCells count="4">
    <mergeCell ref="N1:P1"/>
    <mergeCell ref="Q1:U1"/>
    <mergeCell ref="V1:X1"/>
    <mergeCell ref="Y1:Z1"/>
  </mergeCells>
  <conditionalFormatting sqref="I3:I196">
    <cfRule type="containsText" dxfId="71" priority="1" operator="containsText" text="Cut Off">
      <formula>NOT(ISERROR(SEARCH("Cut Off",I3)))</formula>
    </cfRule>
    <cfRule type="containsText" dxfId="70" priority="2" operator="containsText" text="On Service">
      <formula>NOT(ISERROR(SEARCH("On Service",I3)))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F90D-390A-432A-B45C-A69F9A95BF2C}">
  <sheetPr>
    <tabColor theme="7" tint="0.59999389629810485"/>
  </sheetPr>
  <dimension ref="A1:AP38"/>
  <sheetViews>
    <sheetView topLeftCell="P1" zoomScale="70" zoomScaleNormal="70" workbookViewId="0">
      <selection activeCell="A2" sqref="A2:Z2"/>
    </sheetView>
  </sheetViews>
  <sheetFormatPr defaultColWidth="9.1796875" defaultRowHeight="15" customHeight="1" x14ac:dyDescent="0.35"/>
  <cols>
    <col min="1" max="1" width="3.1796875" bestFit="1" customWidth="1"/>
    <col min="2" max="2" width="4.453125" bestFit="1" customWidth="1"/>
    <col min="3" max="3" width="7.54296875" bestFit="1" customWidth="1"/>
    <col min="4" max="4" width="7.453125" bestFit="1" customWidth="1"/>
    <col min="5" max="5" width="46.7265625" customWidth="1"/>
    <col min="6" max="6" width="10" customWidth="1"/>
    <col min="7" max="7" width="9.453125" customWidth="1"/>
    <col min="8" max="8" width="17.54296875" bestFit="1" customWidth="1"/>
    <col min="9" max="9" width="9.54296875" bestFit="1" customWidth="1"/>
    <col min="10" max="10" width="8.6328125" bestFit="1" customWidth="1"/>
    <col min="11" max="11" width="12.26953125" customWidth="1"/>
    <col min="12" max="12" width="14.7265625" customWidth="1"/>
    <col min="13" max="13" width="12.54296875" customWidth="1"/>
    <col min="14" max="14" width="16.1796875" style="28" customWidth="1"/>
    <col min="15" max="15" width="26.26953125" bestFit="1" customWidth="1"/>
    <col min="16" max="16" width="25.81640625" style="28" customWidth="1"/>
    <col min="17" max="17" width="24.453125" customWidth="1"/>
    <col min="18" max="18" width="13" customWidth="1"/>
    <col min="19" max="19" width="12.7265625" customWidth="1"/>
    <col min="20" max="20" width="10.81640625" bestFit="1" customWidth="1"/>
    <col min="21" max="21" width="15.7265625" style="51" bestFit="1" customWidth="1"/>
    <col min="22" max="22" width="21" customWidth="1"/>
    <col min="23" max="23" width="9.1796875" customWidth="1"/>
    <col min="24" max="24" width="13.26953125" bestFit="1" customWidth="1"/>
    <col min="25" max="25" width="19.453125" bestFit="1" customWidth="1"/>
    <col min="26" max="26" width="34.54296875" bestFit="1" customWidth="1"/>
    <col min="27" max="27" width="11.453125" bestFit="1" customWidth="1"/>
    <col min="28" max="28" width="6.81640625" bestFit="1" customWidth="1"/>
    <col min="29" max="29" width="8.81640625" bestFit="1" customWidth="1"/>
    <col min="30" max="30" width="14.81640625" bestFit="1" customWidth="1"/>
    <col min="31" max="31" width="11.81640625" bestFit="1" customWidth="1"/>
    <col min="32" max="32" width="26" bestFit="1" customWidth="1"/>
    <col min="33" max="33" width="5.7265625" bestFit="1" customWidth="1"/>
    <col min="34" max="34" width="9" bestFit="1" customWidth="1"/>
    <col min="35" max="35" width="15.81640625" bestFit="1" customWidth="1"/>
    <col min="36" max="36" width="23.7265625" customWidth="1"/>
    <col min="37" max="37" width="26" bestFit="1" customWidth="1"/>
    <col min="38" max="38" width="10.1796875" bestFit="1" customWidth="1"/>
    <col min="39" max="39" width="10.1796875" customWidth="1"/>
    <col min="40" max="40" width="9.1796875" customWidth="1"/>
    <col min="41" max="41" width="19.81640625" bestFit="1" customWidth="1"/>
    <col min="42" max="42" width="13.1796875" customWidth="1"/>
  </cols>
  <sheetData>
    <row r="1" spans="1:42" ht="21" x14ac:dyDescent="0.5">
      <c r="M1" s="1"/>
      <c r="O1" s="1"/>
      <c r="Q1" s="1"/>
      <c r="R1" s="202" t="s">
        <v>560</v>
      </c>
      <c r="S1" s="203"/>
      <c r="T1" s="190" t="s">
        <v>571</v>
      </c>
      <c r="U1" s="191"/>
      <c r="V1" s="44" t="s">
        <v>562</v>
      </c>
      <c r="W1" s="196" t="s">
        <v>0</v>
      </c>
      <c r="X1" s="197"/>
      <c r="Y1" s="197"/>
      <c r="Z1" s="198"/>
      <c r="AA1" s="199" t="s">
        <v>1</v>
      </c>
      <c r="AB1" s="200"/>
      <c r="AC1" s="200"/>
      <c r="AD1" s="200"/>
      <c r="AE1" s="200"/>
      <c r="AF1" s="201"/>
      <c r="AG1" s="184" t="s">
        <v>2</v>
      </c>
      <c r="AH1" s="185"/>
      <c r="AI1" s="185"/>
      <c r="AJ1" s="185"/>
      <c r="AK1" s="186"/>
      <c r="AL1" s="192" t="s">
        <v>3</v>
      </c>
      <c r="AM1" s="193"/>
      <c r="AN1" s="194"/>
      <c r="AO1" s="2"/>
      <c r="AP1" s="3"/>
    </row>
    <row r="2" spans="1:42" s="53" customFormat="1" ht="14.5" x14ac:dyDescent="0.35">
      <c r="A2" s="4" t="s">
        <v>4</v>
      </c>
      <c r="B2" s="4" t="s">
        <v>5</v>
      </c>
      <c r="C2" s="4" t="s">
        <v>6</v>
      </c>
      <c r="D2" s="4" t="s">
        <v>8</v>
      </c>
      <c r="E2" s="4" t="s">
        <v>9</v>
      </c>
      <c r="F2" s="4" t="s">
        <v>10</v>
      </c>
      <c r="G2" s="4" t="s">
        <v>11</v>
      </c>
      <c r="H2" s="49" t="s">
        <v>655</v>
      </c>
      <c r="I2" s="4" t="s">
        <v>13</v>
      </c>
      <c r="J2" s="4" t="s">
        <v>14</v>
      </c>
      <c r="K2" s="39" t="s">
        <v>7</v>
      </c>
      <c r="L2" s="39" t="s">
        <v>565</v>
      </c>
      <c r="M2" s="41" t="s">
        <v>16</v>
      </c>
      <c r="N2" s="52" t="s">
        <v>566</v>
      </c>
      <c r="O2" s="41" t="s">
        <v>656</v>
      </c>
      <c r="P2" s="52" t="s">
        <v>657</v>
      </c>
      <c r="Q2" s="52" t="s">
        <v>658</v>
      </c>
      <c r="R2" s="52" t="s">
        <v>890</v>
      </c>
      <c r="S2" s="52" t="s">
        <v>891</v>
      </c>
      <c r="T2" s="43" t="s">
        <v>659</v>
      </c>
      <c r="U2" s="50" t="s">
        <v>572</v>
      </c>
      <c r="V2" s="52" t="s">
        <v>25</v>
      </c>
      <c r="W2" s="40" t="s">
        <v>878</v>
      </c>
      <c r="X2" s="41" t="s">
        <v>660</v>
      </c>
      <c r="Y2" s="41" t="s">
        <v>577</v>
      </c>
      <c r="Z2" s="41" t="s">
        <v>879</v>
      </c>
      <c r="AA2" s="41" t="s">
        <v>880</v>
      </c>
      <c r="AB2" s="41" t="s">
        <v>881</v>
      </c>
      <c r="AC2" s="41" t="s">
        <v>661</v>
      </c>
      <c r="AD2" s="41" t="s">
        <v>882</v>
      </c>
      <c r="AE2" s="41" t="s">
        <v>883</v>
      </c>
      <c r="AF2" s="41" t="s">
        <v>884</v>
      </c>
      <c r="AG2" s="11" t="s">
        <v>885</v>
      </c>
      <c r="AH2" s="11" t="s">
        <v>886</v>
      </c>
      <c r="AI2" s="11" t="s">
        <v>887</v>
      </c>
      <c r="AJ2" s="11" t="s">
        <v>888</v>
      </c>
      <c r="AK2" s="11" t="s">
        <v>889</v>
      </c>
      <c r="AL2" s="41" t="s">
        <v>664</v>
      </c>
      <c r="AM2" s="41" t="s">
        <v>665</v>
      </c>
      <c r="AN2" s="41" t="s">
        <v>24</v>
      </c>
      <c r="AO2" s="14" t="s">
        <v>25</v>
      </c>
      <c r="AP2" s="15" t="s">
        <v>26</v>
      </c>
    </row>
    <row r="3" spans="1:42" ht="14.5" x14ac:dyDescent="0.35">
      <c r="A3" s="16">
        <v>1</v>
      </c>
      <c r="B3" s="16" t="s">
        <v>27</v>
      </c>
      <c r="C3" s="16" t="s">
        <v>319</v>
      </c>
      <c r="D3" s="16" t="s">
        <v>320</v>
      </c>
      <c r="E3" s="16" t="s">
        <v>321</v>
      </c>
      <c r="F3" s="17" t="s">
        <v>322</v>
      </c>
      <c r="G3" s="17" t="s">
        <v>323</v>
      </c>
      <c r="H3" s="59" t="s">
        <v>602</v>
      </c>
      <c r="I3" s="60">
        <v>130.77745999999999</v>
      </c>
      <c r="J3" s="61" t="s">
        <v>801</v>
      </c>
      <c r="K3" s="60" t="s">
        <v>603</v>
      </c>
      <c r="L3" s="61" t="s">
        <v>592</v>
      </c>
      <c r="M3" s="69">
        <v>1500</v>
      </c>
      <c r="N3" s="69">
        <v>1500</v>
      </c>
      <c r="O3" s="62" t="s">
        <v>763</v>
      </c>
      <c r="P3" s="69" t="s">
        <v>742</v>
      </c>
      <c r="Q3" s="63" t="s">
        <v>585</v>
      </c>
      <c r="R3" s="64" t="s">
        <v>742</v>
      </c>
      <c r="S3" s="64" t="s">
        <v>742</v>
      </c>
      <c r="T3" s="26" t="s">
        <v>682</v>
      </c>
      <c r="U3" s="42"/>
      <c r="V3" s="22">
        <v>1581</v>
      </c>
      <c r="W3" s="30" t="s">
        <v>48</v>
      </c>
      <c r="X3" s="30">
        <v>20</v>
      </c>
      <c r="Y3" s="30" t="s">
        <v>598</v>
      </c>
      <c r="Z3" s="31" t="s">
        <v>47</v>
      </c>
      <c r="AA3" s="32" t="s">
        <v>62</v>
      </c>
      <c r="AB3" s="32" t="s">
        <v>51</v>
      </c>
      <c r="AC3" s="32">
        <v>1</v>
      </c>
      <c r="AD3" s="32">
        <v>50</v>
      </c>
      <c r="AE3" s="32" t="s">
        <v>40</v>
      </c>
      <c r="AF3" s="32" t="s">
        <v>764</v>
      </c>
      <c r="AG3" s="32" t="s">
        <v>41</v>
      </c>
      <c r="AH3" s="32">
        <v>12000</v>
      </c>
      <c r="AI3" s="32">
        <v>1</v>
      </c>
      <c r="AJ3" s="32" t="s">
        <v>40</v>
      </c>
      <c r="AK3" s="31" t="s">
        <v>764</v>
      </c>
      <c r="AL3" s="32" t="e">
        <v>#N/A</v>
      </c>
      <c r="AM3" s="32" t="e">
        <v>#N/A</v>
      </c>
      <c r="AN3" s="33">
        <v>0.97499999999999998</v>
      </c>
      <c r="AO3" s="32">
        <v>500</v>
      </c>
      <c r="AP3" s="32" t="s">
        <v>765</v>
      </c>
    </row>
    <row r="4" spans="1:42" ht="14.5" x14ac:dyDescent="0.35">
      <c r="A4" s="16">
        <v>2</v>
      </c>
      <c r="B4" s="16" t="s">
        <v>27</v>
      </c>
      <c r="C4" s="16" t="s">
        <v>324</v>
      </c>
      <c r="D4" s="16" t="s">
        <v>320</v>
      </c>
      <c r="E4" s="16" t="s">
        <v>325</v>
      </c>
      <c r="F4" s="17" t="s">
        <v>326</v>
      </c>
      <c r="G4" s="17" t="s">
        <v>327</v>
      </c>
      <c r="H4" s="65" t="s">
        <v>605</v>
      </c>
      <c r="I4" s="60">
        <v>132.20814999999999</v>
      </c>
      <c r="J4" s="61" t="s">
        <v>802</v>
      </c>
      <c r="K4" s="61" t="s">
        <v>603</v>
      </c>
      <c r="L4" s="61" t="s">
        <v>584</v>
      </c>
      <c r="M4" s="69">
        <v>1500</v>
      </c>
      <c r="N4" s="69">
        <v>1500</v>
      </c>
      <c r="O4" s="62" t="s">
        <v>766</v>
      </c>
      <c r="P4" s="69" t="s">
        <v>666</v>
      </c>
      <c r="Q4" s="62" t="s">
        <v>586</v>
      </c>
      <c r="R4" s="66" t="s">
        <v>716</v>
      </c>
      <c r="S4" s="67">
        <v>8000000</v>
      </c>
      <c r="T4" s="26" t="s">
        <v>767</v>
      </c>
      <c r="U4" s="42">
        <v>10000000</v>
      </c>
      <c r="V4" s="22">
        <v>1098</v>
      </c>
      <c r="W4" s="30" t="s">
        <v>48</v>
      </c>
      <c r="X4" s="30">
        <v>20</v>
      </c>
      <c r="Y4" s="30" t="s">
        <v>415</v>
      </c>
      <c r="Z4" s="34" t="s">
        <v>47</v>
      </c>
      <c r="AA4" s="30" t="s">
        <v>88</v>
      </c>
      <c r="AB4" s="30" t="s">
        <v>51</v>
      </c>
      <c r="AC4" s="30">
        <v>0</v>
      </c>
      <c r="AD4" s="30">
        <v>50</v>
      </c>
      <c r="AE4" s="30" t="s">
        <v>606</v>
      </c>
      <c r="AF4" s="30" t="s">
        <v>606</v>
      </c>
      <c r="AG4" s="30" t="s">
        <v>88</v>
      </c>
      <c r="AH4" s="30">
        <v>12000</v>
      </c>
      <c r="AI4" s="30">
        <v>0</v>
      </c>
      <c r="AJ4" s="30" t="s">
        <v>606</v>
      </c>
      <c r="AK4" s="34" t="s">
        <v>606</v>
      </c>
      <c r="AL4" s="30">
        <v>69.63</v>
      </c>
      <c r="AM4" s="30">
        <v>54.31</v>
      </c>
      <c r="AN4" s="35">
        <v>0.97499999999999998</v>
      </c>
      <c r="AO4" s="30">
        <v>1200</v>
      </c>
      <c r="AP4" s="30" t="s">
        <v>742</v>
      </c>
    </row>
    <row r="5" spans="1:42" ht="14.5" x14ac:dyDescent="0.35">
      <c r="A5" s="16">
        <v>3</v>
      </c>
      <c r="B5" s="16" t="s">
        <v>27</v>
      </c>
      <c r="C5" s="16" t="s">
        <v>329</v>
      </c>
      <c r="D5" s="16" t="s">
        <v>320</v>
      </c>
      <c r="E5" s="16" t="s">
        <v>330</v>
      </c>
      <c r="F5" s="17" t="s">
        <v>322</v>
      </c>
      <c r="G5" s="17" t="s">
        <v>331</v>
      </c>
      <c r="H5" s="59" t="s">
        <v>602</v>
      </c>
      <c r="I5" s="60">
        <v>132.74700000000001</v>
      </c>
      <c r="J5" s="61" t="s">
        <v>803</v>
      </c>
      <c r="K5" s="61" t="s">
        <v>603</v>
      </c>
      <c r="L5" s="61" t="s">
        <v>592</v>
      </c>
      <c r="M5" s="69">
        <v>3000</v>
      </c>
      <c r="N5" s="69">
        <v>3000</v>
      </c>
      <c r="O5" s="62" t="s">
        <v>691</v>
      </c>
      <c r="P5" s="69" t="s">
        <v>742</v>
      </c>
      <c r="Q5" s="63" t="s">
        <v>585</v>
      </c>
      <c r="R5" s="66" t="s">
        <v>742</v>
      </c>
      <c r="S5" s="66" t="s">
        <v>742</v>
      </c>
      <c r="T5" s="26" t="s">
        <v>682</v>
      </c>
      <c r="U5" s="42"/>
      <c r="V5" s="22">
        <v>1600</v>
      </c>
      <c r="W5" s="30" t="s">
        <v>48</v>
      </c>
      <c r="X5" s="30">
        <v>20</v>
      </c>
      <c r="Y5" s="30" t="s">
        <v>598</v>
      </c>
      <c r="Z5" s="34" t="s">
        <v>47</v>
      </c>
      <c r="AA5" s="30" t="s">
        <v>62</v>
      </c>
      <c r="AB5" s="30" t="s">
        <v>51</v>
      </c>
      <c r="AC5" s="30">
        <v>6</v>
      </c>
      <c r="AD5" s="30">
        <v>50</v>
      </c>
      <c r="AE5" s="30" t="s">
        <v>608</v>
      </c>
      <c r="AF5" s="30" t="s">
        <v>764</v>
      </c>
      <c r="AG5" s="30" t="s">
        <v>41</v>
      </c>
      <c r="AH5" s="30">
        <v>18000</v>
      </c>
      <c r="AI5" s="30">
        <v>3</v>
      </c>
      <c r="AJ5" s="30" t="s">
        <v>608</v>
      </c>
      <c r="AK5" s="34" t="s">
        <v>764</v>
      </c>
      <c r="AL5" s="30">
        <v>95.26</v>
      </c>
      <c r="AM5" s="30">
        <v>85.27</v>
      </c>
      <c r="AN5" s="35">
        <v>0.97499999999999998</v>
      </c>
      <c r="AO5" s="30">
        <v>1000</v>
      </c>
      <c r="AP5" s="30" t="s">
        <v>765</v>
      </c>
    </row>
    <row r="6" spans="1:42" ht="14.5" x14ac:dyDescent="0.35">
      <c r="A6" s="16">
        <v>4</v>
      </c>
      <c r="B6" s="16" t="s">
        <v>27</v>
      </c>
      <c r="C6" s="16" t="s">
        <v>332</v>
      </c>
      <c r="D6" s="16" t="s">
        <v>320</v>
      </c>
      <c r="E6" s="16" t="s">
        <v>333</v>
      </c>
      <c r="F6" s="17" t="s">
        <v>326</v>
      </c>
      <c r="G6" s="17" t="s">
        <v>334</v>
      </c>
      <c r="H6" s="65" t="s">
        <v>605</v>
      </c>
      <c r="I6" s="60">
        <v>133.19676000000001</v>
      </c>
      <c r="J6" s="61" t="s">
        <v>804</v>
      </c>
      <c r="K6" s="61" t="s">
        <v>609</v>
      </c>
      <c r="L6" s="61" t="s">
        <v>584</v>
      </c>
      <c r="M6" s="69">
        <v>1500</v>
      </c>
      <c r="N6" s="69">
        <v>1500</v>
      </c>
      <c r="O6" s="62" t="s">
        <v>766</v>
      </c>
      <c r="P6" s="69" t="s">
        <v>666</v>
      </c>
      <c r="Q6" s="62" t="s">
        <v>586</v>
      </c>
      <c r="R6" s="66" t="s">
        <v>716</v>
      </c>
      <c r="S6" s="67">
        <v>8000000</v>
      </c>
      <c r="T6" s="26" t="s">
        <v>682</v>
      </c>
      <c r="U6" s="42"/>
      <c r="V6" s="22">
        <v>1749</v>
      </c>
      <c r="W6" s="30" t="s">
        <v>48</v>
      </c>
      <c r="X6" s="30">
        <v>20</v>
      </c>
      <c r="Y6" s="30" t="s">
        <v>415</v>
      </c>
      <c r="Z6" s="34" t="s">
        <v>47</v>
      </c>
      <c r="AA6" s="30" t="s">
        <v>88</v>
      </c>
      <c r="AB6" s="30" t="s">
        <v>51</v>
      </c>
      <c r="AC6" s="30">
        <v>5</v>
      </c>
      <c r="AD6" s="30">
        <v>0</v>
      </c>
      <c r="AE6" s="30" t="s">
        <v>606</v>
      </c>
      <c r="AF6" s="30" t="s">
        <v>606</v>
      </c>
      <c r="AG6" s="30" t="s">
        <v>88</v>
      </c>
      <c r="AH6" s="30">
        <v>12000</v>
      </c>
      <c r="AI6" s="30">
        <v>0</v>
      </c>
      <c r="AJ6" s="30" t="s">
        <v>606</v>
      </c>
      <c r="AK6" s="34" t="s">
        <v>606</v>
      </c>
      <c r="AL6" s="30">
        <v>62.02</v>
      </c>
      <c r="AM6" s="30">
        <v>41.54</v>
      </c>
      <c r="AN6" s="35">
        <v>0.97499999999999998</v>
      </c>
      <c r="AO6" s="30">
        <v>800</v>
      </c>
      <c r="AP6" s="30" t="s">
        <v>742</v>
      </c>
    </row>
    <row r="7" spans="1:42" ht="14.5" x14ac:dyDescent="0.35">
      <c r="A7" s="16">
        <v>5</v>
      </c>
      <c r="B7" s="16" t="s">
        <v>27</v>
      </c>
      <c r="C7" s="17" t="s">
        <v>335</v>
      </c>
      <c r="D7" s="17" t="s">
        <v>320</v>
      </c>
      <c r="E7" s="17" t="s">
        <v>336</v>
      </c>
      <c r="F7" s="17" t="s">
        <v>322</v>
      </c>
      <c r="G7" s="17" t="s">
        <v>323</v>
      </c>
      <c r="H7" s="65" t="s">
        <v>605</v>
      </c>
      <c r="I7" s="60">
        <v>129.04026999999999</v>
      </c>
      <c r="J7" s="61" t="s">
        <v>805</v>
      </c>
      <c r="K7" s="61" t="s">
        <v>603</v>
      </c>
      <c r="L7" s="61" t="s">
        <v>590</v>
      </c>
      <c r="M7" s="69">
        <v>4500</v>
      </c>
      <c r="N7" s="69">
        <v>4500</v>
      </c>
      <c r="O7" s="62" t="s">
        <v>766</v>
      </c>
      <c r="P7" s="69" t="s">
        <v>679</v>
      </c>
      <c r="Q7" s="62" t="s">
        <v>586</v>
      </c>
      <c r="R7" s="66" t="s">
        <v>742</v>
      </c>
      <c r="S7" s="66" t="s">
        <v>742</v>
      </c>
      <c r="T7" s="26" t="s">
        <v>682</v>
      </c>
      <c r="U7" s="42"/>
      <c r="V7" s="22">
        <v>2113</v>
      </c>
      <c r="W7" s="30" t="s">
        <v>48</v>
      </c>
      <c r="X7" s="30">
        <v>20</v>
      </c>
      <c r="Y7" s="30" t="s">
        <v>598</v>
      </c>
      <c r="Z7" s="34" t="s">
        <v>47</v>
      </c>
      <c r="AA7" s="30" t="s">
        <v>62</v>
      </c>
      <c r="AB7" s="30" t="s">
        <v>51</v>
      </c>
      <c r="AC7" s="30">
        <v>5</v>
      </c>
      <c r="AD7" s="30">
        <v>50</v>
      </c>
      <c r="AE7" s="30" t="s">
        <v>608</v>
      </c>
      <c r="AF7" s="30" t="s">
        <v>764</v>
      </c>
      <c r="AG7" s="30" t="s">
        <v>41</v>
      </c>
      <c r="AH7" s="30">
        <v>18000</v>
      </c>
      <c r="AI7" s="30">
        <v>3</v>
      </c>
      <c r="AJ7" s="30" t="s">
        <v>608</v>
      </c>
      <c r="AK7" s="34" t="s">
        <v>764</v>
      </c>
      <c r="AL7" s="30">
        <v>97.11</v>
      </c>
      <c r="AM7" s="30">
        <v>95.58</v>
      </c>
      <c r="AN7" s="35">
        <v>0.97499999999999998</v>
      </c>
      <c r="AO7" s="30">
        <v>1300</v>
      </c>
      <c r="AP7" s="30" t="s">
        <v>742</v>
      </c>
    </row>
    <row r="8" spans="1:42" ht="14.5" x14ac:dyDescent="0.35">
      <c r="A8" s="16">
        <v>6</v>
      </c>
      <c r="B8" s="16" t="s">
        <v>27</v>
      </c>
      <c r="C8" s="16" t="s">
        <v>338</v>
      </c>
      <c r="D8" s="16" t="s">
        <v>320</v>
      </c>
      <c r="E8" s="16" t="s">
        <v>339</v>
      </c>
      <c r="F8" s="17" t="s">
        <v>326</v>
      </c>
      <c r="G8" s="17" t="s">
        <v>327</v>
      </c>
      <c r="H8" s="59" t="s">
        <v>602</v>
      </c>
      <c r="I8" s="60">
        <v>132.85453000000001</v>
      </c>
      <c r="J8" s="61" t="s">
        <v>806</v>
      </c>
      <c r="K8" s="61" t="s">
        <v>603</v>
      </c>
      <c r="L8" s="61" t="s">
        <v>592</v>
      </c>
      <c r="M8" s="69">
        <v>3000</v>
      </c>
      <c r="N8" s="69">
        <v>3000</v>
      </c>
      <c r="O8" s="62" t="s">
        <v>742</v>
      </c>
      <c r="P8" s="69" t="s">
        <v>742</v>
      </c>
      <c r="Q8" s="63" t="s">
        <v>585</v>
      </c>
      <c r="R8" s="66" t="s">
        <v>742</v>
      </c>
      <c r="S8" s="66" t="s">
        <v>742</v>
      </c>
      <c r="T8" s="26" t="s">
        <v>682</v>
      </c>
      <c r="U8" s="42"/>
      <c r="V8" s="22">
        <v>1451</v>
      </c>
      <c r="W8" s="30" t="s">
        <v>48</v>
      </c>
      <c r="X8" s="30">
        <v>20</v>
      </c>
      <c r="Y8" s="30" t="s">
        <v>598</v>
      </c>
      <c r="Z8" s="34" t="s">
        <v>47</v>
      </c>
      <c r="AA8" s="30" t="s">
        <v>62</v>
      </c>
      <c r="AB8" s="30" t="s">
        <v>51</v>
      </c>
      <c r="AC8" s="30">
        <v>5</v>
      </c>
      <c r="AD8" s="30">
        <v>50</v>
      </c>
      <c r="AE8" s="30" t="s">
        <v>608</v>
      </c>
      <c r="AF8" s="30" t="s">
        <v>764</v>
      </c>
      <c r="AG8" s="30" t="s">
        <v>41</v>
      </c>
      <c r="AH8" s="30">
        <v>18000</v>
      </c>
      <c r="AI8" s="30">
        <v>3</v>
      </c>
      <c r="AJ8" s="30" t="s">
        <v>608</v>
      </c>
      <c r="AK8" s="34" t="s">
        <v>764</v>
      </c>
      <c r="AL8" s="30">
        <v>87.06</v>
      </c>
      <c r="AM8" s="30">
        <v>84.19</v>
      </c>
      <c r="AN8" s="35">
        <v>0.97499999999999998</v>
      </c>
      <c r="AO8" s="30">
        <v>900</v>
      </c>
      <c r="AP8" s="30" t="s">
        <v>765</v>
      </c>
    </row>
    <row r="9" spans="1:42" ht="14.5" x14ac:dyDescent="0.35">
      <c r="A9" s="16">
        <v>7</v>
      </c>
      <c r="B9" s="16" t="s">
        <v>27</v>
      </c>
      <c r="C9" s="16" t="s">
        <v>340</v>
      </c>
      <c r="D9" s="16" t="s">
        <v>320</v>
      </c>
      <c r="E9" s="16" t="s">
        <v>341</v>
      </c>
      <c r="F9" s="17" t="s">
        <v>326</v>
      </c>
      <c r="G9" s="17" t="s">
        <v>334</v>
      </c>
      <c r="H9" s="65" t="s">
        <v>605</v>
      </c>
      <c r="I9" s="60">
        <v>133.14850000000001</v>
      </c>
      <c r="J9" s="61" t="s">
        <v>807</v>
      </c>
      <c r="K9" s="61" t="s">
        <v>610</v>
      </c>
      <c r="L9" s="61" t="s">
        <v>584</v>
      </c>
      <c r="M9" s="69">
        <v>3000</v>
      </c>
      <c r="N9" s="69">
        <v>3000</v>
      </c>
      <c r="O9" s="62" t="s">
        <v>763</v>
      </c>
      <c r="P9" s="69" t="s">
        <v>768</v>
      </c>
      <c r="Q9" s="62" t="s">
        <v>586</v>
      </c>
      <c r="R9" s="66" t="s">
        <v>742</v>
      </c>
      <c r="S9" s="66" t="s">
        <v>742</v>
      </c>
      <c r="T9" s="26" t="s">
        <v>682</v>
      </c>
      <c r="U9" s="42"/>
      <c r="V9" s="22">
        <v>2272</v>
      </c>
      <c r="W9" s="30" t="s">
        <v>48</v>
      </c>
      <c r="X9" s="30">
        <v>20</v>
      </c>
      <c r="Y9" s="30" t="s">
        <v>598</v>
      </c>
      <c r="Z9" s="34" t="s">
        <v>47</v>
      </c>
      <c r="AA9" s="30" t="s">
        <v>62</v>
      </c>
      <c r="AB9" s="30" t="s">
        <v>51</v>
      </c>
      <c r="AC9" s="30">
        <v>8</v>
      </c>
      <c r="AD9" s="30">
        <v>50</v>
      </c>
      <c r="AE9" s="30" t="s">
        <v>40</v>
      </c>
      <c r="AF9" s="30" t="s">
        <v>764</v>
      </c>
      <c r="AG9" s="30" t="s">
        <v>41</v>
      </c>
      <c r="AH9" s="30">
        <v>18000</v>
      </c>
      <c r="AI9" s="30">
        <v>2</v>
      </c>
      <c r="AJ9" s="30" t="s">
        <v>40</v>
      </c>
      <c r="AK9" s="34" t="s">
        <v>764</v>
      </c>
      <c r="AL9" s="30">
        <v>59.7</v>
      </c>
      <c r="AM9" s="30">
        <v>55.5</v>
      </c>
      <c r="AN9" s="35">
        <v>0.97499999999999998</v>
      </c>
      <c r="AO9" s="30">
        <v>1500</v>
      </c>
      <c r="AP9" s="30" t="s">
        <v>742</v>
      </c>
    </row>
    <row r="10" spans="1:42" ht="14.5" x14ac:dyDescent="0.35">
      <c r="A10" s="16">
        <v>8</v>
      </c>
      <c r="B10" s="16" t="s">
        <v>27</v>
      </c>
      <c r="C10" s="16" t="s">
        <v>342</v>
      </c>
      <c r="D10" s="16" t="s">
        <v>320</v>
      </c>
      <c r="E10" s="16" t="s">
        <v>343</v>
      </c>
      <c r="F10" s="17" t="s">
        <v>326</v>
      </c>
      <c r="G10" s="17" t="s">
        <v>327</v>
      </c>
      <c r="H10" s="65" t="s">
        <v>605</v>
      </c>
      <c r="I10" s="60">
        <v>133.58941999999999</v>
      </c>
      <c r="J10" s="61" t="s">
        <v>808</v>
      </c>
      <c r="K10" s="61" t="s">
        <v>603</v>
      </c>
      <c r="L10" s="61" t="s">
        <v>584</v>
      </c>
      <c r="M10" s="69">
        <v>3000</v>
      </c>
      <c r="N10" s="69">
        <v>3000</v>
      </c>
      <c r="O10" s="62" t="s">
        <v>763</v>
      </c>
      <c r="P10" s="69" t="s">
        <v>768</v>
      </c>
      <c r="Q10" s="63" t="s">
        <v>585</v>
      </c>
      <c r="R10" s="66" t="s">
        <v>742</v>
      </c>
      <c r="S10" s="66" t="s">
        <v>742</v>
      </c>
      <c r="T10" s="26" t="s">
        <v>682</v>
      </c>
      <c r="U10" s="42"/>
      <c r="V10" s="22">
        <v>1825</v>
      </c>
      <c r="W10" s="30" t="s">
        <v>48</v>
      </c>
      <c r="X10" s="30">
        <v>20</v>
      </c>
      <c r="Y10" s="30" t="s">
        <v>598</v>
      </c>
      <c r="Z10" s="34" t="s">
        <v>47</v>
      </c>
      <c r="AA10" s="30" t="s">
        <v>62</v>
      </c>
      <c r="AB10" s="30" t="s">
        <v>51</v>
      </c>
      <c r="AC10" s="30">
        <v>0</v>
      </c>
      <c r="AD10" s="30">
        <v>50</v>
      </c>
      <c r="AE10" s="30" t="s">
        <v>608</v>
      </c>
      <c r="AF10" s="30" t="s">
        <v>764</v>
      </c>
      <c r="AG10" s="30" t="s">
        <v>41</v>
      </c>
      <c r="AH10" s="30">
        <v>12000</v>
      </c>
      <c r="AI10" s="30">
        <v>3</v>
      </c>
      <c r="AJ10" s="30" t="s">
        <v>608</v>
      </c>
      <c r="AK10" s="34" t="s">
        <v>764</v>
      </c>
      <c r="AL10" s="30">
        <v>74.39</v>
      </c>
      <c r="AM10" s="30">
        <v>97.43</v>
      </c>
      <c r="AN10" s="35">
        <v>0.97499999999999998</v>
      </c>
      <c r="AO10" s="30">
        <v>800</v>
      </c>
      <c r="AP10" s="30" t="s">
        <v>742</v>
      </c>
    </row>
    <row r="11" spans="1:42" ht="14.5" x14ac:dyDescent="0.35">
      <c r="A11" s="16">
        <v>9</v>
      </c>
      <c r="B11" s="16" t="s">
        <v>27</v>
      </c>
      <c r="C11" s="16" t="s">
        <v>344</v>
      </c>
      <c r="D11" s="16" t="s">
        <v>320</v>
      </c>
      <c r="E11" s="16" t="s">
        <v>345</v>
      </c>
      <c r="F11" s="17" t="s">
        <v>346</v>
      </c>
      <c r="G11" s="17" t="s">
        <v>347</v>
      </c>
      <c r="H11" s="65" t="s">
        <v>605</v>
      </c>
      <c r="I11" s="60">
        <v>140.46346</v>
      </c>
      <c r="J11" s="61" t="s">
        <v>809</v>
      </c>
      <c r="K11" s="61" t="s">
        <v>603</v>
      </c>
      <c r="L11" s="61" t="s">
        <v>590</v>
      </c>
      <c r="M11" s="69">
        <v>4500</v>
      </c>
      <c r="N11" s="69">
        <v>4500</v>
      </c>
      <c r="O11" s="62" t="s">
        <v>766</v>
      </c>
      <c r="P11" s="69" t="s">
        <v>679</v>
      </c>
      <c r="Q11" s="62" t="s">
        <v>586</v>
      </c>
      <c r="R11" s="66" t="s">
        <v>742</v>
      </c>
      <c r="S11" s="66" t="s">
        <v>742</v>
      </c>
      <c r="T11" s="26" t="s">
        <v>682</v>
      </c>
      <c r="U11" s="42"/>
      <c r="V11" s="22">
        <v>1476</v>
      </c>
      <c r="W11" s="30" t="s">
        <v>48</v>
      </c>
      <c r="X11" s="30">
        <v>20</v>
      </c>
      <c r="Y11" s="30" t="s">
        <v>598</v>
      </c>
      <c r="Z11" s="34" t="s">
        <v>47</v>
      </c>
      <c r="AA11" s="30" t="s">
        <v>62</v>
      </c>
      <c r="AB11" s="30" t="s">
        <v>51</v>
      </c>
      <c r="AC11" s="30">
        <v>6</v>
      </c>
      <c r="AD11" s="30">
        <v>50</v>
      </c>
      <c r="AE11" s="30" t="s">
        <v>608</v>
      </c>
      <c r="AF11" s="30" t="s">
        <v>764</v>
      </c>
      <c r="AG11" s="30" t="s">
        <v>41</v>
      </c>
      <c r="AH11" s="30">
        <v>18000</v>
      </c>
      <c r="AI11" s="30">
        <v>2</v>
      </c>
      <c r="AJ11" s="30" t="s">
        <v>608</v>
      </c>
      <c r="AK11" s="34" t="s">
        <v>764</v>
      </c>
      <c r="AL11" s="30">
        <v>99.32</v>
      </c>
      <c r="AM11" s="30">
        <v>76.459999999999994</v>
      </c>
      <c r="AN11" s="35">
        <v>0.97499999999999998</v>
      </c>
      <c r="AO11" s="30">
        <v>1500</v>
      </c>
      <c r="AP11" s="30" t="s">
        <v>742</v>
      </c>
    </row>
    <row r="12" spans="1:42" ht="14.5" x14ac:dyDescent="0.35">
      <c r="A12" s="16">
        <v>10</v>
      </c>
      <c r="B12" s="16" t="s">
        <v>27</v>
      </c>
      <c r="C12" s="16" t="s">
        <v>348</v>
      </c>
      <c r="D12" s="16" t="s">
        <v>320</v>
      </c>
      <c r="E12" s="16" t="s">
        <v>349</v>
      </c>
      <c r="F12" s="17" t="s">
        <v>326</v>
      </c>
      <c r="G12" s="17" t="s">
        <v>334</v>
      </c>
      <c r="H12" s="65" t="s">
        <v>605</v>
      </c>
      <c r="I12" s="60">
        <v>132.97310999999999</v>
      </c>
      <c r="J12" s="61" t="s">
        <v>810</v>
      </c>
      <c r="K12" s="61" t="s">
        <v>610</v>
      </c>
      <c r="L12" s="61" t="s">
        <v>590</v>
      </c>
      <c r="M12" s="69">
        <v>4500</v>
      </c>
      <c r="N12" s="69">
        <v>4500</v>
      </c>
      <c r="O12" s="62" t="s">
        <v>766</v>
      </c>
      <c r="P12" s="69" t="s">
        <v>679</v>
      </c>
      <c r="Q12" s="62" t="s">
        <v>586</v>
      </c>
      <c r="R12" s="66" t="s">
        <v>742</v>
      </c>
      <c r="S12" s="66" t="s">
        <v>742</v>
      </c>
      <c r="T12" s="26" t="s">
        <v>682</v>
      </c>
      <c r="U12" s="42"/>
      <c r="V12" s="22">
        <v>1450</v>
      </c>
      <c r="W12" s="30" t="s">
        <v>48</v>
      </c>
      <c r="X12" s="30">
        <v>20</v>
      </c>
      <c r="Y12" s="30" t="s">
        <v>598</v>
      </c>
      <c r="Z12" s="34" t="s">
        <v>47</v>
      </c>
      <c r="AA12" s="30" t="s">
        <v>62</v>
      </c>
      <c r="AB12" s="30" t="s">
        <v>51</v>
      </c>
      <c r="AC12" s="30">
        <v>4</v>
      </c>
      <c r="AD12" s="30">
        <v>50</v>
      </c>
      <c r="AE12" s="30" t="s">
        <v>608</v>
      </c>
      <c r="AF12" s="30" t="s">
        <v>764</v>
      </c>
      <c r="AG12" s="30" t="s">
        <v>41</v>
      </c>
      <c r="AH12" s="30">
        <v>18000</v>
      </c>
      <c r="AI12" s="30">
        <v>2</v>
      </c>
      <c r="AJ12" s="30" t="s">
        <v>608</v>
      </c>
      <c r="AK12" s="34" t="s">
        <v>764</v>
      </c>
      <c r="AL12" s="30">
        <v>87.7</v>
      </c>
      <c r="AM12" s="30">
        <v>69</v>
      </c>
      <c r="AN12" s="35">
        <v>0.99</v>
      </c>
      <c r="AO12" s="30">
        <v>1300</v>
      </c>
      <c r="AP12" s="30" t="s">
        <v>742</v>
      </c>
    </row>
    <row r="13" spans="1:42" ht="14.5" x14ac:dyDescent="0.35">
      <c r="A13" s="16">
        <v>11</v>
      </c>
      <c r="B13" s="16" t="s">
        <v>27</v>
      </c>
      <c r="C13" s="16" t="s">
        <v>350</v>
      </c>
      <c r="D13" s="16" t="s">
        <v>320</v>
      </c>
      <c r="E13" s="16" t="s">
        <v>351</v>
      </c>
      <c r="F13" s="17" t="s">
        <v>352</v>
      </c>
      <c r="G13" s="17" t="s">
        <v>353</v>
      </c>
      <c r="H13" s="65" t="s">
        <v>605</v>
      </c>
      <c r="I13" s="60">
        <v>135.75939</v>
      </c>
      <c r="J13" s="61" t="s">
        <v>811</v>
      </c>
      <c r="K13" s="61" t="s">
        <v>603</v>
      </c>
      <c r="L13" s="61" t="s">
        <v>584</v>
      </c>
      <c r="M13" s="69">
        <v>1500</v>
      </c>
      <c r="N13" s="69">
        <v>1500</v>
      </c>
      <c r="O13" s="62" t="s">
        <v>763</v>
      </c>
      <c r="P13" s="69" t="s">
        <v>768</v>
      </c>
      <c r="Q13" s="62" t="s">
        <v>586</v>
      </c>
      <c r="R13" s="66" t="s">
        <v>742</v>
      </c>
      <c r="S13" s="66" t="s">
        <v>742</v>
      </c>
      <c r="T13" s="26" t="s">
        <v>682</v>
      </c>
      <c r="U13" s="42"/>
      <c r="V13" s="22">
        <v>2000</v>
      </c>
      <c r="W13" s="30" t="s">
        <v>48</v>
      </c>
      <c r="X13" s="30">
        <v>20</v>
      </c>
      <c r="Y13" s="30" t="s">
        <v>598</v>
      </c>
      <c r="Z13" s="34" t="s">
        <v>47</v>
      </c>
      <c r="AA13" s="30" t="s">
        <v>62</v>
      </c>
      <c r="AB13" s="30" t="s">
        <v>51</v>
      </c>
      <c r="AC13" s="30">
        <v>1</v>
      </c>
      <c r="AD13" s="30">
        <v>50</v>
      </c>
      <c r="AE13" s="30" t="s">
        <v>608</v>
      </c>
      <c r="AF13" s="30" t="s">
        <v>764</v>
      </c>
      <c r="AG13" s="30" t="s">
        <v>41</v>
      </c>
      <c r="AH13" s="30">
        <v>18000</v>
      </c>
      <c r="AI13" s="30">
        <v>3</v>
      </c>
      <c r="AJ13" s="30" t="s">
        <v>608</v>
      </c>
      <c r="AK13" s="34" t="s">
        <v>764</v>
      </c>
      <c r="AL13" s="30">
        <v>87.85</v>
      </c>
      <c r="AM13" s="30">
        <v>91.65</v>
      </c>
      <c r="AN13" s="35">
        <v>0.97499999999999998</v>
      </c>
      <c r="AO13" s="30">
        <v>1000</v>
      </c>
      <c r="AP13" s="30" t="s">
        <v>742</v>
      </c>
    </row>
    <row r="14" spans="1:42" ht="14.5" x14ac:dyDescent="0.35">
      <c r="A14" s="16">
        <v>12</v>
      </c>
      <c r="B14" s="16" t="s">
        <v>27</v>
      </c>
      <c r="C14" s="16" t="s">
        <v>354</v>
      </c>
      <c r="D14" s="16" t="s">
        <v>320</v>
      </c>
      <c r="E14" s="16" t="s">
        <v>355</v>
      </c>
      <c r="F14" s="17" t="s">
        <v>352</v>
      </c>
      <c r="G14" s="17" t="s">
        <v>353</v>
      </c>
      <c r="H14" s="59" t="s">
        <v>602</v>
      </c>
      <c r="I14" s="60">
        <v>135.59058999999999</v>
      </c>
      <c r="J14" s="61" t="s">
        <v>812</v>
      </c>
      <c r="K14" s="61" t="s">
        <v>609</v>
      </c>
      <c r="L14" s="61" t="s">
        <v>592</v>
      </c>
      <c r="M14" s="69">
        <v>1500</v>
      </c>
      <c r="N14" s="69">
        <v>1500</v>
      </c>
      <c r="O14" s="62" t="s">
        <v>742</v>
      </c>
      <c r="P14" s="69" t="s">
        <v>742</v>
      </c>
      <c r="Q14" s="63" t="s">
        <v>585</v>
      </c>
      <c r="R14" s="66" t="s">
        <v>742</v>
      </c>
      <c r="S14" s="66" t="s">
        <v>742</v>
      </c>
      <c r="T14" s="26" t="s">
        <v>682</v>
      </c>
      <c r="U14" s="42"/>
      <c r="V14" s="22">
        <v>1100</v>
      </c>
      <c r="W14" s="30" t="s">
        <v>48</v>
      </c>
      <c r="X14" s="30">
        <v>20</v>
      </c>
      <c r="Y14" s="30" t="s">
        <v>598</v>
      </c>
      <c r="Z14" s="34" t="s">
        <v>47</v>
      </c>
      <c r="AA14" s="30" t="s">
        <v>62</v>
      </c>
      <c r="AB14" s="30" t="s">
        <v>51</v>
      </c>
      <c r="AC14" s="30">
        <v>0</v>
      </c>
      <c r="AD14" s="30">
        <v>50</v>
      </c>
      <c r="AE14" s="30" t="s">
        <v>608</v>
      </c>
      <c r="AF14" s="30" t="s">
        <v>764</v>
      </c>
      <c r="AG14" s="30" t="s">
        <v>41</v>
      </c>
      <c r="AH14" s="30">
        <v>18000</v>
      </c>
      <c r="AI14" s="30">
        <v>3</v>
      </c>
      <c r="AJ14" s="30" t="s">
        <v>608</v>
      </c>
      <c r="AK14" s="34" t="s">
        <v>764</v>
      </c>
      <c r="AL14" s="30">
        <v>98.05</v>
      </c>
      <c r="AM14" s="30">
        <v>98.61</v>
      </c>
      <c r="AN14" s="35">
        <v>0.97499999999999998</v>
      </c>
      <c r="AO14" s="30">
        <v>700</v>
      </c>
      <c r="AP14" s="30" t="s">
        <v>765</v>
      </c>
    </row>
    <row r="15" spans="1:42" ht="14.5" x14ac:dyDescent="0.35">
      <c r="A15" s="16">
        <v>13</v>
      </c>
      <c r="B15" s="16" t="s">
        <v>27</v>
      </c>
      <c r="C15" s="16" t="s">
        <v>356</v>
      </c>
      <c r="D15" s="16" t="s">
        <v>320</v>
      </c>
      <c r="E15" s="16" t="s">
        <v>357</v>
      </c>
      <c r="F15" s="17" t="s">
        <v>346</v>
      </c>
      <c r="G15" s="17" t="s">
        <v>358</v>
      </c>
      <c r="H15" s="65" t="s">
        <v>605</v>
      </c>
      <c r="I15" s="60">
        <v>136.571922</v>
      </c>
      <c r="J15" s="61" t="s">
        <v>813</v>
      </c>
      <c r="K15" s="61" t="s">
        <v>603</v>
      </c>
      <c r="L15" s="61" t="s">
        <v>590</v>
      </c>
      <c r="M15" s="70">
        <v>3000</v>
      </c>
      <c r="N15" s="69">
        <v>3000</v>
      </c>
      <c r="O15" s="62" t="s">
        <v>766</v>
      </c>
      <c r="P15" s="69" t="s">
        <v>768</v>
      </c>
      <c r="Q15" s="63" t="s">
        <v>585</v>
      </c>
      <c r="R15" s="68" t="s">
        <v>767</v>
      </c>
      <c r="S15" s="67">
        <v>10000000</v>
      </c>
      <c r="T15" s="26" t="s">
        <v>767</v>
      </c>
      <c r="U15" s="42">
        <v>10000000</v>
      </c>
      <c r="V15" s="22">
        <v>1598</v>
      </c>
      <c r="W15" s="30" t="s">
        <v>48</v>
      </c>
      <c r="X15" s="30">
        <v>20</v>
      </c>
      <c r="Y15" s="30" t="s">
        <v>415</v>
      </c>
      <c r="Z15" s="34" t="s">
        <v>47</v>
      </c>
      <c r="AA15" s="30" t="s">
        <v>88</v>
      </c>
      <c r="AB15" s="30" t="s">
        <v>51</v>
      </c>
      <c r="AC15" s="30">
        <v>1</v>
      </c>
      <c r="AD15" s="30">
        <v>50</v>
      </c>
      <c r="AE15" s="30" t="s">
        <v>606</v>
      </c>
      <c r="AF15" s="30" t="s">
        <v>606</v>
      </c>
      <c r="AG15" s="30" t="s">
        <v>88</v>
      </c>
      <c r="AH15" s="30">
        <v>12000</v>
      </c>
      <c r="AI15" s="30">
        <v>2</v>
      </c>
      <c r="AJ15" s="30" t="s">
        <v>606</v>
      </c>
      <c r="AK15" s="34" t="s">
        <v>606</v>
      </c>
      <c r="AL15" s="30">
        <v>80.92</v>
      </c>
      <c r="AM15" s="30">
        <v>82.61</v>
      </c>
      <c r="AN15" s="35">
        <v>0.97499999999999998</v>
      </c>
      <c r="AO15" s="30">
        <v>800</v>
      </c>
      <c r="AP15" s="30" t="s">
        <v>742</v>
      </c>
    </row>
    <row r="16" spans="1:42" ht="14.5" x14ac:dyDescent="0.35">
      <c r="A16" s="16">
        <v>14</v>
      </c>
      <c r="B16" s="16" t="s">
        <v>27</v>
      </c>
      <c r="C16" s="16" t="s">
        <v>359</v>
      </c>
      <c r="D16" s="16" t="s">
        <v>320</v>
      </c>
      <c r="E16" s="16" t="s">
        <v>360</v>
      </c>
      <c r="F16" s="17" t="s">
        <v>322</v>
      </c>
      <c r="G16" s="17" t="s">
        <v>331</v>
      </c>
      <c r="H16" s="65" t="s">
        <v>605</v>
      </c>
      <c r="I16" s="60">
        <v>134.27737999999999</v>
      </c>
      <c r="J16" s="61" t="s">
        <v>814</v>
      </c>
      <c r="K16" s="61" t="s">
        <v>610</v>
      </c>
      <c r="L16" s="61" t="s">
        <v>584</v>
      </c>
      <c r="M16" s="69">
        <v>7500</v>
      </c>
      <c r="N16" s="69">
        <v>3000</v>
      </c>
      <c r="O16" s="62" t="s">
        <v>766</v>
      </c>
      <c r="P16" s="69" t="s">
        <v>679</v>
      </c>
      <c r="Q16" s="62" t="s">
        <v>586</v>
      </c>
      <c r="R16" s="66" t="s">
        <v>742</v>
      </c>
      <c r="S16" s="66" t="s">
        <v>742</v>
      </c>
      <c r="T16" s="26" t="s">
        <v>682</v>
      </c>
      <c r="U16" s="42"/>
      <c r="V16" s="22">
        <v>1598</v>
      </c>
      <c r="W16" s="30" t="s">
        <v>48</v>
      </c>
      <c r="X16" s="30">
        <v>20</v>
      </c>
      <c r="Y16" s="30" t="s">
        <v>598</v>
      </c>
      <c r="Z16" s="34" t="s">
        <v>47</v>
      </c>
      <c r="AA16" s="30" t="s">
        <v>88</v>
      </c>
      <c r="AB16" s="30" t="s">
        <v>51</v>
      </c>
      <c r="AC16" s="30">
        <v>6</v>
      </c>
      <c r="AD16" s="30">
        <v>50</v>
      </c>
      <c r="AE16" s="30" t="s">
        <v>606</v>
      </c>
      <c r="AF16" s="30" t="s">
        <v>606</v>
      </c>
      <c r="AG16" s="30" t="s">
        <v>88</v>
      </c>
      <c r="AH16" s="30">
        <v>18000</v>
      </c>
      <c r="AI16" s="30">
        <v>3</v>
      </c>
      <c r="AJ16" s="30" t="s">
        <v>606</v>
      </c>
      <c r="AK16" s="34" t="s">
        <v>606</v>
      </c>
      <c r="AL16" s="30">
        <v>99.62</v>
      </c>
      <c r="AM16" s="30">
        <v>99.18</v>
      </c>
      <c r="AN16" s="35">
        <v>0.99</v>
      </c>
      <c r="AO16" s="30">
        <v>1600</v>
      </c>
      <c r="AP16" s="30" t="s">
        <v>742</v>
      </c>
    </row>
    <row r="17" spans="1:42" ht="14.5" x14ac:dyDescent="0.35">
      <c r="A17" s="16">
        <v>15</v>
      </c>
      <c r="B17" s="16" t="s">
        <v>27</v>
      </c>
      <c r="C17" s="16" t="s">
        <v>361</v>
      </c>
      <c r="D17" s="16" t="s">
        <v>320</v>
      </c>
      <c r="E17" s="16" t="s">
        <v>362</v>
      </c>
      <c r="F17" s="17" t="s">
        <v>322</v>
      </c>
      <c r="G17" s="17" t="s">
        <v>323</v>
      </c>
      <c r="H17" s="65" t="s">
        <v>605</v>
      </c>
      <c r="I17" s="60">
        <v>129.07639900000001</v>
      </c>
      <c r="J17" s="61" t="s">
        <v>815</v>
      </c>
      <c r="K17" s="61" t="s">
        <v>603</v>
      </c>
      <c r="L17" s="61" t="s">
        <v>590</v>
      </c>
      <c r="M17" s="69">
        <v>4500</v>
      </c>
      <c r="N17" s="69">
        <v>4500</v>
      </c>
      <c r="O17" s="62" t="s">
        <v>763</v>
      </c>
      <c r="P17" s="69" t="s">
        <v>768</v>
      </c>
      <c r="Q17" s="62" t="s">
        <v>586</v>
      </c>
      <c r="R17" s="66" t="s">
        <v>742</v>
      </c>
      <c r="S17" s="66" t="s">
        <v>742</v>
      </c>
      <c r="T17" s="26" t="s">
        <v>682</v>
      </c>
      <c r="U17" s="42"/>
      <c r="V17" s="22">
        <v>1598</v>
      </c>
      <c r="W17" s="30" t="s">
        <v>48</v>
      </c>
      <c r="X17" s="30">
        <v>20</v>
      </c>
      <c r="Y17" s="30" t="s">
        <v>415</v>
      </c>
      <c r="Z17" s="34" t="s">
        <v>47</v>
      </c>
      <c r="AA17" s="30" t="s">
        <v>62</v>
      </c>
      <c r="AB17" s="30" t="s">
        <v>51</v>
      </c>
      <c r="AC17" s="30">
        <v>5</v>
      </c>
      <c r="AD17" s="30">
        <v>50</v>
      </c>
      <c r="AE17" s="30" t="s">
        <v>608</v>
      </c>
      <c r="AF17" s="30" t="s">
        <v>764</v>
      </c>
      <c r="AG17" s="30" t="s">
        <v>41</v>
      </c>
      <c r="AH17" s="30">
        <v>18000</v>
      </c>
      <c r="AI17" s="30">
        <v>2</v>
      </c>
      <c r="AJ17" s="30" t="s">
        <v>40</v>
      </c>
      <c r="AK17" s="34" t="s">
        <v>764</v>
      </c>
      <c r="AL17" s="30">
        <v>99.66</v>
      </c>
      <c r="AM17" s="30">
        <v>99.99</v>
      </c>
      <c r="AN17" s="35">
        <v>0.97499999999999998</v>
      </c>
      <c r="AO17" s="30">
        <v>1000</v>
      </c>
      <c r="AP17" s="30" t="s">
        <v>742</v>
      </c>
    </row>
    <row r="18" spans="1:42" ht="14.5" x14ac:dyDescent="0.35">
      <c r="A18" s="16">
        <v>16</v>
      </c>
      <c r="B18" s="16" t="s">
        <v>27</v>
      </c>
      <c r="C18" s="16" t="s">
        <v>363</v>
      </c>
      <c r="D18" s="16" t="s">
        <v>320</v>
      </c>
      <c r="E18" s="16" t="s">
        <v>364</v>
      </c>
      <c r="F18" s="17" t="s">
        <v>346</v>
      </c>
      <c r="G18" s="17" t="s">
        <v>347</v>
      </c>
      <c r="H18" s="65" t="s">
        <v>605</v>
      </c>
      <c r="I18" s="60">
        <v>138.08419000000001</v>
      </c>
      <c r="J18" s="61" t="s">
        <v>816</v>
      </c>
      <c r="K18" s="61" t="s">
        <v>609</v>
      </c>
      <c r="L18" s="61" t="s">
        <v>590</v>
      </c>
      <c r="M18" s="69">
        <v>3000</v>
      </c>
      <c r="N18" s="69">
        <v>3000</v>
      </c>
      <c r="O18" s="62" t="s">
        <v>763</v>
      </c>
      <c r="P18" s="69" t="s">
        <v>768</v>
      </c>
      <c r="Q18" s="62" t="s">
        <v>586</v>
      </c>
      <c r="R18" s="66" t="s">
        <v>742</v>
      </c>
      <c r="S18" s="66" t="s">
        <v>742</v>
      </c>
      <c r="T18" s="26" t="s">
        <v>682</v>
      </c>
      <c r="U18" s="42"/>
      <c r="V18" s="22">
        <v>1598</v>
      </c>
      <c r="W18" s="30" t="s">
        <v>48</v>
      </c>
      <c r="X18" s="30">
        <v>20</v>
      </c>
      <c r="Y18" s="30" t="s">
        <v>598</v>
      </c>
      <c r="Z18" s="34" t="s">
        <v>47</v>
      </c>
      <c r="AA18" s="30" t="s">
        <v>62</v>
      </c>
      <c r="AB18" s="30" t="s">
        <v>51</v>
      </c>
      <c r="AC18" s="30">
        <v>6</v>
      </c>
      <c r="AD18" s="30">
        <v>50</v>
      </c>
      <c r="AE18" s="30" t="s">
        <v>608</v>
      </c>
      <c r="AF18" s="30" t="s">
        <v>764</v>
      </c>
      <c r="AG18" s="30" t="s">
        <v>41</v>
      </c>
      <c r="AH18" s="30">
        <v>18000</v>
      </c>
      <c r="AI18" s="30">
        <v>3</v>
      </c>
      <c r="AJ18" s="30" t="s">
        <v>608</v>
      </c>
      <c r="AK18" s="34" t="s">
        <v>764</v>
      </c>
      <c r="AL18" s="30">
        <v>79.77</v>
      </c>
      <c r="AM18" s="30">
        <v>57.17</v>
      </c>
      <c r="AN18" s="35">
        <v>0.97499999999999998</v>
      </c>
      <c r="AO18" s="30">
        <v>800</v>
      </c>
      <c r="AP18" s="30" t="s">
        <v>742</v>
      </c>
    </row>
    <row r="19" spans="1:42" ht="14.5" x14ac:dyDescent="0.35">
      <c r="A19" s="16">
        <v>17</v>
      </c>
      <c r="B19" s="16" t="s">
        <v>27</v>
      </c>
      <c r="C19" s="16" t="s">
        <v>365</v>
      </c>
      <c r="D19" s="16" t="s">
        <v>320</v>
      </c>
      <c r="E19" s="16" t="s">
        <v>366</v>
      </c>
      <c r="F19" s="17" t="s">
        <v>352</v>
      </c>
      <c r="G19" s="17" t="s">
        <v>353</v>
      </c>
      <c r="H19" s="65" t="s">
        <v>605</v>
      </c>
      <c r="I19" s="60">
        <v>136.19887</v>
      </c>
      <c r="J19" s="61" t="s">
        <v>817</v>
      </c>
      <c r="K19" s="61" t="s">
        <v>609</v>
      </c>
      <c r="L19" s="61" t="s">
        <v>584</v>
      </c>
      <c r="M19" s="69">
        <v>7500</v>
      </c>
      <c r="N19" s="69">
        <v>3000</v>
      </c>
      <c r="O19" s="62" t="s">
        <v>763</v>
      </c>
      <c r="P19" s="69" t="s">
        <v>768</v>
      </c>
      <c r="Q19" s="63" t="s">
        <v>585</v>
      </c>
      <c r="R19" s="66" t="s">
        <v>742</v>
      </c>
      <c r="S19" s="66" t="s">
        <v>742</v>
      </c>
      <c r="T19" s="26" t="s">
        <v>682</v>
      </c>
      <c r="U19" s="42"/>
      <c r="V19" s="22">
        <v>1598</v>
      </c>
      <c r="W19" s="30" t="s">
        <v>48</v>
      </c>
      <c r="X19" s="30">
        <v>20</v>
      </c>
      <c r="Y19" s="30" t="s">
        <v>598</v>
      </c>
      <c r="Z19" s="34" t="s">
        <v>47</v>
      </c>
      <c r="AA19" s="30" t="s">
        <v>88</v>
      </c>
      <c r="AB19" s="30" t="s">
        <v>51</v>
      </c>
      <c r="AC19" s="30">
        <v>5</v>
      </c>
      <c r="AD19" s="30">
        <v>50</v>
      </c>
      <c r="AE19" s="30" t="s">
        <v>606</v>
      </c>
      <c r="AF19" s="30" t="s">
        <v>606</v>
      </c>
      <c r="AG19" s="30" t="s">
        <v>88</v>
      </c>
      <c r="AH19" s="30">
        <v>18000</v>
      </c>
      <c r="AI19" s="30">
        <v>2</v>
      </c>
      <c r="AJ19" s="30" t="s">
        <v>606</v>
      </c>
      <c r="AK19" s="34" t="s">
        <v>606</v>
      </c>
      <c r="AL19" s="30">
        <v>89.69</v>
      </c>
      <c r="AM19" s="30">
        <v>78.22</v>
      </c>
      <c r="AN19" s="35">
        <v>0.97499999999999998</v>
      </c>
      <c r="AO19" s="30">
        <v>1800</v>
      </c>
      <c r="AP19" s="30" t="s">
        <v>742</v>
      </c>
    </row>
    <row r="20" spans="1:42" ht="14.5" x14ac:dyDescent="0.35">
      <c r="A20" s="16">
        <v>18</v>
      </c>
      <c r="B20" s="16" t="s">
        <v>27</v>
      </c>
      <c r="C20" s="16" t="s">
        <v>367</v>
      </c>
      <c r="D20" s="16" t="s">
        <v>320</v>
      </c>
      <c r="E20" s="16" t="s">
        <v>368</v>
      </c>
      <c r="F20" s="17" t="s">
        <v>326</v>
      </c>
      <c r="G20" s="17" t="s">
        <v>334</v>
      </c>
      <c r="H20" s="65" t="s">
        <v>605</v>
      </c>
      <c r="I20" s="60">
        <v>133.25457</v>
      </c>
      <c r="J20" s="61" t="s">
        <v>818</v>
      </c>
      <c r="K20" s="61" t="s">
        <v>613</v>
      </c>
      <c r="L20" s="61" t="s">
        <v>590</v>
      </c>
      <c r="M20" s="69">
        <v>6000</v>
      </c>
      <c r="N20" s="69">
        <v>4500</v>
      </c>
      <c r="O20" s="62" t="s">
        <v>766</v>
      </c>
      <c r="P20" s="69" t="s">
        <v>679</v>
      </c>
      <c r="Q20" s="62" t="s">
        <v>586</v>
      </c>
      <c r="R20" s="66" t="s">
        <v>742</v>
      </c>
      <c r="S20" s="66" t="s">
        <v>742</v>
      </c>
      <c r="T20" s="26" t="s">
        <v>682</v>
      </c>
      <c r="U20" s="42"/>
      <c r="V20" s="22">
        <v>1598</v>
      </c>
      <c r="W20" s="30" t="s">
        <v>48</v>
      </c>
      <c r="X20" s="30">
        <v>20</v>
      </c>
      <c r="Y20" s="30" t="s">
        <v>598</v>
      </c>
      <c r="Z20" s="34" t="s">
        <v>47</v>
      </c>
      <c r="AA20" s="30" t="s">
        <v>62</v>
      </c>
      <c r="AB20" s="30" t="s">
        <v>51</v>
      </c>
      <c r="AC20" s="30">
        <v>3</v>
      </c>
      <c r="AD20" s="30">
        <v>50</v>
      </c>
      <c r="AE20" s="30" t="s">
        <v>608</v>
      </c>
      <c r="AF20" s="30" t="s">
        <v>764</v>
      </c>
      <c r="AG20" s="30" t="s">
        <v>88</v>
      </c>
      <c r="AH20" s="30">
        <v>18000</v>
      </c>
      <c r="AI20" s="30">
        <v>3</v>
      </c>
      <c r="AJ20" s="30" t="s">
        <v>608</v>
      </c>
      <c r="AK20" s="34" t="s">
        <v>764</v>
      </c>
      <c r="AL20" s="30">
        <v>82.53</v>
      </c>
      <c r="AM20" s="30">
        <v>80.34</v>
      </c>
      <c r="AN20" s="35">
        <v>0.99399999999999999</v>
      </c>
      <c r="AO20" s="30">
        <v>900</v>
      </c>
      <c r="AP20" s="30" t="s">
        <v>742</v>
      </c>
    </row>
    <row r="21" spans="1:42" ht="14.5" x14ac:dyDescent="0.35">
      <c r="A21" s="16">
        <v>19</v>
      </c>
      <c r="B21" s="16" t="s">
        <v>27</v>
      </c>
      <c r="C21" s="16" t="s">
        <v>369</v>
      </c>
      <c r="D21" s="16" t="s">
        <v>320</v>
      </c>
      <c r="E21" s="16" t="s">
        <v>370</v>
      </c>
      <c r="F21" s="17" t="s">
        <v>322</v>
      </c>
      <c r="G21" s="17" t="s">
        <v>323</v>
      </c>
      <c r="H21" s="65" t="s">
        <v>605</v>
      </c>
      <c r="I21" s="60">
        <v>130.79608400000001</v>
      </c>
      <c r="J21" s="61" t="s">
        <v>819</v>
      </c>
      <c r="K21" s="61" t="s">
        <v>609</v>
      </c>
      <c r="L21" s="61" t="s">
        <v>590</v>
      </c>
      <c r="M21" s="69">
        <v>4500</v>
      </c>
      <c r="N21" s="69">
        <v>1500</v>
      </c>
      <c r="O21" s="62" t="s">
        <v>763</v>
      </c>
      <c r="P21" s="69" t="s">
        <v>768</v>
      </c>
      <c r="Q21" s="62" t="s">
        <v>586</v>
      </c>
      <c r="R21" s="66" t="s">
        <v>742</v>
      </c>
      <c r="S21" s="66" t="s">
        <v>742</v>
      </c>
      <c r="T21" s="26" t="s">
        <v>682</v>
      </c>
      <c r="U21" s="42"/>
      <c r="V21" s="22">
        <v>1598</v>
      </c>
      <c r="W21" s="30" t="s">
        <v>48</v>
      </c>
      <c r="X21" s="30">
        <v>20</v>
      </c>
      <c r="Y21" s="30" t="s">
        <v>598</v>
      </c>
      <c r="Z21" s="34" t="s">
        <v>47</v>
      </c>
      <c r="AA21" s="30" t="s">
        <v>62</v>
      </c>
      <c r="AB21" s="30" t="s">
        <v>51</v>
      </c>
      <c r="AC21" s="30">
        <v>0</v>
      </c>
      <c r="AD21" s="30">
        <v>50</v>
      </c>
      <c r="AE21" s="30" t="s">
        <v>608</v>
      </c>
      <c r="AF21" s="30" t="s">
        <v>764</v>
      </c>
      <c r="AG21" s="30" t="s">
        <v>41</v>
      </c>
      <c r="AH21" s="30">
        <v>18000</v>
      </c>
      <c r="AI21" s="30">
        <v>2</v>
      </c>
      <c r="AJ21" s="30" t="s">
        <v>608</v>
      </c>
      <c r="AK21" s="34" t="s">
        <v>764</v>
      </c>
      <c r="AL21" s="30">
        <v>94.04</v>
      </c>
      <c r="AM21" s="30">
        <v>90</v>
      </c>
      <c r="AN21" s="35">
        <v>0.97499999999999998</v>
      </c>
      <c r="AO21" s="30">
        <v>1000</v>
      </c>
      <c r="AP21" s="30" t="s">
        <v>742</v>
      </c>
    </row>
    <row r="22" spans="1:42" ht="14.5" x14ac:dyDescent="0.35">
      <c r="A22" s="16">
        <v>20</v>
      </c>
      <c r="B22" s="16" t="s">
        <v>27</v>
      </c>
      <c r="C22" s="16" t="s">
        <v>371</v>
      </c>
      <c r="D22" s="16" t="s">
        <v>320</v>
      </c>
      <c r="E22" s="16" t="s">
        <v>372</v>
      </c>
      <c r="F22" s="17" t="s">
        <v>352</v>
      </c>
      <c r="G22" s="17" t="s">
        <v>373</v>
      </c>
      <c r="H22" s="65" t="s">
        <v>605</v>
      </c>
      <c r="I22" s="60">
        <v>139.41165000000001</v>
      </c>
      <c r="J22" s="61" t="s">
        <v>820</v>
      </c>
      <c r="K22" s="61" t="s">
        <v>603</v>
      </c>
      <c r="L22" s="61" t="s">
        <v>590</v>
      </c>
      <c r="M22" s="69">
        <v>3000</v>
      </c>
      <c r="N22" s="69">
        <v>3000</v>
      </c>
      <c r="O22" s="62" t="s">
        <v>763</v>
      </c>
      <c r="P22" s="69" t="s">
        <v>768</v>
      </c>
      <c r="Q22" s="62" t="s">
        <v>586</v>
      </c>
      <c r="R22" s="66" t="s">
        <v>742</v>
      </c>
      <c r="S22" s="66" t="s">
        <v>742</v>
      </c>
      <c r="T22" s="26" t="s">
        <v>682</v>
      </c>
      <c r="U22" s="42"/>
      <c r="V22" s="22">
        <v>1598</v>
      </c>
      <c r="W22" s="30" t="s">
        <v>48</v>
      </c>
      <c r="X22" s="30">
        <v>20</v>
      </c>
      <c r="Y22" s="30" t="s">
        <v>598</v>
      </c>
      <c r="Z22" s="34" t="s">
        <v>47</v>
      </c>
      <c r="AA22" s="30" t="s">
        <v>62</v>
      </c>
      <c r="AB22" s="30" t="s">
        <v>51</v>
      </c>
      <c r="AC22" s="30">
        <v>5</v>
      </c>
      <c r="AD22" s="30">
        <v>50</v>
      </c>
      <c r="AE22" s="30" t="s">
        <v>608</v>
      </c>
      <c r="AF22" s="30" t="s">
        <v>764</v>
      </c>
      <c r="AG22" s="30" t="s">
        <v>41</v>
      </c>
      <c r="AH22" s="30">
        <v>18000</v>
      </c>
      <c r="AI22" s="30">
        <v>3</v>
      </c>
      <c r="AJ22" s="30" t="s">
        <v>608</v>
      </c>
      <c r="AK22" s="34" t="s">
        <v>764</v>
      </c>
      <c r="AL22" s="30">
        <v>85.5</v>
      </c>
      <c r="AM22" s="30">
        <v>56.92</v>
      </c>
      <c r="AN22" s="35">
        <v>0.97499999999999998</v>
      </c>
      <c r="AO22" s="30">
        <v>800</v>
      </c>
      <c r="AP22" s="30" t="s">
        <v>742</v>
      </c>
    </row>
    <row r="23" spans="1:42" ht="14.5" x14ac:dyDescent="0.35">
      <c r="A23" s="16">
        <v>21</v>
      </c>
      <c r="B23" s="16" t="s">
        <v>27</v>
      </c>
      <c r="C23" s="16" t="s">
        <v>374</v>
      </c>
      <c r="D23" s="16" t="s">
        <v>320</v>
      </c>
      <c r="E23" s="16" t="s">
        <v>375</v>
      </c>
      <c r="F23" s="17" t="s">
        <v>346</v>
      </c>
      <c r="G23" s="17" t="s">
        <v>347</v>
      </c>
      <c r="H23" s="59" t="s">
        <v>602</v>
      </c>
      <c r="I23" s="60">
        <v>140.34214</v>
      </c>
      <c r="J23" s="61" t="s">
        <v>821</v>
      </c>
      <c r="K23" s="61" t="s">
        <v>609</v>
      </c>
      <c r="L23" s="61" t="s">
        <v>584</v>
      </c>
      <c r="M23" s="69">
        <v>4500</v>
      </c>
      <c r="N23" s="69">
        <v>1500</v>
      </c>
      <c r="O23" s="62" t="s">
        <v>766</v>
      </c>
      <c r="P23" s="69" t="s">
        <v>679</v>
      </c>
      <c r="Q23" s="63" t="s">
        <v>585</v>
      </c>
      <c r="R23" s="66" t="s">
        <v>742</v>
      </c>
      <c r="S23" s="66" t="s">
        <v>742</v>
      </c>
      <c r="T23" s="26" t="s">
        <v>682</v>
      </c>
      <c r="U23" s="42"/>
      <c r="V23" s="22">
        <v>1598</v>
      </c>
      <c r="W23" s="30" t="s">
        <v>48</v>
      </c>
      <c r="X23" s="30">
        <v>20</v>
      </c>
      <c r="Y23" s="30" t="s">
        <v>598</v>
      </c>
      <c r="Z23" s="34" t="s">
        <v>47</v>
      </c>
      <c r="AA23" s="30" t="s">
        <v>88</v>
      </c>
      <c r="AB23" s="30" t="s">
        <v>51</v>
      </c>
      <c r="AC23" s="30">
        <v>5</v>
      </c>
      <c r="AD23" s="30">
        <v>0</v>
      </c>
      <c r="AE23" s="30" t="s">
        <v>606</v>
      </c>
      <c r="AF23" s="30" t="s">
        <v>606</v>
      </c>
      <c r="AG23" s="30" t="s">
        <v>88</v>
      </c>
      <c r="AH23" s="30">
        <v>12000</v>
      </c>
      <c r="AI23" s="30">
        <v>0</v>
      </c>
      <c r="AJ23" s="30" t="s">
        <v>606</v>
      </c>
      <c r="AK23" s="34" t="s">
        <v>606</v>
      </c>
      <c r="AL23" s="30">
        <v>59.47</v>
      </c>
      <c r="AM23" s="30">
        <v>68.27</v>
      </c>
      <c r="AN23" s="35">
        <v>0.99</v>
      </c>
      <c r="AO23" s="30">
        <v>1200</v>
      </c>
      <c r="AP23" s="30" t="s">
        <v>765</v>
      </c>
    </row>
    <row r="24" spans="1:42" ht="14.5" x14ac:dyDescent="0.35">
      <c r="A24" s="16">
        <v>22</v>
      </c>
      <c r="B24" s="16" t="s">
        <v>27</v>
      </c>
      <c r="C24" s="16" t="s">
        <v>376</v>
      </c>
      <c r="D24" s="16" t="s">
        <v>320</v>
      </c>
      <c r="E24" s="16" t="s">
        <v>377</v>
      </c>
      <c r="F24" s="17" t="s">
        <v>352</v>
      </c>
      <c r="G24" s="17" t="s">
        <v>373</v>
      </c>
      <c r="H24" s="65" t="s">
        <v>605</v>
      </c>
      <c r="I24" s="60">
        <v>138.61519000000001</v>
      </c>
      <c r="J24" s="61" t="s">
        <v>822</v>
      </c>
      <c r="K24" s="61" t="s">
        <v>603</v>
      </c>
      <c r="L24" s="61" t="s">
        <v>584</v>
      </c>
      <c r="M24" s="69">
        <v>3000</v>
      </c>
      <c r="N24" s="69">
        <v>3000</v>
      </c>
      <c r="O24" s="62" t="s">
        <v>763</v>
      </c>
      <c r="P24" s="69" t="s">
        <v>768</v>
      </c>
      <c r="Q24" s="62" t="s">
        <v>586</v>
      </c>
      <c r="R24" s="66" t="s">
        <v>742</v>
      </c>
      <c r="S24" s="66" t="s">
        <v>742</v>
      </c>
      <c r="T24" s="26" t="s">
        <v>682</v>
      </c>
      <c r="U24" s="42"/>
      <c r="V24" s="22">
        <v>1598</v>
      </c>
      <c r="W24" s="30" t="s">
        <v>48</v>
      </c>
      <c r="X24" s="30">
        <v>20</v>
      </c>
      <c r="Y24" s="30" t="s">
        <v>415</v>
      </c>
      <c r="Z24" s="34" t="s">
        <v>47</v>
      </c>
      <c r="AA24" s="30" t="s">
        <v>62</v>
      </c>
      <c r="AB24" s="30" t="s">
        <v>51</v>
      </c>
      <c r="AC24" s="30">
        <v>0</v>
      </c>
      <c r="AD24" s="30">
        <v>50</v>
      </c>
      <c r="AE24" s="30" t="s">
        <v>608</v>
      </c>
      <c r="AF24" s="30" t="s">
        <v>764</v>
      </c>
      <c r="AG24" s="30" t="s">
        <v>41</v>
      </c>
      <c r="AH24" s="30">
        <v>18000</v>
      </c>
      <c r="AI24" s="30">
        <v>3</v>
      </c>
      <c r="AJ24" s="30" t="s">
        <v>608</v>
      </c>
      <c r="AK24" s="34" t="s">
        <v>764</v>
      </c>
      <c r="AL24" s="30">
        <v>61.65</v>
      </c>
      <c r="AM24" s="30">
        <v>54.12</v>
      </c>
      <c r="AN24" s="35">
        <v>0.97499999999999998</v>
      </c>
      <c r="AO24" s="30">
        <v>800</v>
      </c>
      <c r="AP24" s="30" t="s">
        <v>742</v>
      </c>
    </row>
    <row r="25" spans="1:42" ht="14.5" x14ac:dyDescent="0.35">
      <c r="A25" s="16">
        <v>23</v>
      </c>
      <c r="B25" s="16" t="s">
        <v>27</v>
      </c>
      <c r="C25" s="16" t="s">
        <v>379</v>
      </c>
      <c r="D25" s="16" t="s">
        <v>320</v>
      </c>
      <c r="E25" s="16" t="s">
        <v>380</v>
      </c>
      <c r="F25" s="17" t="s">
        <v>352</v>
      </c>
      <c r="G25" s="17" t="s">
        <v>373</v>
      </c>
      <c r="H25" s="65" t="s">
        <v>605</v>
      </c>
      <c r="I25" s="60">
        <v>137.88856000000001</v>
      </c>
      <c r="J25" s="61" t="s">
        <v>823</v>
      </c>
      <c r="K25" s="61" t="s">
        <v>603</v>
      </c>
      <c r="L25" s="61" t="s">
        <v>584</v>
      </c>
      <c r="M25" s="69">
        <v>1500</v>
      </c>
      <c r="N25" s="69">
        <v>1500</v>
      </c>
      <c r="O25" s="62" t="s">
        <v>763</v>
      </c>
      <c r="P25" s="69" t="s">
        <v>768</v>
      </c>
      <c r="Q25" s="62" t="s">
        <v>586</v>
      </c>
      <c r="R25" s="66" t="s">
        <v>742</v>
      </c>
      <c r="S25" s="66" t="s">
        <v>742</v>
      </c>
      <c r="T25" s="26" t="s">
        <v>682</v>
      </c>
      <c r="U25" s="42"/>
      <c r="V25" s="22">
        <v>1598</v>
      </c>
      <c r="W25" s="30" t="s">
        <v>48</v>
      </c>
      <c r="X25" s="30">
        <v>20</v>
      </c>
      <c r="Y25" s="30" t="s">
        <v>598</v>
      </c>
      <c r="Z25" s="34" t="s">
        <v>47</v>
      </c>
      <c r="AA25" s="30" t="s">
        <v>62</v>
      </c>
      <c r="AB25" s="30" t="s">
        <v>51</v>
      </c>
      <c r="AC25" s="30">
        <v>1</v>
      </c>
      <c r="AD25" s="30">
        <v>50</v>
      </c>
      <c r="AE25" s="30" t="s">
        <v>608</v>
      </c>
      <c r="AF25" s="30" t="s">
        <v>764</v>
      </c>
      <c r="AG25" s="30" t="s">
        <v>41</v>
      </c>
      <c r="AH25" s="30">
        <v>12000</v>
      </c>
      <c r="AI25" s="30">
        <v>2</v>
      </c>
      <c r="AJ25" s="30" t="s">
        <v>40</v>
      </c>
      <c r="AK25" s="34" t="s">
        <v>764</v>
      </c>
      <c r="AL25" s="30">
        <v>58.57</v>
      </c>
      <c r="AM25" s="30">
        <v>85.57</v>
      </c>
      <c r="AN25" s="35">
        <v>0.97499999999999998</v>
      </c>
      <c r="AO25" s="30">
        <v>500</v>
      </c>
      <c r="AP25" s="30" t="s">
        <v>742</v>
      </c>
    </row>
    <row r="26" spans="1:42" ht="14.5" x14ac:dyDescent="0.35">
      <c r="A26" s="16">
        <v>24</v>
      </c>
      <c r="B26" s="16" t="s">
        <v>27</v>
      </c>
      <c r="C26" s="16" t="s">
        <v>381</v>
      </c>
      <c r="D26" s="16" t="s">
        <v>320</v>
      </c>
      <c r="E26" s="16" t="s">
        <v>382</v>
      </c>
      <c r="F26" s="17" t="s">
        <v>352</v>
      </c>
      <c r="G26" s="17" t="s">
        <v>373</v>
      </c>
      <c r="H26" s="65" t="s">
        <v>605</v>
      </c>
      <c r="I26" s="60">
        <v>137.41858999999999</v>
      </c>
      <c r="J26" s="61" t="s">
        <v>824</v>
      </c>
      <c r="K26" s="61" t="s">
        <v>603</v>
      </c>
      <c r="L26" s="61" t="s">
        <v>584</v>
      </c>
      <c r="M26" s="69">
        <v>1500</v>
      </c>
      <c r="N26" s="69">
        <v>1500</v>
      </c>
      <c r="O26" s="62" t="s">
        <v>766</v>
      </c>
      <c r="P26" s="69" t="s">
        <v>666</v>
      </c>
      <c r="Q26" s="62" t="s">
        <v>586</v>
      </c>
      <c r="R26" s="66" t="s">
        <v>716</v>
      </c>
      <c r="S26" s="67">
        <v>8000000</v>
      </c>
      <c r="T26" s="26" t="s">
        <v>767</v>
      </c>
      <c r="U26" s="42">
        <v>8000000</v>
      </c>
      <c r="V26" s="22">
        <v>1598</v>
      </c>
      <c r="W26" s="30" t="s">
        <v>48</v>
      </c>
      <c r="X26" s="30">
        <v>20</v>
      </c>
      <c r="Y26" s="30" t="s">
        <v>415</v>
      </c>
      <c r="Z26" s="34" t="s">
        <v>47</v>
      </c>
      <c r="AA26" s="30" t="s">
        <v>62</v>
      </c>
      <c r="AB26" s="30" t="s">
        <v>51</v>
      </c>
      <c r="AC26" s="30">
        <v>0</v>
      </c>
      <c r="AD26" s="30">
        <v>50</v>
      </c>
      <c r="AE26" s="30" t="s">
        <v>608</v>
      </c>
      <c r="AF26" s="30" t="s">
        <v>764</v>
      </c>
      <c r="AG26" s="30" t="s">
        <v>41</v>
      </c>
      <c r="AH26" s="30">
        <v>12000</v>
      </c>
      <c r="AI26" s="30">
        <v>3</v>
      </c>
      <c r="AJ26" s="30" t="s">
        <v>608</v>
      </c>
      <c r="AK26" s="34" t="s">
        <v>764</v>
      </c>
      <c r="AL26" s="30">
        <v>45.16</v>
      </c>
      <c r="AM26" s="30">
        <v>43.32</v>
      </c>
      <c r="AN26" s="35">
        <v>0.97499999999999998</v>
      </c>
      <c r="AO26" s="30">
        <v>500</v>
      </c>
      <c r="AP26" s="30" t="s">
        <v>742</v>
      </c>
    </row>
    <row r="27" spans="1:42" ht="14.5" x14ac:dyDescent="0.35">
      <c r="A27" s="16">
        <v>25</v>
      </c>
      <c r="B27" s="16" t="s">
        <v>27</v>
      </c>
      <c r="C27" s="16" t="s">
        <v>383</v>
      </c>
      <c r="D27" s="16" t="s">
        <v>320</v>
      </c>
      <c r="E27" s="16" t="s">
        <v>384</v>
      </c>
      <c r="F27" s="17" t="s">
        <v>326</v>
      </c>
      <c r="G27" s="17" t="s">
        <v>334</v>
      </c>
      <c r="H27" s="59" t="s">
        <v>602</v>
      </c>
      <c r="I27" s="60">
        <v>133.35468</v>
      </c>
      <c r="J27" s="61" t="s">
        <v>825</v>
      </c>
      <c r="K27" s="61" t="s">
        <v>609</v>
      </c>
      <c r="L27" s="61" t="s">
        <v>592</v>
      </c>
      <c r="M27" s="69">
        <v>3000</v>
      </c>
      <c r="N27" s="69">
        <v>3000</v>
      </c>
      <c r="O27" s="62" t="s">
        <v>742</v>
      </c>
      <c r="P27" s="69" t="s">
        <v>742</v>
      </c>
      <c r="Q27" s="62" t="s">
        <v>586</v>
      </c>
      <c r="R27" s="66" t="s">
        <v>742</v>
      </c>
      <c r="S27" s="66" t="s">
        <v>742</v>
      </c>
      <c r="T27" s="26" t="s">
        <v>682</v>
      </c>
      <c r="U27" s="42"/>
      <c r="V27" s="22">
        <v>1598</v>
      </c>
      <c r="W27" s="30" t="s">
        <v>48</v>
      </c>
      <c r="X27" s="30">
        <v>20</v>
      </c>
      <c r="Y27" s="30" t="s">
        <v>415</v>
      </c>
      <c r="Z27" s="34" t="s">
        <v>47</v>
      </c>
      <c r="AA27" s="30" t="s">
        <v>62</v>
      </c>
      <c r="AB27" s="30" t="s">
        <v>51</v>
      </c>
      <c r="AC27" s="30">
        <v>5</v>
      </c>
      <c r="AD27" s="30">
        <v>50</v>
      </c>
      <c r="AE27" s="30" t="s">
        <v>608</v>
      </c>
      <c r="AF27" s="30" t="s">
        <v>764</v>
      </c>
      <c r="AG27" s="30" t="s">
        <v>41</v>
      </c>
      <c r="AH27" s="30">
        <v>18000</v>
      </c>
      <c r="AI27" s="30">
        <v>2</v>
      </c>
      <c r="AJ27" s="30" t="s">
        <v>40</v>
      </c>
      <c r="AK27" s="34" t="s">
        <v>764</v>
      </c>
      <c r="AL27" s="30">
        <v>81.59</v>
      </c>
      <c r="AM27" s="30">
        <v>48.62</v>
      </c>
      <c r="AN27" s="35">
        <v>0.97499999999999998</v>
      </c>
      <c r="AO27" s="30">
        <v>1000</v>
      </c>
      <c r="AP27" s="30" t="s">
        <v>765</v>
      </c>
    </row>
    <row r="28" spans="1:42" ht="14.5" x14ac:dyDescent="0.35">
      <c r="A28" s="16">
        <v>26</v>
      </c>
      <c r="B28" s="16" t="s">
        <v>27</v>
      </c>
      <c r="C28" s="16" t="s">
        <v>385</v>
      </c>
      <c r="D28" s="16" t="s">
        <v>320</v>
      </c>
      <c r="E28" s="16" t="s">
        <v>386</v>
      </c>
      <c r="F28" s="17" t="s">
        <v>346</v>
      </c>
      <c r="G28" s="17" t="s">
        <v>347</v>
      </c>
      <c r="H28" s="65" t="s">
        <v>605</v>
      </c>
      <c r="I28" s="60">
        <v>139.15412000000001</v>
      </c>
      <c r="J28" s="61" t="s">
        <v>826</v>
      </c>
      <c r="K28" s="61" t="s">
        <v>610</v>
      </c>
      <c r="L28" s="61" t="s">
        <v>584</v>
      </c>
      <c r="M28" s="69">
        <v>3000</v>
      </c>
      <c r="N28" s="69">
        <v>3000</v>
      </c>
      <c r="O28" s="62" t="s">
        <v>763</v>
      </c>
      <c r="P28" s="69" t="s">
        <v>768</v>
      </c>
      <c r="Q28" s="63" t="s">
        <v>585</v>
      </c>
      <c r="R28" s="66" t="s">
        <v>742</v>
      </c>
      <c r="S28" s="66" t="s">
        <v>742</v>
      </c>
      <c r="T28" s="26" t="s">
        <v>682</v>
      </c>
      <c r="U28" s="42"/>
      <c r="V28" s="22">
        <v>1598</v>
      </c>
      <c r="W28" s="30" t="s">
        <v>48</v>
      </c>
      <c r="X28" s="30">
        <v>20</v>
      </c>
      <c r="Y28" s="30" t="s">
        <v>598</v>
      </c>
      <c r="Z28" s="34" t="s">
        <v>47</v>
      </c>
      <c r="AA28" s="30" t="s">
        <v>88</v>
      </c>
      <c r="AB28" s="30" t="s">
        <v>51</v>
      </c>
      <c r="AC28" s="30">
        <v>6</v>
      </c>
      <c r="AD28" s="30">
        <v>50</v>
      </c>
      <c r="AE28" s="30" t="s">
        <v>606</v>
      </c>
      <c r="AF28" s="30" t="s">
        <v>606</v>
      </c>
      <c r="AG28" s="30" t="s">
        <v>88</v>
      </c>
      <c r="AH28" s="30">
        <v>18000</v>
      </c>
      <c r="AI28" s="30">
        <v>2</v>
      </c>
      <c r="AJ28" s="30" t="s">
        <v>606</v>
      </c>
      <c r="AK28" s="34" t="s">
        <v>606</v>
      </c>
      <c r="AL28" s="30">
        <v>98.34</v>
      </c>
      <c r="AM28" s="30">
        <v>90.93</v>
      </c>
      <c r="AN28" s="35">
        <v>0.99</v>
      </c>
      <c r="AO28" s="30">
        <v>700</v>
      </c>
      <c r="AP28" s="30" t="s">
        <v>742</v>
      </c>
    </row>
    <row r="29" spans="1:42" ht="14.5" x14ac:dyDescent="0.35">
      <c r="A29" s="16">
        <v>27</v>
      </c>
      <c r="B29" s="16" t="s">
        <v>27</v>
      </c>
      <c r="C29" s="16" t="s">
        <v>387</v>
      </c>
      <c r="D29" s="16" t="s">
        <v>320</v>
      </c>
      <c r="E29" s="16" t="s">
        <v>388</v>
      </c>
      <c r="F29" s="17" t="s">
        <v>322</v>
      </c>
      <c r="G29" s="17" t="s">
        <v>389</v>
      </c>
      <c r="H29" s="65" t="s">
        <v>605</v>
      </c>
      <c r="I29" s="60">
        <v>127.61735</v>
      </c>
      <c r="J29" s="61" t="s">
        <v>827</v>
      </c>
      <c r="K29" s="61" t="s">
        <v>603</v>
      </c>
      <c r="L29" s="61" t="s">
        <v>590</v>
      </c>
      <c r="M29" s="69">
        <v>4500</v>
      </c>
      <c r="N29" s="69">
        <v>4500</v>
      </c>
      <c r="O29" s="62" t="s">
        <v>763</v>
      </c>
      <c r="P29" s="69" t="s">
        <v>768</v>
      </c>
      <c r="Q29" s="62" t="s">
        <v>586</v>
      </c>
      <c r="R29" s="66" t="s">
        <v>742</v>
      </c>
      <c r="S29" s="66" t="s">
        <v>742</v>
      </c>
      <c r="T29" s="26" t="s">
        <v>682</v>
      </c>
      <c r="U29" s="42"/>
      <c r="V29" s="22">
        <v>1598</v>
      </c>
      <c r="W29" s="30" t="s">
        <v>48</v>
      </c>
      <c r="X29" s="30">
        <v>20</v>
      </c>
      <c r="Y29" s="30" t="s">
        <v>598</v>
      </c>
      <c r="Z29" s="34" t="s">
        <v>47</v>
      </c>
      <c r="AA29" s="30" t="s">
        <v>62</v>
      </c>
      <c r="AB29" s="30" t="s">
        <v>51</v>
      </c>
      <c r="AC29" s="30">
        <v>5</v>
      </c>
      <c r="AD29" s="30">
        <v>50</v>
      </c>
      <c r="AE29" s="30" t="s">
        <v>608</v>
      </c>
      <c r="AF29" s="30" t="s">
        <v>764</v>
      </c>
      <c r="AG29" s="30" t="s">
        <v>41</v>
      </c>
      <c r="AH29" s="30">
        <v>18000</v>
      </c>
      <c r="AI29" s="30">
        <v>3</v>
      </c>
      <c r="AJ29" s="30" t="s">
        <v>608</v>
      </c>
      <c r="AK29" s="34" t="s">
        <v>764</v>
      </c>
      <c r="AL29" s="30">
        <v>64.89</v>
      </c>
      <c r="AM29" s="30">
        <v>44.32</v>
      </c>
      <c r="AN29" s="35">
        <v>0.97499999999999998</v>
      </c>
      <c r="AO29" s="30">
        <v>1000</v>
      </c>
      <c r="AP29" s="30" t="s">
        <v>742</v>
      </c>
    </row>
    <row r="30" spans="1:42" ht="14.5" x14ac:dyDescent="0.35">
      <c r="A30" s="16">
        <v>28</v>
      </c>
      <c r="B30" s="16" t="s">
        <v>27</v>
      </c>
      <c r="C30" s="16" t="s">
        <v>390</v>
      </c>
      <c r="D30" s="16" t="s">
        <v>320</v>
      </c>
      <c r="E30" s="16" t="s">
        <v>391</v>
      </c>
      <c r="F30" s="17" t="s">
        <v>322</v>
      </c>
      <c r="G30" s="17" t="s">
        <v>331</v>
      </c>
      <c r="H30" s="65" t="s">
        <v>605</v>
      </c>
      <c r="I30" s="60">
        <v>132.87190000000001</v>
      </c>
      <c r="J30" s="61" t="s">
        <v>828</v>
      </c>
      <c r="K30" s="61" t="s">
        <v>609</v>
      </c>
      <c r="L30" s="61" t="s">
        <v>584</v>
      </c>
      <c r="M30" s="69">
        <v>3000</v>
      </c>
      <c r="N30" s="69">
        <v>1500</v>
      </c>
      <c r="O30" s="62" t="s">
        <v>766</v>
      </c>
      <c r="P30" s="69" t="s">
        <v>666</v>
      </c>
      <c r="Q30" s="62" t="s">
        <v>586</v>
      </c>
      <c r="R30" s="66" t="s">
        <v>716</v>
      </c>
      <c r="S30" s="67">
        <v>8000000</v>
      </c>
      <c r="T30" s="26" t="s">
        <v>682</v>
      </c>
      <c r="U30" s="42"/>
      <c r="V30" s="22">
        <v>1598</v>
      </c>
      <c r="W30" s="30" t="s">
        <v>48</v>
      </c>
      <c r="X30" s="30">
        <v>20</v>
      </c>
      <c r="Y30" s="30" t="s">
        <v>415</v>
      </c>
      <c r="Z30" s="34" t="s">
        <v>47</v>
      </c>
      <c r="AA30" s="30" t="s">
        <v>88</v>
      </c>
      <c r="AB30" s="30" t="s">
        <v>51</v>
      </c>
      <c r="AC30" s="30">
        <v>5</v>
      </c>
      <c r="AD30" s="30">
        <v>0</v>
      </c>
      <c r="AE30" s="30" t="s">
        <v>606</v>
      </c>
      <c r="AF30" s="30" t="s">
        <v>606</v>
      </c>
      <c r="AG30" s="30" t="s">
        <v>88</v>
      </c>
      <c r="AH30" s="30">
        <v>12000</v>
      </c>
      <c r="AI30" s="30">
        <v>0</v>
      </c>
      <c r="AJ30" s="30" t="s">
        <v>606</v>
      </c>
      <c r="AK30" s="34" t="s">
        <v>606</v>
      </c>
      <c r="AL30" s="30">
        <v>28.48</v>
      </c>
      <c r="AM30" s="30">
        <v>46.02</v>
      </c>
      <c r="AN30" s="35">
        <v>0.99</v>
      </c>
      <c r="AO30" s="30">
        <v>500</v>
      </c>
      <c r="AP30" s="30" t="s">
        <v>742</v>
      </c>
    </row>
    <row r="31" spans="1:42" ht="14.5" x14ac:dyDescent="0.35">
      <c r="A31" s="16">
        <v>29</v>
      </c>
      <c r="B31" s="16" t="s">
        <v>27</v>
      </c>
      <c r="C31" s="16" t="s">
        <v>392</v>
      </c>
      <c r="D31" s="16" t="s">
        <v>320</v>
      </c>
      <c r="E31" s="16" t="s">
        <v>393</v>
      </c>
      <c r="F31" s="17" t="s">
        <v>322</v>
      </c>
      <c r="G31" s="17" t="s">
        <v>331</v>
      </c>
      <c r="H31" s="65" t="s">
        <v>605</v>
      </c>
      <c r="I31" s="60">
        <v>134.32754</v>
      </c>
      <c r="J31" s="61" t="s">
        <v>829</v>
      </c>
      <c r="K31" s="61" t="s">
        <v>609</v>
      </c>
      <c r="L31" s="61" t="s">
        <v>584</v>
      </c>
      <c r="M31" s="69">
        <v>3000</v>
      </c>
      <c r="N31" s="69">
        <v>1500</v>
      </c>
      <c r="O31" s="62" t="s">
        <v>763</v>
      </c>
      <c r="P31" s="69" t="s">
        <v>768</v>
      </c>
      <c r="Q31" s="62" t="s">
        <v>586</v>
      </c>
      <c r="R31" s="66" t="s">
        <v>742</v>
      </c>
      <c r="S31" s="66" t="s">
        <v>742</v>
      </c>
      <c r="T31" s="26" t="s">
        <v>682</v>
      </c>
      <c r="U31" s="42"/>
      <c r="V31" s="22">
        <v>1598</v>
      </c>
      <c r="W31" s="30" t="s">
        <v>48</v>
      </c>
      <c r="X31" s="30">
        <v>20</v>
      </c>
      <c r="Y31" s="30" t="s">
        <v>598</v>
      </c>
      <c r="Z31" s="34" t="s">
        <v>47</v>
      </c>
      <c r="AA31" s="30" t="s">
        <v>88</v>
      </c>
      <c r="AB31" s="30" t="s">
        <v>51</v>
      </c>
      <c r="AC31" s="30">
        <v>5</v>
      </c>
      <c r="AD31" s="30">
        <v>0</v>
      </c>
      <c r="AE31" s="30" t="s">
        <v>606</v>
      </c>
      <c r="AF31" s="30" t="s">
        <v>606</v>
      </c>
      <c r="AG31" s="30" t="s">
        <v>88</v>
      </c>
      <c r="AH31" s="30">
        <v>12000</v>
      </c>
      <c r="AI31" s="30">
        <v>0</v>
      </c>
      <c r="AJ31" s="30" t="s">
        <v>606</v>
      </c>
      <c r="AK31" s="34" t="s">
        <v>606</v>
      </c>
      <c r="AL31" s="30">
        <v>95.16</v>
      </c>
      <c r="AM31" s="30">
        <v>98.91</v>
      </c>
      <c r="AN31" s="35">
        <v>0.99</v>
      </c>
      <c r="AO31" s="30">
        <v>600</v>
      </c>
      <c r="AP31" s="30" t="s">
        <v>742</v>
      </c>
    </row>
    <row r="32" spans="1:42" ht="14.5" x14ac:dyDescent="0.35">
      <c r="A32" s="16">
        <v>30</v>
      </c>
      <c r="B32" s="16" t="s">
        <v>27</v>
      </c>
      <c r="C32" s="16" t="s">
        <v>394</v>
      </c>
      <c r="D32" s="16" t="s">
        <v>320</v>
      </c>
      <c r="E32" s="16" t="s">
        <v>395</v>
      </c>
      <c r="F32" s="17" t="s">
        <v>322</v>
      </c>
      <c r="G32" s="17" t="s">
        <v>323</v>
      </c>
      <c r="H32" s="65" t="s">
        <v>605</v>
      </c>
      <c r="I32" s="60">
        <v>130.92282</v>
      </c>
      <c r="J32" s="61" t="s">
        <v>830</v>
      </c>
      <c r="K32" s="61" t="s">
        <v>603</v>
      </c>
      <c r="L32" s="61" t="s">
        <v>590</v>
      </c>
      <c r="M32" s="69">
        <v>4500</v>
      </c>
      <c r="N32" s="69">
        <v>4500</v>
      </c>
      <c r="O32" s="62" t="s">
        <v>766</v>
      </c>
      <c r="P32" s="69" t="s">
        <v>666</v>
      </c>
      <c r="Q32" s="63" t="s">
        <v>585</v>
      </c>
      <c r="R32" s="66" t="s">
        <v>742</v>
      </c>
      <c r="S32" s="66" t="s">
        <v>742</v>
      </c>
      <c r="T32" s="26" t="s">
        <v>682</v>
      </c>
      <c r="U32" s="42"/>
      <c r="V32" s="22">
        <v>1598</v>
      </c>
      <c r="W32" s="30" t="s">
        <v>48</v>
      </c>
      <c r="X32" s="30">
        <v>20</v>
      </c>
      <c r="Y32" s="30" t="s">
        <v>598</v>
      </c>
      <c r="Z32" s="34" t="s">
        <v>47</v>
      </c>
      <c r="AA32" s="30" t="s">
        <v>62</v>
      </c>
      <c r="AB32" s="30" t="s">
        <v>51</v>
      </c>
      <c r="AC32" s="30">
        <v>1</v>
      </c>
      <c r="AD32" s="30">
        <v>50</v>
      </c>
      <c r="AE32" s="30" t="s">
        <v>608</v>
      </c>
      <c r="AF32" s="30" t="s">
        <v>764</v>
      </c>
      <c r="AG32" s="30" t="s">
        <v>41</v>
      </c>
      <c r="AH32" s="30">
        <v>18000</v>
      </c>
      <c r="AI32" s="30">
        <v>3</v>
      </c>
      <c r="AJ32" s="30" t="s">
        <v>608</v>
      </c>
      <c r="AK32" s="34" t="s">
        <v>764</v>
      </c>
      <c r="AL32" s="30">
        <v>85.18</v>
      </c>
      <c r="AM32" s="30">
        <v>79.41</v>
      </c>
      <c r="AN32" s="35">
        <v>0.97499999999999998</v>
      </c>
      <c r="AO32" s="30">
        <v>900</v>
      </c>
      <c r="AP32" s="30" t="s">
        <v>742</v>
      </c>
    </row>
    <row r="33" spans="1:42" ht="14.5" x14ac:dyDescent="0.35">
      <c r="A33" s="16">
        <v>31</v>
      </c>
      <c r="B33" s="16" t="s">
        <v>27</v>
      </c>
      <c r="C33" s="16" t="s">
        <v>396</v>
      </c>
      <c r="D33" s="16" t="s">
        <v>320</v>
      </c>
      <c r="E33" s="16" t="s">
        <v>397</v>
      </c>
      <c r="F33" s="17" t="s">
        <v>322</v>
      </c>
      <c r="G33" s="17" t="s">
        <v>331</v>
      </c>
      <c r="H33" s="65" t="s">
        <v>605</v>
      </c>
      <c r="I33" s="60">
        <v>134.24095</v>
      </c>
      <c r="J33" s="61" t="s">
        <v>831</v>
      </c>
      <c r="K33" s="61" t="s">
        <v>609</v>
      </c>
      <c r="L33" s="61" t="s">
        <v>584</v>
      </c>
      <c r="M33" s="69">
        <v>4500</v>
      </c>
      <c r="N33" s="69">
        <v>1500</v>
      </c>
      <c r="O33" s="62" t="s">
        <v>766</v>
      </c>
      <c r="P33" s="69" t="s">
        <v>679</v>
      </c>
      <c r="Q33" s="62" t="s">
        <v>586</v>
      </c>
      <c r="R33" s="66" t="s">
        <v>742</v>
      </c>
      <c r="S33" s="66" t="s">
        <v>742</v>
      </c>
      <c r="T33" s="26" t="s">
        <v>682</v>
      </c>
      <c r="U33" s="42"/>
      <c r="V33" s="22">
        <v>1598</v>
      </c>
      <c r="W33" s="30" t="s">
        <v>48</v>
      </c>
      <c r="X33" s="30">
        <v>20</v>
      </c>
      <c r="Y33" s="30" t="s">
        <v>598</v>
      </c>
      <c r="Z33" s="34" t="s">
        <v>47</v>
      </c>
      <c r="AA33" s="30" t="s">
        <v>88</v>
      </c>
      <c r="AB33" s="30" t="s">
        <v>51</v>
      </c>
      <c r="AC33" s="30">
        <v>5</v>
      </c>
      <c r="AD33" s="30">
        <v>0</v>
      </c>
      <c r="AE33" s="30" t="s">
        <v>606</v>
      </c>
      <c r="AF33" s="30" t="s">
        <v>606</v>
      </c>
      <c r="AG33" s="30" t="s">
        <v>88</v>
      </c>
      <c r="AH33" s="30">
        <v>12000</v>
      </c>
      <c r="AI33" s="30">
        <v>0</v>
      </c>
      <c r="AJ33" s="30" t="s">
        <v>606</v>
      </c>
      <c r="AK33" s="34" t="s">
        <v>606</v>
      </c>
      <c r="AL33" s="30">
        <v>86.8</v>
      </c>
      <c r="AM33" s="30">
        <v>76.64</v>
      </c>
      <c r="AN33" s="35">
        <v>0.99</v>
      </c>
      <c r="AO33" s="30">
        <v>800</v>
      </c>
      <c r="AP33" s="30" t="s">
        <v>742</v>
      </c>
    </row>
    <row r="34" spans="1:42" ht="14.5" x14ac:dyDescent="0.35">
      <c r="A34" s="16">
        <v>32</v>
      </c>
      <c r="B34" s="16" t="s">
        <v>27</v>
      </c>
      <c r="C34" s="16" t="s">
        <v>398</v>
      </c>
      <c r="D34" s="16" t="s">
        <v>320</v>
      </c>
      <c r="E34" s="16" t="s">
        <v>399</v>
      </c>
      <c r="F34" s="17" t="s">
        <v>346</v>
      </c>
      <c r="G34" s="17" t="s">
        <v>347</v>
      </c>
      <c r="H34" s="65" t="s">
        <v>605</v>
      </c>
      <c r="I34" s="60">
        <v>140.26789099999999</v>
      </c>
      <c r="J34" s="61" t="s">
        <v>832</v>
      </c>
      <c r="K34" s="61" t="s">
        <v>613</v>
      </c>
      <c r="L34" s="61" t="s">
        <v>584</v>
      </c>
      <c r="M34" s="69">
        <v>4500</v>
      </c>
      <c r="N34" s="69">
        <v>4500</v>
      </c>
      <c r="O34" s="62" t="s">
        <v>766</v>
      </c>
      <c r="P34" s="69" t="s">
        <v>679</v>
      </c>
      <c r="Q34" s="62" t="s">
        <v>586</v>
      </c>
      <c r="R34" s="66" t="s">
        <v>742</v>
      </c>
      <c r="S34" s="66" t="s">
        <v>742</v>
      </c>
      <c r="T34" s="26" t="s">
        <v>682</v>
      </c>
      <c r="U34" s="42"/>
      <c r="V34" s="22">
        <v>1598</v>
      </c>
      <c r="W34" s="30" t="s">
        <v>48</v>
      </c>
      <c r="X34" s="30">
        <v>20</v>
      </c>
      <c r="Y34" s="30" t="s">
        <v>598</v>
      </c>
      <c r="Z34" s="34" t="s">
        <v>47</v>
      </c>
      <c r="AA34" s="30" t="s">
        <v>62</v>
      </c>
      <c r="AB34" s="30" t="s">
        <v>51</v>
      </c>
      <c r="AC34" s="30">
        <v>1</v>
      </c>
      <c r="AD34" s="30">
        <v>50</v>
      </c>
      <c r="AE34" s="30" t="s">
        <v>608</v>
      </c>
      <c r="AF34" s="30" t="s">
        <v>764</v>
      </c>
      <c r="AG34" s="30" t="s">
        <v>41</v>
      </c>
      <c r="AH34" s="30">
        <v>18000</v>
      </c>
      <c r="AI34" s="30">
        <v>2</v>
      </c>
      <c r="AJ34" s="30" t="s">
        <v>608</v>
      </c>
      <c r="AK34" s="34" t="s">
        <v>764</v>
      </c>
      <c r="AL34" s="30">
        <v>82.21</v>
      </c>
      <c r="AM34" s="30">
        <v>73.209999999999994</v>
      </c>
      <c r="AN34" s="35">
        <v>0.99399999999999999</v>
      </c>
      <c r="AO34" s="30">
        <v>1000</v>
      </c>
      <c r="AP34" s="30" t="s">
        <v>742</v>
      </c>
    </row>
    <row r="35" spans="1:42" ht="14.5" x14ac:dyDescent="0.35">
      <c r="A35" s="16">
        <v>33</v>
      </c>
      <c r="B35" s="16" t="s">
        <v>27</v>
      </c>
      <c r="C35" s="16" t="s">
        <v>400</v>
      </c>
      <c r="D35" s="16" t="s">
        <v>320</v>
      </c>
      <c r="E35" s="16" t="s">
        <v>401</v>
      </c>
      <c r="F35" s="17" t="s">
        <v>322</v>
      </c>
      <c r="G35" s="17" t="s">
        <v>331</v>
      </c>
      <c r="H35" s="65" t="s">
        <v>605</v>
      </c>
      <c r="I35" s="60">
        <v>131.91816800000001</v>
      </c>
      <c r="J35" s="61" t="s">
        <v>833</v>
      </c>
      <c r="K35" s="61" t="s">
        <v>609</v>
      </c>
      <c r="L35" s="61" t="s">
        <v>584</v>
      </c>
      <c r="M35" s="69">
        <v>1500</v>
      </c>
      <c r="N35" s="69">
        <v>1500</v>
      </c>
      <c r="O35" s="62" t="s">
        <v>763</v>
      </c>
      <c r="P35" s="69" t="s">
        <v>768</v>
      </c>
      <c r="Q35" s="62" t="s">
        <v>586</v>
      </c>
      <c r="R35" s="66" t="s">
        <v>742</v>
      </c>
      <c r="S35" s="66" t="s">
        <v>742</v>
      </c>
      <c r="T35" s="26" t="s">
        <v>682</v>
      </c>
      <c r="U35" s="42"/>
      <c r="V35" s="22">
        <v>1598</v>
      </c>
      <c r="W35" s="30" t="s">
        <v>48</v>
      </c>
      <c r="X35" s="30">
        <v>20</v>
      </c>
      <c r="Y35" s="30" t="s">
        <v>598</v>
      </c>
      <c r="Z35" s="34" t="s">
        <v>47</v>
      </c>
      <c r="AA35" s="30" t="s">
        <v>88</v>
      </c>
      <c r="AB35" s="30" t="s">
        <v>51</v>
      </c>
      <c r="AC35" s="30">
        <v>5</v>
      </c>
      <c r="AD35" s="30">
        <v>0</v>
      </c>
      <c r="AE35" s="30" t="s">
        <v>606</v>
      </c>
      <c r="AF35" s="30" t="s">
        <v>606</v>
      </c>
      <c r="AG35" s="30" t="s">
        <v>88</v>
      </c>
      <c r="AH35" s="30">
        <v>12000</v>
      </c>
      <c r="AI35" s="30">
        <v>0</v>
      </c>
      <c r="AJ35" s="30" t="s">
        <v>606</v>
      </c>
      <c r="AK35" s="34" t="s">
        <v>606</v>
      </c>
      <c r="AL35" s="30">
        <v>87.64</v>
      </c>
      <c r="AM35" s="30">
        <v>16.72</v>
      </c>
      <c r="AN35" s="35">
        <v>0.99</v>
      </c>
      <c r="AO35" s="30">
        <v>500</v>
      </c>
      <c r="AP35" s="30" t="s">
        <v>742</v>
      </c>
    </row>
    <row r="36" spans="1:42" ht="14.5" x14ac:dyDescent="0.35">
      <c r="A36" s="16">
        <v>34</v>
      </c>
      <c r="B36" s="16" t="s">
        <v>27</v>
      </c>
      <c r="C36" s="16" t="s">
        <v>402</v>
      </c>
      <c r="D36" s="16" t="s">
        <v>320</v>
      </c>
      <c r="E36" s="16" t="s">
        <v>403</v>
      </c>
      <c r="F36" s="17" t="s">
        <v>346</v>
      </c>
      <c r="G36" s="17" t="s">
        <v>347</v>
      </c>
      <c r="H36" s="65" t="s">
        <v>605</v>
      </c>
      <c r="I36" s="60">
        <v>140.42326299999999</v>
      </c>
      <c r="J36" s="61" t="s">
        <v>834</v>
      </c>
      <c r="K36" s="61" t="s">
        <v>613</v>
      </c>
      <c r="L36" s="61" t="s">
        <v>584</v>
      </c>
      <c r="M36" s="69">
        <v>4500</v>
      </c>
      <c r="N36" s="69">
        <v>4500</v>
      </c>
      <c r="O36" s="62" t="s">
        <v>763</v>
      </c>
      <c r="P36" s="69" t="s">
        <v>768</v>
      </c>
      <c r="Q36" s="62" t="s">
        <v>586</v>
      </c>
      <c r="R36" s="66" t="s">
        <v>742</v>
      </c>
      <c r="S36" s="66" t="s">
        <v>742</v>
      </c>
      <c r="T36" s="26" t="s">
        <v>682</v>
      </c>
      <c r="U36" s="42"/>
      <c r="V36" s="22">
        <v>1598</v>
      </c>
      <c r="W36" s="30" t="s">
        <v>48</v>
      </c>
      <c r="X36" s="30">
        <v>20</v>
      </c>
      <c r="Y36" s="30" t="s">
        <v>598</v>
      </c>
      <c r="Z36" s="34" t="s">
        <v>47</v>
      </c>
      <c r="AA36" s="30" t="s">
        <v>62</v>
      </c>
      <c r="AB36" s="30" t="s">
        <v>51</v>
      </c>
      <c r="AC36" s="30">
        <v>3</v>
      </c>
      <c r="AD36" s="30">
        <v>50</v>
      </c>
      <c r="AE36" s="30" t="s">
        <v>608</v>
      </c>
      <c r="AF36" s="30" t="s">
        <v>764</v>
      </c>
      <c r="AG36" s="30" t="s">
        <v>41</v>
      </c>
      <c r="AH36" s="30">
        <v>18000</v>
      </c>
      <c r="AI36" s="30">
        <v>2</v>
      </c>
      <c r="AJ36" s="30" t="s">
        <v>608</v>
      </c>
      <c r="AK36" s="34" t="s">
        <v>764</v>
      </c>
      <c r="AL36" s="30">
        <v>33.14</v>
      </c>
      <c r="AM36" s="30">
        <v>39.17</v>
      </c>
      <c r="AN36" s="35">
        <v>0.99399999999999999</v>
      </c>
      <c r="AO36" s="30">
        <v>1000</v>
      </c>
      <c r="AP36" s="30" t="s">
        <v>742</v>
      </c>
    </row>
    <row r="37" spans="1:42" ht="14.5" x14ac:dyDescent="0.35">
      <c r="A37" s="16">
        <v>35</v>
      </c>
      <c r="B37" s="16" t="s">
        <v>27</v>
      </c>
      <c r="C37" s="16" t="s">
        <v>404</v>
      </c>
      <c r="D37" s="16" t="s">
        <v>320</v>
      </c>
      <c r="E37" s="16" t="s">
        <v>405</v>
      </c>
      <c r="F37" s="17" t="s">
        <v>322</v>
      </c>
      <c r="G37" s="17" t="s">
        <v>389</v>
      </c>
      <c r="H37" s="65" t="s">
        <v>605</v>
      </c>
      <c r="I37" s="60">
        <v>127.24397999999999</v>
      </c>
      <c r="J37" s="61" t="s">
        <v>835</v>
      </c>
      <c r="K37" s="61" t="s">
        <v>609</v>
      </c>
      <c r="L37" s="61" t="s">
        <v>584</v>
      </c>
      <c r="M37" s="69">
        <v>3000</v>
      </c>
      <c r="N37" s="69">
        <v>3000</v>
      </c>
      <c r="O37" s="62" t="s">
        <v>763</v>
      </c>
      <c r="P37" s="69" t="s">
        <v>768</v>
      </c>
      <c r="Q37" s="62" t="s">
        <v>586</v>
      </c>
      <c r="R37" s="66" t="s">
        <v>742</v>
      </c>
      <c r="S37" s="66" t="s">
        <v>742</v>
      </c>
      <c r="T37" s="26" t="s">
        <v>682</v>
      </c>
      <c r="U37" s="42"/>
      <c r="V37" s="22">
        <v>1598</v>
      </c>
      <c r="W37" s="30" t="s">
        <v>48</v>
      </c>
      <c r="X37" s="30">
        <v>20</v>
      </c>
      <c r="Y37" s="30" t="s">
        <v>598</v>
      </c>
      <c r="Z37" s="34" t="s">
        <v>47</v>
      </c>
      <c r="AA37" s="30" t="s">
        <v>88</v>
      </c>
      <c r="AB37" s="30" t="s">
        <v>51</v>
      </c>
      <c r="AC37" s="30">
        <v>5</v>
      </c>
      <c r="AD37" s="30">
        <v>0</v>
      </c>
      <c r="AE37" s="30" t="s">
        <v>606</v>
      </c>
      <c r="AF37" s="30" t="s">
        <v>606</v>
      </c>
      <c r="AG37" s="30" t="s">
        <v>88</v>
      </c>
      <c r="AH37" s="30">
        <v>12000</v>
      </c>
      <c r="AI37" s="30">
        <v>0</v>
      </c>
      <c r="AJ37" s="30" t="s">
        <v>606</v>
      </c>
      <c r="AK37" s="34" t="s">
        <v>606</v>
      </c>
      <c r="AL37" s="30">
        <v>55.43</v>
      </c>
      <c r="AM37" s="30">
        <v>36.44</v>
      </c>
      <c r="AN37" s="35">
        <v>0.97499999999999998</v>
      </c>
      <c r="AO37" s="30">
        <v>500</v>
      </c>
      <c r="AP37" s="30" t="s">
        <v>742</v>
      </c>
    </row>
    <row r="38" spans="1:42" ht="14.5" x14ac:dyDescent="0.35">
      <c r="A38" s="16">
        <v>36</v>
      </c>
      <c r="B38" s="16" t="s">
        <v>27</v>
      </c>
      <c r="C38" s="16" t="s">
        <v>406</v>
      </c>
      <c r="D38" s="16" t="s">
        <v>320</v>
      </c>
      <c r="E38" s="16" t="s">
        <v>407</v>
      </c>
      <c r="F38" s="17" t="s">
        <v>346</v>
      </c>
      <c r="G38" s="17" t="s">
        <v>358</v>
      </c>
      <c r="H38" s="65" t="s">
        <v>605</v>
      </c>
      <c r="I38" s="60">
        <v>136.50953999999999</v>
      </c>
      <c r="J38" s="61" t="s">
        <v>836</v>
      </c>
      <c r="K38" s="61" t="s">
        <v>609</v>
      </c>
      <c r="L38" s="61" t="s">
        <v>584</v>
      </c>
      <c r="M38" s="70">
        <v>1500</v>
      </c>
      <c r="N38" s="69">
        <v>1500</v>
      </c>
      <c r="O38" s="62" t="s">
        <v>763</v>
      </c>
      <c r="P38" s="69" t="s">
        <v>768</v>
      </c>
      <c r="Q38" s="62" t="s">
        <v>586</v>
      </c>
      <c r="R38" s="68" t="s">
        <v>767</v>
      </c>
      <c r="S38" s="67">
        <v>10000000</v>
      </c>
      <c r="T38" s="26" t="s">
        <v>767</v>
      </c>
      <c r="U38" s="42">
        <v>10000000</v>
      </c>
      <c r="V38" s="22">
        <v>1598</v>
      </c>
      <c r="W38" s="30" t="s">
        <v>48</v>
      </c>
      <c r="X38" s="30">
        <v>20</v>
      </c>
      <c r="Y38" s="30" t="s">
        <v>415</v>
      </c>
      <c r="Z38" s="34" t="s">
        <v>47</v>
      </c>
      <c r="AA38" s="30" t="s">
        <v>88</v>
      </c>
      <c r="AB38" s="30" t="s">
        <v>51</v>
      </c>
      <c r="AC38" s="30">
        <v>5</v>
      </c>
      <c r="AD38" s="30">
        <v>0</v>
      </c>
      <c r="AE38" s="30" t="s">
        <v>606</v>
      </c>
      <c r="AF38" s="30" t="s">
        <v>606</v>
      </c>
      <c r="AG38" s="30" t="s">
        <v>88</v>
      </c>
      <c r="AH38" s="30">
        <v>12000</v>
      </c>
      <c r="AI38" s="30">
        <v>0</v>
      </c>
      <c r="AJ38" s="30" t="s">
        <v>606</v>
      </c>
      <c r="AK38" s="34" t="s">
        <v>606</v>
      </c>
      <c r="AL38" s="30">
        <v>46.28</v>
      </c>
      <c r="AM38" s="30">
        <v>44.53</v>
      </c>
      <c r="AN38" s="35">
        <v>0.99</v>
      </c>
      <c r="AO38" s="30">
        <v>500</v>
      </c>
      <c r="AP38" s="30" t="s">
        <v>742</v>
      </c>
    </row>
  </sheetData>
  <mergeCells count="6">
    <mergeCell ref="AL1:AN1"/>
    <mergeCell ref="R1:S1"/>
    <mergeCell ref="W1:Z1"/>
    <mergeCell ref="AA1:AF1"/>
    <mergeCell ref="AG1:AK1"/>
    <mergeCell ref="T1:U1"/>
  </mergeCells>
  <conditionalFormatting sqref="T3:T38">
    <cfRule type="containsText" dxfId="0" priority="1" operator="containsText" text="Sewa">
      <formula>NOT(ISERROR(SEARCH("Sewa",T3)))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A74B-3080-4BCE-991A-B828671C3C84}">
  <dimension ref="A1:AJ77"/>
  <sheetViews>
    <sheetView workbookViewId="0">
      <selection activeCell="D3" sqref="D3"/>
    </sheetView>
  </sheetViews>
  <sheetFormatPr defaultRowHeight="14.5" x14ac:dyDescent="0.35"/>
  <sheetData>
    <row r="1" spans="1:36" x14ac:dyDescent="0.35">
      <c r="A1" s="71" t="s">
        <v>6</v>
      </c>
      <c r="B1" s="72" t="s">
        <v>8</v>
      </c>
      <c r="C1" s="72" t="s">
        <v>9</v>
      </c>
      <c r="D1" s="73" t="s">
        <v>655</v>
      </c>
      <c r="E1" s="73" t="s">
        <v>7</v>
      </c>
      <c r="F1" s="73" t="s">
        <v>565</v>
      </c>
      <c r="G1" s="74" t="s">
        <v>16</v>
      </c>
      <c r="H1" s="75" t="s">
        <v>566</v>
      </c>
      <c r="I1" s="76" t="s">
        <v>656</v>
      </c>
      <c r="J1" s="75" t="s">
        <v>657</v>
      </c>
      <c r="K1" s="75" t="s">
        <v>658</v>
      </c>
      <c r="L1" s="75" t="s">
        <v>569</v>
      </c>
      <c r="M1" s="75" t="s">
        <v>570</v>
      </c>
      <c r="N1" s="73" t="s">
        <v>659</v>
      </c>
      <c r="O1" s="73" t="s">
        <v>572</v>
      </c>
      <c r="P1" s="75" t="s">
        <v>25</v>
      </c>
      <c r="Q1" s="77" t="s">
        <v>17</v>
      </c>
      <c r="R1" s="78" t="s">
        <v>660</v>
      </c>
      <c r="S1" s="78" t="s">
        <v>19</v>
      </c>
      <c r="T1" s="78" t="s">
        <v>15</v>
      </c>
      <c r="U1" s="79" t="s">
        <v>17</v>
      </c>
      <c r="V1" s="79" t="s">
        <v>20</v>
      </c>
      <c r="W1" s="79" t="s">
        <v>661</v>
      </c>
      <c r="X1" s="79" t="s">
        <v>662</v>
      </c>
      <c r="Y1" s="79" t="s">
        <v>19</v>
      </c>
      <c r="Z1" s="79" t="s">
        <v>15</v>
      </c>
      <c r="AA1" s="80" t="s">
        <v>17</v>
      </c>
      <c r="AB1" s="80" t="s">
        <v>18</v>
      </c>
      <c r="AC1" s="80" t="s">
        <v>663</v>
      </c>
      <c r="AD1" s="80" t="s">
        <v>19</v>
      </c>
      <c r="AE1" s="80" t="s">
        <v>15</v>
      </c>
      <c r="AF1" s="81" t="s">
        <v>664</v>
      </c>
      <c r="AG1" s="81" t="s">
        <v>665</v>
      </c>
      <c r="AH1" s="81" t="s">
        <v>24</v>
      </c>
      <c r="AI1" s="76" t="s">
        <v>25</v>
      </c>
      <c r="AJ1" s="82" t="s">
        <v>26</v>
      </c>
    </row>
    <row r="2" spans="1:36" x14ac:dyDescent="0.35">
      <c r="A2" s="83" t="s">
        <v>28</v>
      </c>
      <c r="B2" s="61" t="s">
        <v>30</v>
      </c>
      <c r="C2" s="61" t="s">
        <v>31</v>
      </c>
      <c r="D2" s="61" t="s">
        <v>34</v>
      </c>
      <c r="E2" s="61" t="s">
        <v>769</v>
      </c>
      <c r="F2" s="61" t="s">
        <v>592</v>
      </c>
      <c r="G2" s="62">
        <v>6000</v>
      </c>
      <c r="H2" s="62">
        <v>4528.92</v>
      </c>
      <c r="I2" s="84" t="s">
        <v>585</v>
      </c>
      <c r="J2" s="62" t="s">
        <v>770</v>
      </c>
      <c r="K2" s="62" t="s">
        <v>677</v>
      </c>
      <c r="L2" s="84" t="s">
        <v>590</v>
      </c>
      <c r="M2" s="62" t="s">
        <v>678</v>
      </c>
      <c r="N2" s="85" t="s">
        <v>35</v>
      </c>
      <c r="O2" s="67">
        <v>7777667</v>
      </c>
      <c r="P2" s="62">
        <v>1800</v>
      </c>
      <c r="Q2" s="66" t="s">
        <v>36</v>
      </c>
      <c r="R2" s="62">
        <v>20</v>
      </c>
      <c r="S2" s="62" t="s">
        <v>37</v>
      </c>
      <c r="T2" s="66" t="s">
        <v>35</v>
      </c>
      <c r="U2" s="62" t="s">
        <v>38</v>
      </c>
      <c r="V2" s="62" t="s">
        <v>39</v>
      </c>
      <c r="W2" s="62">
        <v>0.5</v>
      </c>
      <c r="X2" s="62">
        <v>24</v>
      </c>
      <c r="Y2" s="62" t="s">
        <v>40</v>
      </c>
      <c r="Z2" s="66" t="s">
        <v>35</v>
      </c>
      <c r="AA2" s="62" t="s">
        <v>41</v>
      </c>
      <c r="AB2" s="62" t="s">
        <v>742</v>
      </c>
      <c r="AC2" s="62">
        <v>9</v>
      </c>
      <c r="AD2" s="62" t="s">
        <v>42</v>
      </c>
      <c r="AE2" s="66" t="s">
        <v>35</v>
      </c>
      <c r="AF2" s="62">
        <v>84.28</v>
      </c>
      <c r="AG2" s="62">
        <v>58.7</v>
      </c>
      <c r="AH2" s="86">
        <v>0.97499999999999998</v>
      </c>
      <c r="AI2" s="62" t="s">
        <v>742</v>
      </c>
      <c r="AJ2" s="62" t="s">
        <v>742</v>
      </c>
    </row>
    <row r="3" spans="1:36" x14ac:dyDescent="0.35">
      <c r="A3" s="83" t="s">
        <v>43</v>
      </c>
      <c r="B3" s="61" t="s">
        <v>30</v>
      </c>
      <c r="C3" s="61" t="s">
        <v>45</v>
      </c>
      <c r="D3" s="61" t="s">
        <v>34</v>
      </c>
      <c r="E3" s="61" t="s">
        <v>771</v>
      </c>
      <c r="F3" s="61" t="s">
        <v>592</v>
      </c>
      <c r="G3" s="62">
        <v>6000</v>
      </c>
      <c r="H3" s="62">
        <v>5073.6000000000004</v>
      </c>
      <c r="I3" s="84" t="s">
        <v>585</v>
      </c>
      <c r="J3" s="62" t="s">
        <v>770</v>
      </c>
      <c r="K3" s="62" t="s">
        <v>772</v>
      </c>
      <c r="L3" s="62" t="s">
        <v>584</v>
      </c>
      <c r="M3" s="62" t="s">
        <v>678</v>
      </c>
      <c r="N3" s="66" t="s">
        <v>668</v>
      </c>
      <c r="O3" s="66">
        <v>0</v>
      </c>
      <c r="P3" s="62">
        <v>1900</v>
      </c>
      <c r="Q3" s="66" t="s">
        <v>773</v>
      </c>
      <c r="R3" s="62">
        <v>12.5</v>
      </c>
      <c r="S3" s="62" t="s">
        <v>49</v>
      </c>
      <c r="T3" s="66" t="s">
        <v>742</v>
      </c>
      <c r="U3" s="62" t="s">
        <v>50</v>
      </c>
      <c r="V3" s="62" t="s">
        <v>51</v>
      </c>
      <c r="W3" s="62">
        <v>1</v>
      </c>
      <c r="X3" s="62">
        <v>18</v>
      </c>
      <c r="Y3" s="62" t="s">
        <v>42</v>
      </c>
      <c r="Z3" s="66" t="s">
        <v>742</v>
      </c>
      <c r="AA3" s="62" t="s">
        <v>41</v>
      </c>
      <c r="AB3" s="62" t="s">
        <v>742</v>
      </c>
      <c r="AC3" s="62">
        <v>4</v>
      </c>
      <c r="AD3" s="62" t="s">
        <v>42</v>
      </c>
      <c r="AE3" s="66" t="s">
        <v>742</v>
      </c>
      <c r="AF3" s="62">
        <v>75.83</v>
      </c>
      <c r="AG3" s="62">
        <v>82.78</v>
      </c>
      <c r="AH3" s="86">
        <v>0.99399999999999999</v>
      </c>
      <c r="AI3" s="62" t="s">
        <v>742</v>
      </c>
      <c r="AJ3" s="62" t="s">
        <v>742</v>
      </c>
    </row>
    <row r="4" spans="1:36" x14ac:dyDescent="0.35">
      <c r="A4" s="83" t="s">
        <v>52</v>
      </c>
      <c r="B4" s="61" t="s">
        <v>30</v>
      </c>
      <c r="C4" s="61" t="s">
        <v>53</v>
      </c>
      <c r="D4" s="61" t="s">
        <v>34</v>
      </c>
      <c r="E4" s="61" t="s">
        <v>769</v>
      </c>
      <c r="F4" s="61" t="s">
        <v>592</v>
      </c>
      <c r="G4" s="62">
        <v>6000</v>
      </c>
      <c r="H4" s="62">
        <v>3902.16</v>
      </c>
      <c r="I4" s="62" t="s">
        <v>586</v>
      </c>
      <c r="J4" s="62" t="s">
        <v>770</v>
      </c>
      <c r="K4" s="62" t="s">
        <v>691</v>
      </c>
      <c r="L4" s="84" t="s">
        <v>590</v>
      </c>
      <c r="M4" s="62" t="s">
        <v>678</v>
      </c>
      <c r="N4" s="66" t="s">
        <v>742</v>
      </c>
      <c r="O4" s="66" t="s">
        <v>742</v>
      </c>
      <c r="P4" s="62">
        <v>2200</v>
      </c>
      <c r="Q4" s="66" t="s">
        <v>48</v>
      </c>
      <c r="R4" s="62">
        <v>20</v>
      </c>
      <c r="S4" s="62" t="s">
        <v>49</v>
      </c>
      <c r="T4" s="66" t="s">
        <v>742</v>
      </c>
      <c r="U4" s="62" t="s">
        <v>38</v>
      </c>
      <c r="V4" s="62" t="s">
        <v>39</v>
      </c>
      <c r="W4" s="62">
        <v>0.5</v>
      </c>
      <c r="X4" s="62">
        <v>24</v>
      </c>
      <c r="Y4" s="62" t="s">
        <v>40</v>
      </c>
      <c r="Z4" s="66" t="s">
        <v>742</v>
      </c>
      <c r="AA4" s="62" t="s">
        <v>41</v>
      </c>
      <c r="AB4" s="62" t="s">
        <v>742</v>
      </c>
      <c r="AC4" s="62">
        <v>5</v>
      </c>
      <c r="AD4" s="62" t="s">
        <v>40</v>
      </c>
      <c r="AE4" s="66" t="s">
        <v>742</v>
      </c>
      <c r="AF4" s="62">
        <v>82.72</v>
      </c>
      <c r="AG4" s="62">
        <v>53.39</v>
      </c>
      <c r="AH4" s="86">
        <v>0.99</v>
      </c>
      <c r="AI4" s="62" t="s">
        <v>742</v>
      </c>
      <c r="AJ4" s="62" t="s">
        <v>742</v>
      </c>
    </row>
    <row r="5" spans="1:36" x14ac:dyDescent="0.35">
      <c r="A5" s="83" t="s">
        <v>55</v>
      </c>
      <c r="B5" s="61" t="s">
        <v>30</v>
      </c>
      <c r="C5" s="61" t="s">
        <v>56</v>
      </c>
      <c r="D5" s="61" t="s">
        <v>34</v>
      </c>
      <c r="E5" s="61" t="s">
        <v>769</v>
      </c>
      <c r="F5" s="61" t="s">
        <v>592</v>
      </c>
      <c r="G5" s="62">
        <v>6000</v>
      </c>
      <c r="H5" s="62">
        <v>5400.78</v>
      </c>
      <c r="I5" s="62" t="s">
        <v>586</v>
      </c>
      <c r="J5" s="62" t="s">
        <v>770</v>
      </c>
      <c r="K5" s="62" t="s">
        <v>685</v>
      </c>
      <c r="L5" s="62" t="s">
        <v>584</v>
      </c>
      <c r="M5" s="62" t="s">
        <v>678</v>
      </c>
      <c r="N5" s="66" t="s">
        <v>742</v>
      </c>
      <c r="O5" s="66" t="s">
        <v>742</v>
      </c>
      <c r="P5" s="62">
        <v>1878</v>
      </c>
      <c r="Q5" s="66" t="s">
        <v>48</v>
      </c>
      <c r="R5" s="62">
        <v>20</v>
      </c>
      <c r="S5" s="62" t="s">
        <v>49</v>
      </c>
      <c r="T5" s="66" t="s">
        <v>742</v>
      </c>
      <c r="U5" s="62" t="s">
        <v>38</v>
      </c>
      <c r="V5" s="62" t="s">
        <v>39</v>
      </c>
      <c r="W5" s="62">
        <v>0.5</v>
      </c>
      <c r="X5" s="62">
        <v>24</v>
      </c>
      <c r="Y5" s="62" t="s">
        <v>59</v>
      </c>
      <c r="Z5" s="66" t="s">
        <v>742</v>
      </c>
      <c r="AA5" s="62" t="s">
        <v>41</v>
      </c>
      <c r="AB5" s="62" t="s">
        <v>742</v>
      </c>
      <c r="AC5" s="62">
        <v>6</v>
      </c>
      <c r="AD5" s="62" t="s">
        <v>40</v>
      </c>
      <c r="AE5" s="66" t="s">
        <v>742</v>
      </c>
      <c r="AF5" s="62">
        <v>62.8</v>
      </c>
      <c r="AG5" s="62">
        <v>55.34</v>
      </c>
      <c r="AH5" s="86">
        <v>0.99399999999999999</v>
      </c>
      <c r="AI5" s="62" t="s">
        <v>742</v>
      </c>
      <c r="AJ5" s="62" t="s">
        <v>742</v>
      </c>
    </row>
    <row r="6" spans="1:36" x14ac:dyDescent="0.35">
      <c r="A6" s="83" t="s">
        <v>60</v>
      </c>
      <c r="B6" s="61" t="s">
        <v>30</v>
      </c>
      <c r="C6" s="61" t="s">
        <v>61</v>
      </c>
      <c r="D6" s="61" t="s">
        <v>34</v>
      </c>
      <c r="E6" s="61" t="s">
        <v>769</v>
      </c>
      <c r="F6" s="61" t="s">
        <v>592</v>
      </c>
      <c r="G6" s="62">
        <v>4500</v>
      </c>
      <c r="H6" s="62">
        <v>5895.84</v>
      </c>
      <c r="I6" s="62" t="s">
        <v>586</v>
      </c>
      <c r="J6" s="62" t="s">
        <v>770</v>
      </c>
      <c r="K6" s="62" t="s">
        <v>774</v>
      </c>
      <c r="L6" s="62" t="s">
        <v>584</v>
      </c>
      <c r="M6" s="62" t="s">
        <v>678</v>
      </c>
      <c r="N6" s="66" t="s">
        <v>742</v>
      </c>
      <c r="O6" s="66" t="s">
        <v>742</v>
      </c>
      <c r="P6" s="62">
        <v>1518</v>
      </c>
      <c r="Q6" s="66" t="s">
        <v>48</v>
      </c>
      <c r="R6" s="62">
        <v>20</v>
      </c>
      <c r="S6" s="62" t="s">
        <v>49</v>
      </c>
      <c r="T6" s="66" t="s">
        <v>742</v>
      </c>
      <c r="U6" s="62" t="s">
        <v>62</v>
      </c>
      <c r="V6" s="62" t="s">
        <v>51</v>
      </c>
      <c r="W6" s="62">
        <v>2.5</v>
      </c>
      <c r="X6" s="62">
        <v>15</v>
      </c>
      <c r="Y6" s="62" t="s">
        <v>40</v>
      </c>
      <c r="Z6" s="66" t="s">
        <v>742</v>
      </c>
      <c r="AA6" s="62" t="s">
        <v>41</v>
      </c>
      <c r="AB6" s="62" t="s">
        <v>742</v>
      </c>
      <c r="AC6" s="62">
        <v>5</v>
      </c>
      <c r="AD6" s="62" t="s">
        <v>40</v>
      </c>
      <c r="AE6" s="66" t="s">
        <v>742</v>
      </c>
      <c r="AF6" s="62">
        <v>97.46</v>
      </c>
      <c r="AG6" s="62">
        <v>95.17</v>
      </c>
      <c r="AH6" s="86">
        <v>0.97499999999999998</v>
      </c>
      <c r="AI6" s="62" t="s">
        <v>742</v>
      </c>
      <c r="AJ6" s="62" t="s">
        <v>742</v>
      </c>
    </row>
    <row r="7" spans="1:36" x14ac:dyDescent="0.35">
      <c r="A7" s="83" t="s">
        <v>63</v>
      </c>
      <c r="B7" s="61" t="s">
        <v>30</v>
      </c>
      <c r="C7" s="61" t="s">
        <v>64</v>
      </c>
      <c r="D7" s="61" t="s">
        <v>34</v>
      </c>
      <c r="E7" s="61" t="s">
        <v>771</v>
      </c>
      <c r="F7" s="61" t="s">
        <v>592</v>
      </c>
      <c r="G7" s="62">
        <v>6000</v>
      </c>
      <c r="H7" s="62">
        <v>4810.3999999999996</v>
      </c>
      <c r="I7" s="62" t="s">
        <v>586</v>
      </c>
      <c r="J7" s="62" t="s">
        <v>770</v>
      </c>
      <c r="K7" s="62" t="s">
        <v>775</v>
      </c>
      <c r="L7" s="62" t="s">
        <v>584</v>
      </c>
      <c r="M7" s="62" t="s">
        <v>678</v>
      </c>
      <c r="N7" s="66" t="s">
        <v>742</v>
      </c>
      <c r="O7" s="66" t="s">
        <v>742</v>
      </c>
      <c r="P7" s="62">
        <v>2000</v>
      </c>
      <c r="Q7" s="66" t="s">
        <v>48</v>
      </c>
      <c r="R7" s="62">
        <v>20</v>
      </c>
      <c r="S7" s="62" t="s">
        <v>49</v>
      </c>
      <c r="T7" s="66" t="s">
        <v>742</v>
      </c>
      <c r="U7" s="62" t="s">
        <v>62</v>
      </c>
      <c r="V7" s="62" t="s">
        <v>51</v>
      </c>
      <c r="W7" s="62">
        <v>0.5</v>
      </c>
      <c r="X7" s="62">
        <v>15</v>
      </c>
      <c r="Y7" s="62" t="s">
        <v>42</v>
      </c>
      <c r="Z7" s="66" t="s">
        <v>742</v>
      </c>
      <c r="AA7" s="62" t="s">
        <v>41</v>
      </c>
      <c r="AB7" s="62" t="s">
        <v>742</v>
      </c>
      <c r="AC7" s="62">
        <v>4</v>
      </c>
      <c r="AD7" s="62" t="s">
        <v>42</v>
      </c>
      <c r="AE7" s="66" t="s">
        <v>742</v>
      </c>
      <c r="AF7" s="62">
        <v>96.51</v>
      </c>
      <c r="AG7" s="62">
        <v>85.56</v>
      </c>
      <c r="AH7" s="86">
        <v>0.99</v>
      </c>
      <c r="AI7" s="62" t="s">
        <v>742</v>
      </c>
      <c r="AJ7" s="62" t="s">
        <v>742</v>
      </c>
    </row>
    <row r="8" spans="1:36" x14ac:dyDescent="0.35">
      <c r="A8" s="83" t="s">
        <v>65</v>
      </c>
      <c r="B8" s="61" t="s">
        <v>30</v>
      </c>
      <c r="C8" s="61" t="s">
        <v>67</v>
      </c>
      <c r="D8" s="61" t="s">
        <v>34</v>
      </c>
      <c r="E8" s="61" t="s">
        <v>776</v>
      </c>
      <c r="F8" s="61" t="s">
        <v>592</v>
      </c>
      <c r="G8" s="62">
        <v>4500</v>
      </c>
      <c r="H8" s="62">
        <v>2732.08</v>
      </c>
      <c r="I8" s="62" t="s">
        <v>586</v>
      </c>
      <c r="J8" s="62" t="s">
        <v>770</v>
      </c>
      <c r="K8" s="62" t="s">
        <v>772</v>
      </c>
      <c r="L8" s="84" t="s">
        <v>590</v>
      </c>
      <c r="M8" s="62" t="s">
        <v>678</v>
      </c>
      <c r="N8" s="66" t="s">
        <v>742</v>
      </c>
      <c r="O8" s="66" t="s">
        <v>742</v>
      </c>
      <c r="P8" s="62">
        <v>1500</v>
      </c>
      <c r="Q8" s="66" t="s">
        <v>48</v>
      </c>
      <c r="R8" s="62">
        <v>20</v>
      </c>
      <c r="S8" s="62" t="s">
        <v>37</v>
      </c>
      <c r="T8" s="66" t="s">
        <v>742</v>
      </c>
      <c r="U8" s="62" t="s">
        <v>38</v>
      </c>
      <c r="V8" s="62" t="s">
        <v>39</v>
      </c>
      <c r="W8" s="62">
        <v>0</v>
      </c>
      <c r="X8" s="62">
        <v>24</v>
      </c>
      <c r="Y8" s="62" t="s">
        <v>59</v>
      </c>
      <c r="Z8" s="66" t="s">
        <v>742</v>
      </c>
      <c r="AA8" s="62" t="s">
        <v>41</v>
      </c>
      <c r="AB8" s="62" t="s">
        <v>742</v>
      </c>
      <c r="AC8" s="62">
        <v>6</v>
      </c>
      <c r="AD8" s="62" t="s">
        <v>40</v>
      </c>
      <c r="AE8" s="66" t="s">
        <v>742</v>
      </c>
      <c r="AF8" s="62">
        <v>99.47</v>
      </c>
      <c r="AG8" s="62">
        <v>100</v>
      </c>
      <c r="AH8" s="86">
        <v>0.97499999999999998</v>
      </c>
      <c r="AI8" s="62" t="s">
        <v>742</v>
      </c>
      <c r="AJ8" s="62" t="s">
        <v>742</v>
      </c>
    </row>
    <row r="9" spans="1:36" x14ac:dyDescent="0.35">
      <c r="A9" s="83" t="s">
        <v>68</v>
      </c>
      <c r="B9" s="61" t="s">
        <v>30</v>
      </c>
      <c r="C9" s="61" t="s">
        <v>69</v>
      </c>
      <c r="D9" s="61" t="s">
        <v>601</v>
      </c>
      <c r="E9" s="61" t="s">
        <v>771</v>
      </c>
      <c r="F9" s="61" t="s">
        <v>592</v>
      </c>
      <c r="G9" s="62">
        <v>4500</v>
      </c>
      <c r="H9" s="62">
        <v>3617.6</v>
      </c>
      <c r="I9" s="62" t="s">
        <v>586</v>
      </c>
      <c r="J9" s="62" t="s">
        <v>770</v>
      </c>
      <c r="K9" s="62" t="s">
        <v>691</v>
      </c>
      <c r="L9" s="62" t="s">
        <v>584</v>
      </c>
      <c r="M9" s="62" t="s">
        <v>678</v>
      </c>
      <c r="N9" s="66" t="s">
        <v>742</v>
      </c>
      <c r="O9" s="66" t="s">
        <v>742</v>
      </c>
      <c r="P9" s="62">
        <v>1200</v>
      </c>
      <c r="Q9" s="66" t="s">
        <v>48</v>
      </c>
      <c r="R9" s="62">
        <v>8</v>
      </c>
      <c r="S9" s="62" t="s">
        <v>49</v>
      </c>
      <c r="T9" s="66" t="s">
        <v>742</v>
      </c>
      <c r="U9" s="62" t="s">
        <v>62</v>
      </c>
      <c r="V9" s="62" t="s">
        <v>51</v>
      </c>
      <c r="W9" s="62">
        <v>1</v>
      </c>
      <c r="X9" s="62">
        <v>15</v>
      </c>
      <c r="Y9" s="62" t="s">
        <v>42</v>
      </c>
      <c r="Z9" s="66" t="s">
        <v>742</v>
      </c>
      <c r="AA9" s="62" t="s">
        <v>41</v>
      </c>
      <c r="AB9" s="62" t="s">
        <v>742</v>
      </c>
      <c r="AC9" s="62">
        <v>4</v>
      </c>
      <c r="AD9" s="62" t="s">
        <v>42</v>
      </c>
      <c r="AE9" s="66" t="s">
        <v>742</v>
      </c>
      <c r="AF9" s="62">
        <v>97.15</v>
      </c>
      <c r="AG9" s="62">
        <v>86.62</v>
      </c>
      <c r="AH9" s="86">
        <v>0.97499999999999998</v>
      </c>
      <c r="AI9" s="62" t="s">
        <v>742</v>
      </c>
      <c r="AJ9" s="62" t="s">
        <v>742</v>
      </c>
    </row>
    <row r="10" spans="1:36" x14ac:dyDescent="0.35">
      <c r="A10" s="83" t="s">
        <v>70</v>
      </c>
      <c r="B10" s="61" t="s">
        <v>30</v>
      </c>
      <c r="C10" s="61" t="s">
        <v>71</v>
      </c>
      <c r="D10" s="61" t="s">
        <v>34</v>
      </c>
      <c r="E10" s="61" t="s">
        <v>776</v>
      </c>
      <c r="F10" s="61" t="s">
        <v>592</v>
      </c>
      <c r="G10" s="62">
        <v>4500</v>
      </c>
      <c r="H10" s="62">
        <v>2806.34</v>
      </c>
      <c r="I10" s="84" t="s">
        <v>585</v>
      </c>
      <c r="J10" s="62" t="s">
        <v>770</v>
      </c>
      <c r="K10" s="62" t="s">
        <v>685</v>
      </c>
      <c r="L10" s="84" t="s">
        <v>590</v>
      </c>
      <c r="M10" s="62" t="s">
        <v>678</v>
      </c>
      <c r="N10" s="85" t="s">
        <v>35</v>
      </c>
      <c r="O10" s="67">
        <v>4000000</v>
      </c>
      <c r="P10" s="62">
        <v>1500</v>
      </c>
      <c r="Q10" s="66" t="s">
        <v>773</v>
      </c>
      <c r="R10" s="62">
        <v>12.5</v>
      </c>
      <c r="S10" s="62" t="s">
        <v>37</v>
      </c>
      <c r="T10" s="66" t="s">
        <v>742</v>
      </c>
      <c r="U10" s="62" t="s">
        <v>62</v>
      </c>
      <c r="V10" s="62" t="s">
        <v>51</v>
      </c>
      <c r="W10" s="62">
        <v>0</v>
      </c>
      <c r="X10" s="62">
        <v>10</v>
      </c>
      <c r="Y10" s="62" t="s">
        <v>42</v>
      </c>
      <c r="Z10" s="66" t="s">
        <v>742</v>
      </c>
      <c r="AA10" s="62" t="s">
        <v>41</v>
      </c>
      <c r="AB10" s="62" t="s">
        <v>742</v>
      </c>
      <c r="AC10" s="62">
        <v>3</v>
      </c>
      <c r="AD10" s="62" t="s">
        <v>42</v>
      </c>
      <c r="AE10" s="66" t="s">
        <v>742</v>
      </c>
      <c r="AF10" s="62">
        <v>75.36</v>
      </c>
      <c r="AG10" s="62">
        <v>71.89</v>
      </c>
      <c r="AH10" s="86">
        <v>0.97499999999999998</v>
      </c>
      <c r="AI10" s="62" t="s">
        <v>742</v>
      </c>
      <c r="AJ10" s="62" t="s">
        <v>742</v>
      </c>
    </row>
    <row r="11" spans="1:36" x14ac:dyDescent="0.35">
      <c r="A11" s="83" t="s">
        <v>74</v>
      </c>
      <c r="B11" s="61" t="s">
        <v>30</v>
      </c>
      <c r="C11" s="61" t="s">
        <v>75</v>
      </c>
      <c r="D11" s="61" t="s">
        <v>34</v>
      </c>
      <c r="E11" s="61" t="s">
        <v>776</v>
      </c>
      <c r="F11" s="61" t="s">
        <v>592</v>
      </c>
      <c r="G11" s="62">
        <v>4500</v>
      </c>
      <c r="H11" s="62">
        <v>3643.44</v>
      </c>
      <c r="I11" s="84" t="s">
        <v>585</v>
      </c>
      <c r="J11" s="62" t="s">
        <v>770</v>
      </c>
      <c r="K11" s="62" t="s">
        <v>774</v>
      </c>
      <c r="L11" s="84" t="s">
        <v>590</v>
      </c>
      <c r="M11" s="62" t="s">
        <v>678</v>
      </c>
      <c r="N11" s="66" t="s">
        <v>668</v>
      </c>
      <c r="O11" s="66">
        <v>0</v>
      </c>
      <c r="P11" s="62">
        <v>1500</v>
      </c>
      <c r="Q11" s="66" t="s">
        <v>773</v>
      </c>
      <c r="R11" s="62">
        <v>12.5</v>
      </c>
      <c r="S11" s="62" t="s">
        <v>49</v>
      </c>
      <c r="T11" s="66" t="s">
        <v>742</v>
      </c>
      <c r="U11" s="62" t="s">
        <v>62</v>
      </c>
      <c r="V11" s="62" t="s">
        <v>51</v>
      </c>
      <c r="W11" s="62">
        <v>2</v>
      </c>
      <c r="X11" s="62">
        <v>10</v>
      </c>
      <c r="Y11" s="62" t="s">
        <v>40</v>
      </c>
      <c r="Z11" s="66" t="s">
        <v>742</v>
      </c>
      <c r="AA11" s="62" t="s">
        <v>41</v>
      </c>
      <c r="AB11" s="62" t="s">
        <v>742</v>
      </c>
      <c r="AC11" s="62">
        <v>4</v>
      </c>
      <c r="AD11" s="62" t="s">
        <v>42</v>
      </c>
      <c r="AE11" s="66" t="s">
        <v>742</v>
      </c>
      <c r="AF11" s="62">
        <v>0</v>
      </c>
      <c r="AG11" s="62">
        <v>9.6300000000000008</v>
      </c>
      <c r="AH11" s="86">
        <v>0.97499999999999998</v>
      </c>
      <c r="AI11" s="62" t="s">
        <v>742</v>
      </c>
      <c r="AJ11" s="62" t="s">
        <v>742</v>
      </c>
    </row>
    <row r="12" spans="1:36" x14ac:dyDescent="0.35">
      <c r="A12" s="83" t="s">
        <v>76</v>
      </c>
      <c r="B12" s="61" t="s">
        <v>30</v>
      </c>
      <c r="C12" s="61" t="s">
        <v>77</v>
      </c>
      <c r="D12" s="61" t="s">
        <v>34</v>
      </c>
      <c r="E12" s="61" t="s">
        <v>776</v>
      </c>
      <c r="F12" s="61" t="s">
        <v>592</v>
      </c>
      <c r="G12" s="62">
        <v>4500</v>
      </c>
      <c r="H12" s="62">
        <v>3836</v>
      </c>
      <c r="I12" s="62" t="s">
        <v>586</v>
      </c>
      <c r="J12" s="62" t="s">
        <v>742</v>
      </c>
      <c r="K12" s="62" t="s">
        <v>777</v>
      </c>
      <c r="L12" s="84" t="s">
        <v>590</v>
      </c>
      <c r="M12" s="62" t="s">
        <v>678</v>
      </c>
      <c r="N12" s="66" t="s">
        <v>742</v>
      </c>
      <c r="O12" s="66" t="s">
        <v>742</v>
      </c>
      <c r="P12" s="62">
        <v>1500</v>
      </c>
      <c r="Q12" s="66" t="s">
        <v>36</v>
      </c>
      <c r="R12" s="62">
        <v>20</v>
      </c>
      <c r="S12" s="62" t="s">
        <v>37</v>
      </c>
      <c r="T12" s="66" t="s">
        <v>742</v>
      </c>
      <c r="U12" s="62" t="s">
        <v>62</v>
      </c>
      <c r="V12" s="62" t="s">
        <v>51</v>
      </c>
      <c r="W12" s="62">
        <v>1</v>
      </c>
      <c r="X12" s="62">
        <v>15</v>
      </c>
      <c r="Y12" s="62" t="s">
        <v>42</v>
      </c>
      <c r="Z12" s="66" t="s">
        <v>742</v>
      </c>
      <c r="AA12" s="62" t="s">
        <v>41</v>
      </c>
      <c r="AB12" s="62" t="s">
        <v>742</v>
      </c>
      <c r="AC12" s="62">
        <v>3</v>
      </c>
      <c r="AD12" s="62" t="s">
        <v>42</v>
      </c>
      <c r="AE12" s="66" t="s">
        <v>742</v>
      </c>
      <c r="AF12" s="62">
        <v>82.96</v>
      </c>
      <c r="AG12" s="62">
        <v>42.91</v>
      </c>
      <c r="AH12" s="86">
        <v>0.99</v>
      </c>
      <c r="AI12" s="62" t="s">
        <v>742</v>
      </c>
      <c r="AJ12" s="62" t="s">
        <v>742</v>
      </c>
    </row>
    <row r="13" spans="1:36" x14ac:dyDescent="0.35">
      <c r="A13" s="83" t="s">
        <v>78</v>
      </c>
      <c r="B13" s="61" t="s">
        <v>30</v>
      </c>
      <c r="C13" s="61" t="s">
        <v>79</v>
      </c>
      <c r="D13" s="61" t="s">
        <v>34</v>
      </c>
      <c r="E13" s="61" t="s">
        <v>776</v>
      </c>
      <c r="F13" s="61" t="s">
        <v>592</v>
      </c>
      <c r="G13" s="62">
        <v>6000</v>
      </c>
      <c r="H13" s="62">
        <v>3447.76</v>
      </c>
      <c r="I13" s="62" t="s">
        <v>586</v>
      </c>
      <c r="J13" s="62" t="s">
        <v>742</v>
      </c>
      <c r="K13" s="62" t="s">
        <v>772</v>
      </c>
      <c r="L13" s="84" t="s">
        <v>590</v>
      </c>
      <c r="M13" s="62" t="s">
        <v>678</v>
      </c>
      <c r="N13" s="66" t="s">
        <v>742</v>
      </c>
      <c r="O13" s="66" t="s">
        <v>742</v>
      </c>
      <c r="P13" s="62">
        <v>1500</v>
      </c>
      <c r="Q13" s="66" t="s">
        <v>48</v>
      </c>
      <c r="R13" s="62">
        <v>20</v>
      </c>
      <c r="S13" s="62" t="s">
        <v>49</v>
      </c>
      <c r="T13" s="66" t="s">
        <v>742</v>
      </c>
      <c r="U13" s="62" t="s">
        <v>62</v>
      </c>
      <c r="V13" s="62" t="s">
        <v>51</v>
      </c>
      <c r="W13" s="62">
        <v>2</v>
      </c>
      <c r="X13" s="62">
        <v>10</v>
      </c>
      <c r="Y13" s="62" t="s">
        <v>40</v>
      </c>
      <c r="Z13" s="66" t="s">
        <v>742</v>
      </c>
      <c r="AA13" s="62" t="s">
        <v>41</v>
      </c>
      <c r="AB13" s="62" t="s">
        <v>742</v>
      </c>
      <c r="AC13" s="62">
        <v>4</v>
      </c>
      <c r="AD13" s="62" t="s">
        <v>42</v>
      </c>
      <c r="AE13" s="66" t="s">
        <v>742</v>
      </c>
      <c r="AF13" s="62">
        <v>98.02</v>
      </c>
      <c r="AG13" s="62">
        <v>92.01</v>
      </c>
      <c r="AH13" s="86">
        <v>0.97499999999999998</v>
      </c>
      <c r="AI13" s="62" t="s">
        <v>742</v>
      </c>
      <c r="AJ13" s="62" t="s">
        <v>742</v>
      </c>
    </row>
    <row r="14" spans="1:36" x14ac:dyDescent="0.35">
      <c r="A14" s="83" t="s">
        <v>80</v>
      </c>
      <c r="B14" s="61" t="s">
        <v>30</v>
      </c>
      <c r="C14" s="61" t="s">
        <v>82</v>
      </c>
      <c r="D14" s="61" t="s">
        <v>34</v>
      </c>
      <c r="E14" s="61" t="s">
        <v>778</v>
      </c>
      <c r="F14" s="61" t="s">
        <v>592</v>
      </c>
      <c r="G14" s="62">
        <v>3000</v>
      </c>
      <c r="H14" s="62">
        <v>1181</v>
      </c>
      <c r="I14" s="62" t="s">
        <v>586</v>
      </c>
      <c r="J14" s="62" t="s">
        <v>742</v>
      </c>
      <c r="K14" s="62" t="s">
        <v>691</v>
      </c>
      <c r="L14" s="84" t="s">
        <v>590</v>
      </c>
      <c r="M14" s="62" t="s">
        <v>678</v>
      </c>
      <c r="N14" s="66" t="s">
        <v>742</v>
      </c>
      <c r="O14" s="66" t="s">
        <v>742</v>
      </c>
      <c r="P14" s="62">
        <v>1500</v>
      </c>
      <c r="Q14" s="66" t="s">
        <v>48</v>
      </c>
      <c r="R14" s="62">
        <v>20</v>
      </c>
      <c r="S14" s="62" t="s">
        <v>73</v>
      </c>
      <c r="T14" s="66" t="s">
        <v>742</v>
      </c>
      <c r="U14" s="62" t="s">
        <v>38</v>
      </c>
      <c r="V14" s="62" t="s">
        <v>39</v>
      </c>
      <c r="W14" s="62">
        <v>1</v>
      </c>
      <c r="X14" s="62">
        <v>24</v>
      </c>
      <c r="Y14" s="62" t="s">
        <v>40</v>
      </c>
      <c r="Z14" s="66" t="s">
        <v>742</v>
      </c>
      <c r="AA14" s="62" t="s">
        <v>41</v>
      </c>
      <c r="AB14" s="62" t="s">
        <v>742</v>
      </c>
      <c r="AC14" s="62">
        <v>2</v>
      </c>
      <c r="AD14" s="62" t="s">
        <v>42</v>
      </c>
      <c r="AE14" s="66" t="s">
        <v>742</v>
      </c>
      <c r="AF14" s="62">
        <v>68.709999999999994</v>
      </c>
      <c r="AG14" s="62">
        <v>64.52</v>
      </c>
      <c r="AH14" s="86">
        <v>0.99399999999999999</v>
      </c>
      <c r="AI14" s="62" t="s">
        <v>742</v>
      </c>
      <c r="AJ14" s="62" t="s">
        <v>742</v>
      </c>
    </row>
    <row r="15" spans="1:36" x14ac:dyDescent="0.35">
      <c r="A15" s="83" t="s">
        <v>84</v>
      </c>
      <c r="B15" s="61" t="s">
        <v>30</v>
      </c>
      <c r="C15" s="61" t="s">
        <v>85</v>
      </c>
      <c r="D15" s="61" t="s">
        <v>34</v>
      </c>
      <c r="E15" s="61" t="s">
        <v>778</v>
      </c>
      <c r="F15" s="61" t="s">
        <v>592</v>
      </c>
      <c r="G15" s="62">
        <v>3000</v>
      </c>
      <c r="H15" s="62">
        <v>674.24</v>
      </c>
      <c r="I15" s="84" t="s">
        <v>585</v>
      </c>
      <c r="J15" s="62" t="s">
        <v>742</v>
      </c>
      <c r="K15" s="62" t="s">
        <v>685</v>
      </c>
      <c r="L15" s="62" t="s">
        <v>584</v>
      </c>
      <c r="M15" s="62" t="s">
        <v>678</v>
      </c>
      <c r="N15" s="66" t="s">
        <v>668</v>
      </c>
      <c r="O15" s="66">
        <v>0</v>
      </c>
      <c r="P15" s="62">
        <v>1500</v>
      </c>
      <c r="Q15" s="66" t="s">
        <v>773</v>
      </c>
      <c r="R15" s="62">
        <v>12.5</v>
      </c>
      <c r="S15" s="62" t="s">
        <v>37</v>
      </c>
      <c r="T15" s="66" t="s">
        <v>742</v>
      </c>
      <c r="U15" s="62" t="s">
        <v>50</v>
      </c>
      <c r="V15" s="62" t="s">
        <v>51</v>
      </c>
      <c r="W15" s="62">
        <v>0</v>
      </c>
      <c r="X15" s="62">
        <v>12</v>
      </c>
      <c r="Y15" s="62" t="s">
        <v>42</v>
      </c>
      <c r="Z15" s="66" t="s">
        <v>742</v>
      </c>
      <c r="AA15" s="62" t="s">
        <v>88</v>
      </c>
      <c r="AB15" s="62" t="s">
        <v>742</v>
      </c>
      <c r="AC15" s="62">
        <v>4</v>
      </c>
      <c r="AD15" s="62" t="s">
        <v>40</v>
      </c>
      <c r="AE15" s="66" t="s">
        <v>742</v>
      </c>
      <c r="AF15" s="62">
        <v>92.24</v>
      </c>
      <c r="AG15" s="62">
        <v>81.06</v>
      </c>
      <c r="AH15" s="86">
        <v>0.97499999999999998</v>
      </c>
      <c r="AI15" s="62" t="s">
        <v>742</v>
      </c>
      <c r="AJ15" s="62" t="s">
        <v>742</v>
      </c>
    </row>
    <row r="16" spans="1:36" x14ac:dyDescent="0.35">
      <c r="A16" s="83" t="s">
        <v>89</v>
      </c>
      <c r="B16" s="61" t="s">
        <v>30</v>
      </c>
      <c r="C16" s="61" t="s">
        <v>90</v>
      </c>
      <c r="D16" s="61" t="s">
        <v>34</v>
      </c>
      <c r="E16" s="61" t="s">
        <v>769</v>
      </c>
      <c r="F16" s="61" t="s">
        <v>592</v>
      </c>
      <c r="G16" s="62">
        <v>6000</v>
      </c>
      <c r="H16" s="62">
        <v>5685.12</v>
      </c>
      <c r="I16" s="62" t="s">
        <v>586</v>
      </c>
      <c r="J16" s="62" t="s">
        <v>742</v>
      </c>
      <c r="K16" s="62" t="s">
        <v>774</v>
      </c>
      <c r="L16" s="84" t="s">
        <v>590</v>
      </c>
      <c r="M16" s="62" t="s">
        <v>678</v>
      </c>
      <c r="N16" s="66" t="s">
        <v>742</v>
      </c>
      <c r="O16" s="66" t="s">
        <v>742</v>
      </c>
      <c r="P16" s="62">
        <v>1800</v>
      </c>
      <c r="Q16" s="66" t="s">
        <v>48</v>
      </c>
      <c r="R16" s="62">
        <v>20</v>
      </c>
      <c r="S16" s="62" t="s">
        <v>49</v>
      </c>
      <c r="T16" s="66" t="s">
        <v>742</v>
      </c>
      <c r="U16" s="62" t="s">
        <v>50</v>
      </c>
      <c r="V16" s="62" t="s">
        <v>51</v>
      </c>
      <c r="W16" s="62">
        <v>1</v>
      </c>
      <c r="X16" s="62">
        <v>24</v>
      </c>
      <c r="Y16" s="62" t="s">
        <v>59</v>
      </c>
      <c r="Z16" s="66" t="s">
        <v>742</v>
      </c>
      <c r="AA16" s="62" t="s">
        <v>41</v>
      </c>
      <c r="AB16" s="62" t="s">
        <v>742</v>
      </c>
      <c r="AC16" s="62">
        <v>8</v>
      </c>
      <c r="AD16" s="62" t="s">
        <v>40</v>
      </c>
      <c r="AE16" s="66" t="s">
        <v>742</v>
      </c>
      <c r="AF16" s="62">
        <v>98.73</v>
      </c>
      <c r="AG16" s="62">
        <v>25.16</v>
      </c>
      <c r="AH16" s="86">
        <v>0.99399999999999999</v>
      </c>
      <c r="AI16" s="62" t="s">
        <v>742</v>
      </c>
      <c r="AJ16" s="62" t="s">
        <v>742</v>
      </c>
    </row>
    <row r="17" spans="1:36" x14ac:dyDescent="0.35">
      <c r="A17" s="83" t="s">
        <v>91</v>
      </c>
      <c r="B17" s="61" t="s">
        <v>30</v>
      </c>
      <c r="C17" s="61" t="s">
        <v>92</v>
      </c>
      <c r="D17" s="61" t="s">
        <v>34</v>
      </c>
      <c r="E17" s="61" t="s">
        <v>778</v>
      </c>
      <c r="F17" s="61" t="s">
        <v>592</v>
      </c>
      <c r="G17" s="62">
        <v>3000</v>
      </c>
      <c r="H17" s="62">
        <v>1056.72</v>
      </c>
      <c r="I17" s="62" t="s">
        <v>586</v>
      </c>
      <c r="J17" s="62" t="s">
        <v>742</v>
      </c>
      <c r="K17" s="62" t="s">
        <v>742</v>
      </c>
      <c r="L17" s="84" t="s">
        <v>590</v>
      </c>
      <c r="M17" s="62" t="s">
        <v>678</v>
      </c>
      <c r="N17" s="66" t="s">
        <v>742</v>
      </c>
      <c r="O17" s="66" t="s">
        <v>742</v>
      </c>
      <c r="P17" s="62">
        <v>1500</v>
      </c>
      <c r="Q17" s="66" t="s">
        <v>36</v>
      </c>
      <c r="R17" s="62">
        <v>20</v>
      </c>
      <c r="S17" s="62" t="s">
        <v>37</v>
      </c>
      <c r="T17" s="66" t="s">
        <v>742</v>
      </c>
      <c r="U17" s="62" t="s">
        <v>62</v>
      </c>
      <c r="V17" s="62" t="s">
        <v>51</v>
      </c>
      <c r="W17" s="62">
        <v>2</v>
      </c>
      <c r="X17" s="62">
        <v>10</v>
      </c>
      <c r="Y17" s="62" t="s">
        <v>42</v>
      </c>
      <c r="Z17" s="66" t="s">
        <v>742</v>
      </c>
      <c r="AA17" s="62" t="s">
        <v>41</v>
      </c>
      <c r="AB17" s="62" t="s">
        <v>742</v>
      </c>
      <c r="AC17" s="62">
        <v>5</v>
      </c>
      <c r="AD17" s="62" t="s">
        <v>40</v>
      </c>
      <c r="AE17" s="66" t="s">
        <v>742</v>
      </c>
      <c r="AF17" s="62">
        <v>70.489999999999995</v>
      </c>
      <c r="AG17" s="62">
        <v>69.25</v>
      </c>
      <c r="AH17" s="86">
        <v>0.99399999999999999</v>
      </c>
      <c r="AI17" s="62" t="s">
        <v>742</v>
      </c>
      <c r="AJ17" s="62" t="s">
        <v>742</v>
      </c>
    </row>
    <row r="18" spans="1:36" x14ac:dyDescent="0.35">
      <c r="A18" s="83" t="s">
        <v>93</v>
      </c>
      <c r="B18" s="61" t="s">
        <v>30</v>
      </c>
      <c r="C18" s="61" t="s">
        <v>94</v>
      </c>
      <c r="D18" s="61" t="s">
        <v>34</v>
      </c>
      <c r="E18" s="61" t="s">
        <v>776</v>
      </c>
      <c r="F18" s="61" t="s">
        <v>592</v>
      </c>
      <c r="G18" s="62">
        <v>3000</v>
      </c>
      <c r="H18" s="62">
        <v>2465.12</v>
      </c>
      <c r="I18" s="62" t="s">
        <v>586</v>
      </c>
      <c r="J18" s="62" t="s">
        <v>742</v>
      </c>
      <c r="K18" s="62" t="s">
        <v>742</v>
      </c>
      <c r="L18" s="84" t="s">
        <v>590</v>
      </c>
      <c r="M18" s="62" t="s">
        <v>678</v>
      </c>
      <c r="N18" s="66" t="s">
        <v>742</v>
      </c>
      <c r="O18" s="66" t="s">
        <v>742</v>
      </c>
      <c r="P18" s="62">
        <v>1300</v>
      </c>
      <c r="Q18" s="66" t="s">
        <v>36</v>
      </c>
      <c r="R18" s="62">
        <v>20</v>
      </c>
      <c r="S18" s="62" t="s">
        <v>37</v>
      </c>
      <c r="T18" s="66" t="s">
        <v>742</v>
      </c>
      <c r="U18" s="62" t="s">
        <v>62</v>
      </c>
      <c r="V18" s="62" t="s">
        <v>51</v>
      </c>
      <c r="W18" s="62">
        <v>0.5</v>
      </c>
      <c r="X18" s="62">
        <v>10</v>
      </c>
      <c r="Y18" s="62" t="s">
        <v>42</v>
      </c>
      <c r="Z18" s="66" t="s">
        <v>742</v>
      </c>
      <c r="AA18" s="62" t="s">
        <v>41</v>
      </c>
      <c r="AB18" s="62" t="s">
        <v>742</v>
      </c>
      <c r="AC18" s="62">
        <v>2</v>
      </c>
      <c r="AD18" s="62" t="s">
        <v>42</v>
      </c>
      <c r="AE18" s="66" t="s">
        <v>742</v>
      </c>
      <c r="AF18" s="62">
        <v>97.06</v>
      </c>
      <c r="AG18" s="62">
        <v>65.459999999999994</v>
      </c>
      <c r="AH18" s="86">
        <v>0.97499999999999998</v>
      </c>
      <c r="AI18" s="62" t="s">
        <v>742</v>
      </c>
      <c r="AJ18" s="62" t="s">
        <v>742</v>
      </c>
    </row>
    <row r="19" spans="1:36" x14ac:dyDescent="0.35">
      <c r="A19" s="83" t="s">
        <v>95</v>
      </c>
      <c r="B19" s="61" t="s">
        <v>30</v>
      </c>
      <c r="C19" s="61" t="s">
        <v>96</v>
      </c>
      <c r="D19" s="61" t="s">
        <v>34</v>
      </c>
      <c r="E19" s="61" t="s">
        <v>769</v>
      </c>
      <c r="F19" s="61" t="s">
        <v>592</v>
      </c>
      <c r="G19" s="62">
        <v>4500</v>
      </c>
      <c r="H19" s="62">
        <v>3623.84</v>
      </c>
      <c r="I19" s="62" t="s">
        <v>586</v>
      </c>
      <c r="J19" s="62" t="s">
        <v>742</v>
      </c>
      <c r="K19" s="62" t="s">
        <v>742</v>
      </c>
      <c r="L19" s="62" t="s">
        <v>584</v>
      </c>
      <c r="M19" s="62" t="s">
        <v>678</v>
      </c>
      <c r="N19" s="66" t="s">
        <v>742</v>
      </c>
      <c r="O19" s="66" t="s">
        <v>742</v>
      </c>
      <c r="P19" s="62">
        <v>1800</v>
      </c>
      <c r="Q19" s="66" t="s">
        <v>48</v>
      </c>
      <c r="R19" s="62">
        <v>20</v>
      </c>
      <c r="S19" s="62" t="s">
        <v>49</v>
      </c>
      <c r="T19" s="66" t="s">
        <v>742</v>
      </c>
      <c r="U19" s="62" t="s">
        <v>38</v>
      </c>
      <c r="V19" s="62" t="s">
        <v>39</v>
      </c>
      <c r="W19" s="62">
        <v>1.5</v>
      </c>
      <c r="X19" s="62">
        <v>24</v>
      </c>
      <c r="Y19" s="62" t="s">
        <v>59</v>
      </c>
      <c r="Z19" s="66" t="s">
        <v>742</v>
      </c>
      <c r="AA19" s="62" t="s">
        <v>41</v>
      </c>
      <c r="AB19" s="62" t="s">
        <v>742</v>
      </c>
      <c r="AC19" s="62">
        <v>4</v>
      </c>
      <c r="AD19" s="62" t="s">
        <v>42</v>
      </c>
      <c r="AE19" s="66" t="s">
        <v>742</v>
      </c>
      <c r="AF19" s="62">
        <v>91.58</v>
      </c>
      <c r="AG19" s="62">
        <v>99.58</v>
      </c>
      <c r="AH19" s="86">
        <v>0.99</v>
      </c>
      <c r="AI19" s="62" t="s">
        <v>742</v>
      </c>
      <c r="AJ19" s="62" t="s">
        <v>742</v>
      </c>
    </row>
    <row r="20" spans="1:36" x14ac:dyDescent="0.35">
      <c r="A20" s="83" t="s">
        <v>97</v>
      </c>
      <c r="B20" s="61" t="s">
        <v>30</v>
      </c>
      <c r="C20" s="61" t="s">
        <v>98</v>
      </c>
      <c r="D20" s="61" t="s">
        <v>34</v>
      </c>
      <c r="E20" s="61" t="s">
        <v>776</v>
      </c>
      <c r="F20" s="61" t="s">
        <v>592</v>
      </c>
      <c r="G20" s="62">
        <v>4500</v>
      </c>
      <c r="H20" s="62">
        <v>5230.3999999999996</v>
      </c>
      <c r="I20" s="62" t="s">
        <v>586</v>
      </c>
      <c r="J20" s="62" t="s">
        <v>742</v>
      </c>
      <c r="K20" s="62" t="s">
        <v>742</v>
      </c>
      <c r="L20" s="84" t="s">
        <v>590</v>
      </c>
      <c r="M20" s="62" t="s">
        <v>678</v>
      </c>
      <c r="N20" s="66" t="s">
        <v>742</v>
      </c>
      <c r="O20" s="66" t="s">
        <v>742</v>
      </c>
      <c r="P20" s="62">
        <v>1500</v>
      </c>
      <c r="Q20" s="66" t="s">
        <v>48</v>
      </c>
      <c r="R20" s="62">
        <v>20</v>
      </c>
      <c r="S20" s="62" t="s">
        <v>49</v>
      </c>
      <c r="T20" s="66" t="s">
        <v>742</v>
      </c>
      <c r="U20" s="62" t="s">
        <v>62</v>
      </c>
      <c r="V20" s="62" t="s">
        <v>51</v>
      </c>
      <c r="W20" s="62">
        <v>2</v>
      </c>
      <c r="X20" s="62">
        <v>5</v>
      </c>
      <c r="Y20" s="62" t="s">
        <v>59</v>
      </c>
      <c r="Z20" s="66" t="s">
        <v>742</v>
      </c>
      <c r="AA20" s="62" t="s">
        <v>41</v>
      </c>
      <c r="AB20" s="62" t="s">
        <v>742</v>
      </c>
      <c r="AC20" s="62">
        <v>3</v>
      </c>
      <c r="AD20" s="62" t="s">
        <v>42</v>
      </c>
      <c r="AE20" s="66" t="s">
        <v>742</v>
      </c>
      <c r="AF20" s="62">
        <v>80.63</v>
      </c>
      <c r="AG20" s="62">
        <v>64.41</v>
      </c>
      <c r="AH20" s="86">
        <v>0.99</v>
      </c>
      <c r="AI20" s="62" t="s">
        <v>742</v>
      </c>
      <c r="AJ20" s="62" t="s">
        <v>742</v>
      </c>
    </row>
    <row r="21" spans="1:36" x14ac:dyDescent="0.35">
      <c r="A21" s="83" t="s">
        <v>99</v>
      </c>
      <c r="B21" s="61" t="s">
        <v>30</v>
      </c>
      <c r="C21" s="61" t="s">
        <v>100</v>
      </c>
      <c r="D21" s="61" t="s">
        <v>34</v>
      </c>
      <c r="E21" s="61" t="s">
        <v>769</v>
      </c>
      <c r="F21" s="61" t="s">
        <v>592</v>
      </c>
      <c r="G21" s="62">
        <v>6000</v>
      </c>
      <c r="H21" s="62">
        <v>5030.28</v>
      </c>
      <c r="I21" s="62" t="s">
        <v>586</v>
      </c>
      <c r="J21" s="62" t="s">
        <v>742</v>
      </c>
      <c r="K21" s="62" t="s">
        <v>742</v>
      </c>
      <c r="L21" s="62" t="s">
        <v>584</v>
      </c>
      <c r="M21" s="62" t="s">
        <v>678</v>
      </c>
      <c r="N21" s="66" t="s">
        <v>742</v>
      </c>
      <c r="O21" s="66" t="s">
        <v>742</v>
      </c>
      <c r="P21" s="62">
        <v>1950</v>
      </c>
      <c r="Q21" s="66" t="s">
        <v>48</v>
      </c>
      <c r="R21" s="62">
        <v>20</v>
      </c>
      <c r="S21" s="62" t="s">
        <v>49</v>
      </c>
      <c r="T21" s="66" t="s">
        <v>742</v>
      </c>
      <c r="U21" s="62" t="s">
        <v>62</v>
      </c>
      <c r="V21" s="62" t="s">
        <v>51</v>
      </c>
      <c r="W21" s="62">
        <v>2</v>
      </c>
      <c r="X21" s="62">
        <v>15</v>
      </c>
      <c r="Y21" s="62" t="s">
        <v>40</v>
      </c>
      <c r="Z21" s="66" t="s">
        <v>742</v>
      </c>
      <c r="AA21" s="62" t="s">
        <v>41</v>
      </c>
      <c r="AB21" s="62" t="s">
        <v>742</v>
      </c>
      <c r="AC21" s="62">
        <v>5</v>
      </c>
      <c r="AD21" s="62" t="s">
        <v>40</v>
      </c>
      <c r="AE21" s="66" t="s">
        <v>742</v>
      </c>
      <c r="AF21" s="62">
        <v>99.51</v>
      </c>
      <c r="AG21" s="62">
        <v>100</v>
      </c>
      <c r="AH21" s="86">
        <v>0.99</v>
      </c>
      <c r="AI21" s="62" t="s">
        <v>742</v>
      </c>
      <c r="AJ21" s="62" t="s">
        <v>742</v>
      </c>
    </row>
    <row r="22" spans="1:36" x14ac:dyDescent="0.35">
      <c r="A22" s="83" t="s">
        <v>102</v>
      </c>
      <c r="B22" s="61" t="s">
        <v>30</v>
      </c>
      <c r="C22" s="61" t="s">
        <v>103</v>
      </c>
      <c r="D22" s="61" t="s">
        <v>34</v>
      </c>
      <c r="E22" s="61" t="s">
        <v>771</v>
      </c>
      <c r="F22" s="61" t="s">
        <v>592</v>
      </c>
      <c r="G22" s="62">
        <v>4500</v>
      </c>
      <c r="H22" s="62">
        <v>5352.36</v>
      </c>
      <c r="I22" s="62" t="s">
        <v>586</v>
      </c>
      <c r="J22" s="62" t="s">
        <v>742</v>
      </c>
      <c r="K22" s="62" t="s">
        <v>742</v>
      </c>
      <c r="L22" s="62" t="s">
        <v>584</v>
      </c>
      <c r="M22" s="62" t="s">
        <v>678</v>
      </c>
      <c r="N22" s="66" t="s">
        <v>742</v>
      </c>
      <c r="O22" s="66" t="s">
        <v>742</v>
      </c>
      <c r="P22" s="62">
        <v>1800</v>
      </c>
      <c r="Q22" s="66" t="s">
        <v>48</v>
      </c>
      <c r="R22" s="62">
        <v>20</v>
      </c>
      <c r="S22" s="62" t="s">
        <v>73</v>
      </c>
      <c r="T22" s="66" t="s">
        <v>742</v>
      </c>
      <c r="U22" s="62" t="s">
        <v>38</v>
      </c>
      <c r="V22" s="62" t="s">
        <v>39</v>
      </c>
      <c r="W22" s="62">
        <v>0.5</v>
      </c>
      <c r="X22" s="62">
        <v>24</v>
      </c>
      <c r="Y22" s="62" t="s">
        <v>40</v>
      </c>
      <c r="Z22" s="66" t="s">
        <v>742</v>
      </c>
      <c r="AA22" s="62" t="s">
        <v>41</v>
      </c>
      <c r="AB22" s="62" t="s">
        <v>742</v>
      </c>
      <c r="AC22" s="62">
        <v>5</v>
      </c>
      <c r="AD22" s="62" t="s">
        <v>40</v>
      </c>
      <c r="AE22" s="66" t="s">
        <v>742</v>
      </c>
      <c r="AF22" s="62">
        <v>76.430000000000007</v>
      </c>
      <c r="AG22" s="62">
        <v>77.39</v>
      </c>
      <c r="AH22" s="86">
        <v>0.99</v>
      </c>
      <c r="AI22" s="62" t="s">
        <v>742</v>
      </c>
      <c r="AJ22" s="62" t="s">
        <v>742</v>
      </c>
    </row>
    <row r="23" spans="1:36" x14ac:dyDescent="0.35">
      <c r="A23" s="83" t="s">
        <v>104</v>
      </c>
      <c r="B23" s="61" t="s">
        <v>30</v>
      </c>
      <c r="C23" s="61" t="s">
        <v>105</v>
      </c>
      <c r="D23" s="61" t="s">
        <v>34</v>
      </c>
      <c r="E23" s="61" t="s">
        <v>769</v>
      </c>
      <c r="F23" s="61" t="s">
        <v>592</v>
      </c>
      <c r="G23" s="62">
        <v>4500</v>
      </c>
      <c r="H23" s="62">
        <v>3686.32</v>
      </c>
      <c r="I23" s="84" t="s">
        <v>585</v>
      </c>
      <c r="J23" s="62" t="s">
        <v>742</v>
      </c>
      <c r="K23" s="62" t="s">
        <v>742</v>
      </c>
      <c r="L23" s="62" t="s">
        <v>584</v>
      </c>
      <c r="M23" s="62" t="s">
        <v>678</v>
      </c>
      <c r="N23" s="85" t="s">
        <v>35</v>
      </c>
      <c r="O23" s="67">
        <v>7000000</v>
      </c>
      <c r="P23" s="62">
        <v>1700</v>
      </c>
      <c r="Q23" s="66" t="s">
        <v>48</v>
      </c>
      <c r="R23" s="62">
        <v>20</v>
      </c>
      <c r="S23" s="62" t="s">
        <v>37</v>
      </c>
      <c r="T23" s="66" t="s">
        <v>742</v>
      </c>
      <c r="U23" s="62" t="s">
        <v>38</v>
      </c>
      <c r="V23" s="62" t="s">
        <v>39</v>
      </c>
      <c r="W23" s="62">
        <v>0</v>
      </c>
      <c r="X23" s="62">
        <v>24</v>
      </c>
      <c r="Y23" s="62" t="s">
        <v>40</v>
      </c>
      <c r="Z23" s="66" t="s">
        <v>742</v>
      </c>
      <c r="AA23" s="62" t="s">
        <v>41</v>
      </c>
      <c r="AB23" s="62" t="s">
        <v>742</v>
      </c>
      <c r="AC23" s="62">
        <v>4</v>
      </c>
      <c r="AD23" s="62" t="s">
        <v>42</v>
      </c>
      <c r="AE23" s="66" t="s">
        <v>742</v>
      </c>
      <c r="AF23" s="62">
        <v>95.7</v>
      </c>
      <c r="AG23" s="62">
        <v>95.28</v>
      </c>
      <c r="AH23" s="86">
        <v>0.99</v>
      </c>
      <c r="AI23" s="62" t="s">
        <v>742</v>
      </c>
      <c r="AJ23" s="62" t="s">
        <v>742</v>
      </c>
    </row>
    <row r="24" spans="1:36" x14ac:dyDescent="0.35">
      <c r="A24" s="83" t="s">
        <v>106</v>
      </c>
      <c r="B24" s="61" t="s">
        <v>30</v>
      </c>
      <c r="C24" s="61" t="s">
        <v>107</v>
      </c>
      <c r="D24" s="61" t="s">
        <v>34</v>
      </c>
      <c r="E24" s="61" t="s">
        <v>776</v>
      </c>
      <c r="F24" s="61" t="s">
        <v>592</v>
      </c>
      <c r="G24" s="62">
        <v>3000</v>
      </c>
      <c r="H24" s="62">
        <v>2316.6280000000002</v>
      </c>
      <c r="I24" s="62" t="s">
        <v>586</v>
      </c>
      <c r="J24" s="62" t="s">
        <v>742</v>
      </c>
      <c r="K24" s="62" t="s">
        <v>742</v>
      </c>
      <c r="L24" s="84" t="s">
        <v>590</v>
      </c>
      <c r="M24" s="62" t="s">
        <v>678</v>
      </c>
      <c r="N24" s="66" t="s">
        <v>742</v>
      </c>
      <c r="O24" s="66" t="s">
        <v>742</v>
      </c>
      <c r="P24" s="62">
        <v>1250</v>
      </c>
      <c r="Q24" s="66" t="s">
        <v>48</v>
      </c>
      <c r="R24" s="62">
        <v>20</v>
      </c>
      <c r="S24" s="62" t="s">
        <v>49</v>
      </c>
      <c r="T24" s="66" t="s">
        <v>742</v>
      </c>
      <c r="U24" s="62" t="s">
        <v>38</v>
      </c>
      <c r="V24" s="62" t="s">
        <v>39</v>
      </c>
      <c r="W24" s="62">
        <v>1</v>
      </c>
      <c r="X24" s="62">
        <v>24</v>
      </c>
      <c r="Y24" s="62" t="s">
        <v>40</v>
      </c>
      <c r="Z24" s="66" t="s">
        <v>742</v>
      </c>
      <c r="AA24" s="62" t="s">
        <v>41</v>
      </c>
      <c r="AB24" s="62" t="s">
        <v>742</v>
      </c>
      <c r="AC24" s="62">
        <v>3</v>
      </c>
      <c r="AD24" s="62" t="s">
        <v>42</v>
      </c>
      <c r="AE24" s="66" t="s">
        <v>742</v>
      </c>
      <c r="AF24" s="62">
        <v>56.69</v>
      </c>
      <c r="AG24" s="62">
        <v>71.64</v>
      </c>
      <c r="AH24" s="86">
        <v>0.97499999999999998</v>
      </c>
      <c r="AI24" s="62" t="s">
        <v>742</v>
      </c>
      <c r="AJ24" s="62" t="s">
        <v>742</v>
      </c>
    </row>
    <row r="25" spans="1:36" x14ac:dyDescent="0.35">
      <c r="A25" s="83" t="s">
        <v>110</v>
      </c>
      <c r="B25" s="61" t="s">
        <v>30</v>
      </c>
      <c r="C25" s="61" t="s">
        <v>111</v>
      </c>
      <c r="D25" s="61" t="s">
        <v>34</v>
      </c>
      <c r="E25" s="61" t="s">
        <v>769</v>
      </c>
      <c r="F25" s="61" t="s">
        <v>592</v>
      </c>
      <c r="G25" s="62">
        <v>4500</v>
      </c>
      <c r="H25" s="62">
        <v>3634.4</v>
      </c>
      <c r="I25" s="62" t="s">
        <v>586</v>
      </c>
      <c r="J25" s="62" t="s">
        <v>742</v>
      </c>
      <c r="K25" s="62" t="s">
        <v>742</v>
      </c>
      <c r="L25" s="62" t="s">
        <v>584</v>
      </c>
      <c r="M25" s="62" t="s">
        <v>678</v>
      </c>
      <c r="N25" s="66" t="s">
        <v>742</v>
      </c>
      <c r="O25" s="66" t="s">
        <v>742</v>
      </c>
      <c r="P25" s="62">
        <v>1500</v>
      </c>
      <c r="Q25" s="66" t="s">
        <v>48</v>
      </c>
      <c r="R25" s="62">
        <v>20</v>
      </c>
      <c r="S25" s="62" t="s">
        <v>37</v>
      </c>
      <c r="T25" s="66" t="s">
        <v>742</v>
      </c>
      <c r="U25" s="62" t="s">
        <v>38</v>
      </c>
      <c r="V25" s="62" t="s">
        <v>39</v>
      </c>
      <c r="W25" s="62">
        <v>0.5</v>
      </c>
      <c r="X25" s="62">
        <v>24</v>
      </c>
      <c r="Y25" s="62" t="s">
        <v>40</v>
      </c>
      <c r="Z25" s="66" t="s">
        <v>742</v>
      </c>
      <c r="AA25" s="62" t="s">
        <v>41</v>
      </c>
      <c r="AB25" s="62" t="s">
        <v>742</v>
      </c>
      <c r="AC25" s="62">
        <v>4</v>
      </c>
      <c r="AD25" s="62" t="s">
        <v>42</v>
      </c>
      <c r="AE25" s="66" t="s">
        <v>742</v>
      </c>
      <c r="AF25" s="62">
        <v>88.37</v>
      </c>
      <c r="AG25" s="62">
        <v>92.89</v>
      </c>
      <c r="AH25" s="86">
        <v>0.99</v>
      </c>
      <c r="AI25" s="62" t="s">
        <v>742</v>
      </c>
      <c r="AJ25" s="62" t="s">
        <v>742</v>
      </c>
    </row>
    <row r="26" spans="1:36" x14ac:dyDescent="0.35">
      <c r="A26" s="83" t="s">
        <v>112</v>
      </c>
      <c r="B26" s="61" t="s">
        <v>30</v>
      </c>
      <c r="C26" s="61" t="s">
        <v>113</v>
      </c>
      <c r="D26" s="61" t="s">
        <v>34</v>
      </c>
      <c r="E26" s="61" t="s">
        <v>776</v>
      </c>
      <c r="F26" s="61" t="s">
        <v>592</v>
      </c>
      <c r="G26" s="62">
        <v>3000</v>
      </c>
      <c r="H26" s="62">
        <v>488.48</v>
      </c>
      <c r="I26" s="62" t="s">
        <v>586</v>
      </c>
      <c r="J26" s="62" t="s">
        <v>742</v>
      </c>
      <c r="K26" s="62" t="s">
        <v>742</v>
      </c>
      <c r="L26" s="84" t="s">
        <v>590</v>
      </c>
      <c r="M26" s="62" t="s">
        <v>678</v>
      </c>
      <c r="N26" s="66" t="s">
        <v>742</v>
      </c>
      <c r="O26" s="66" t="s">
        <v>742</v>
      </c>
      <c r="P26" s="62">
        <v>1250</v>
      </c>
      <c r="Q26" s="66" t="s">
        <v>48</v>
      </c>
      <c r="R26" s="62">
        <v>20</v>
      </c>
      <c r="S26" s="62" t="s">
        <v>73</v>
      </c>
      <c r="T26" s="66" t="s">
        <v>742</v>
      </c>
      <c r="U26" s="62" t="s">
        <v>62</v>
      </c>
      <c r="V26" s="62" t="s">
        <v>51</v>
      </c>
      <c r="W26" s="62">
        <v>2</v>
      </c>
      <c r="X26" s="62">
        <v>10</v>
      </c>
      <c r="Y26" s="62" t="s">
        <v>42</v>
      </c>
      <c r="Z26" s="66" t="s">
        <v>742</v>
      </c>
      <c r="AA26" s="62" t="s">
        <v>41</v>
      </c>
      <c r="AB26" s="62" t="s">
        <v>742</v>
      </c>
      <c r="AC26" s="62">
        <v>6</v>
      </c>
      <c r="AD26" s="62" t="s">
        <v>40</v>
      </c>
      <c r="AE26" s="66" t="s">
        <v>742</v>
      </c>
      <c r="AF26" s="62">
        <v>83.98</v>
      </c>
      <c r="AG26" s="62">
        <v>85.57</v>
      </c>
      <c r="AH26" s="86">
        <v>0.97499999999999998</v>
      </c>
      <c r="AI26" s="62" t="s">
        <v>742</v>
      </c>
      <c r="AJ26" s="62" t="s">
        <v>742</v>
      </c>
    </row>
    <row r="27" spans="1:36" x14ac:dyDescent="0.35">
      <c r="A27" s="83" t="s">
        <v>114</v>
      </c>
      <c r="B27" s="61" t="s">
        <v>30</v>
      </c>
      <c r="C27" s="61" t="s">
        <v>115</v>
      </c>
      <c r="D27" s="61" t="s">
        <v>34</v>
      </c>
      <c r="E27" s="61" t="s">
        <v>769</v>
      </c>
      <c r="F27" s="61" t="s">
        <v>592</v>
      </c>
      <c r="G27" s="62">
        <v>6000</v>
      </c>
      <c r="H27" s="62">
        <v>3460.8</v>
      </c>
      <c r="I27" s="62" t="s">
        <v>586</v>
      </c>
      <c r="J27" s="62" t="s">
        <v>742</v>
      </c>
      <c r="K27" s="62" t="s">
        <v>742</v>
      </c>
      <c r="L27" s="62" t="s">
        <v>584</v>
      </c>
      <c r="M27" s="62" t="s">
        <v>678</v>
      </c>
      <c r="N27" s="66" t="s">
        <v>742</v>
      </c>
      <c r="O27" s="66" t="s">
        <v>742</v>
      </c>
      <c r="P27" s="62">
        <v>1964</v>
      </c>
      <c r="Q27" s="66" t="s">
        <v>48</v>
      </c>
      <c r="R27" s="62">
        <v>20</v>
      </c>
      <c r="S27" s="62" t="s">
        <v>49</v>
      </c>
      <c r="T27" s="66" t="s">
        <v>742</v>
      </c>
      <c r="U27" s="62" t="s">
        <v>88</v>
      </c>
      <c r="V27" s="62" t="s">
        <v>51</v>
      </c>
      <c r="W27" s="62">
        <v>1</v>
      </c>
      <c r="X27" s="62">
        <v>24</v>
      </c>
      <c r="Y27" s="62" t="s">
        <v>40</v>
      </c>
      <c r="Z27" s="66" t="s">
        <v>742</v>
      </c>
      <c r="AA27" s="62" t="s">
        <v>88</v>
      </c>
      <c r="AB27" s="62" t="s">
        <v>742</v>
      </c>
      <c r="AC27" s="62">
        <v>4</v>
      </c>
      <c r="AD27" s="62" t="s">
        <v>40</v>
      </c>
      <c r="AE27" s="66" t="s">
        <v>742</v>
      </c>
      <c r="AF27" s="62">
        <v>96.49</v>
      </c>
      <c r="AG27" s="62">
        <v>95.37</v>
      </c>
      <c r="AH27" s="86">
        <v>0.99</v>
      </c>
      <c r="AI27" s="62" t="s">
        <v>742</v>
      </c>
      <c r="AJ27" s="62" t="s">
        <v>742</v>
      </c>
    </row>
    <row r="28" spans="1:36" x14ac:dyDescent="0.35">
      <c r="A28" s="83" t="s">
        <v>116</v>
      </c>
      <c r="B28" s="61" t="s">
        <v>30</v>
      </c>
      <c r="C28" s="61" t="s">
        <v>117</v>
      </c>
      <c r="D28" s="61" t="s">
        <v>34</v>
      </c>
      <c r="E28" s="61" t="s">
        <v>769</v>
      </c>
      <c r="F28" s="61" t="s">
        <v>592</v>
      </c>
      <c r="G28" s="62">
        <v>6000</v>
      </c>
      <c r="H28" s="62">
        <v>5066.5600000000004</v>
      </c>
      <c r="I28" s="84" t="s">
        <v>585</v>
      </c>
      <c r="J28" s="62" t="s">
        <v>742</v>
      </c>
      <c r="K28" s="62" t="s">
        <v>742</v>
      </c>
      <c r="L28" s="62" t="s">
        <v>584</v>
      </c>
      <c r="M28" s="62" t="s">
        <v>678</v>
      </c>
      <c r="N28" s="85" t="s">
        <v>35</v>
      </c>
      <c r="O28" s="67">
        <v>9500000</v>
      </c>
      <c r="P28" s="62">
        <v>2000</v>
      </c>
      <c r="Q28" s="66" t="s">
        <v>48</v>
      </c>
      <c r="R28" s="62">
        <v>20</v>
      </c>
      <c r="S28" s="62" t="s">
        <v>37</v>
      </c>
      <c r="T28" s="66" t="s">
        <v>742</v>
      </c>
      <c r="U28" s="62" t="s">
        <v>62</v>
      </c>
      <c r="V28" s="62" t="s">
        <v>51</v>
      </c>
      <c r="W28" s="62">
        <v>2</v>
      </c>
      <c r="X28" s="62">
        <v>15</v>
      </c>
      <c r="Y28" s="62" t="s">
        <v>42</v>
      </c>
      <c r="Z28" s="66" t="s">
        <v>742</v>
      </c>
      <c r="AA28" s="62" t="s">
        <v>41</v>
      </c>
      <c r="AB28" s="62" t="s">
        <v>742</v>
      </c>
      <c r="AC28" s="62">
        <v>9</v>
      </c>
      <c r="AD28" s="62" t="s">
        <v>59</v>
      </c>
      <c r="AE28" s="66" t="s">
        <v>742</v>
      </c>
      <c r="AF28" s="62">
        <v>59.86</v>
      </c>
      <c r="AG28" s="62">
        <v>66.62</v>
      </c>
      <c r="AH28" s="86">
        <v>0.99</v>
      </c>
      <c r="AI28" s="62" t="s">
        <v>742</v>
      </c>
      <c r="AJ28" s="62" t="s">
        <v>742</v>
      </c>
    </row>
    <row r="29" spans="1:36" x14ac:dyDescent="0.35">
      <c r="A29" s="83" t="s">
        <v>119</v>
      </c>
      <c r="B29" s="61" t="s">
        <v>30</v>
      </c>
      <c r="C29" s="61" t="s">
        <v>120</v>
      </c>
      <c r="D29" s="61" t="s">
        <v>34</v>
      </c>
      <c r="E29" s="61" t="s">
        <v>778</v>
      </c>
      <c r="F29" s="61" t="s">
        <v>592</v>
      </c>
      <c r="G29" s="62">
        <v>4500</v>
      </c>
      <c r="H29" s="62">
        <v>3751</v>
      </c>
      <c r="I29" s="62" t="s">
        <v>586</v>
      </c>
      <c r="J29" s="62" t="s">
        <v>742</v>
      </c>
      <c r="K29" s="62" t="s">
        <v>742</v>
      </c>
      <c r="L29" s="84" t="s">
        <v>590</v>
      </c>
      <c r="M29" s="62" t="s">
        <v>678</v>
      </c>
      <c r="N29" s="66" t="s">
        <v>742</v>
      </c>
      <c r="O29" s="66" t="s">
        <v>742</v>
      </c>
      <c r="P29" s="62">
        <v>1250</v>
      </c>
      <c r="Q29" s="66" t="s">
        <v>48</v>
      </c>
      <c r="R29" s="62">
        <v>20</v>
      </c>
      <c r="S29" s="62" t="s">
        <v>49</v>
      </c>
      <c r="T29" s="66" t="s">
        <v>742</v>
      </c>
      <c r="U29" s="62" t="s">
        <v>62</v>
      </c>
      <c r="V29" s="62" t="s">
        <v>51</v>
      </c>
      <c r="W29" s="62">
        <v>0.5</v>
      </c>
      <c r="X29" s="62">
        <v>10</v>
      </c>
      <c r="Y29" s="62" t="s">
        <v>40</v>
      </c>
      <c r="Z29" s="66" t="s">
        <v>742</v>
      </c>
      <c r="AA29" s="62" t="s">
        <v>41</v>
      </c>
      <c r="AB29" s="62" t="s">
        <v>742</v>
      </c>
      <c r="AC29" s="62">
        <v>3</v>
      </c>
      <c r="AD29" s="62" t="s">
        <v>42</v>
      </c>
      <c r="AE29" s="66" t="s">
        <v>742</v>
      </c>
      <c r="AF29" s="62">
        <v>66.56</v>
      </c>
      <c r="AG29" s="62">
        <v>63.41</v>
      </c>
      <c r="AH29" s="86">
        <v>0.97499999999999998</v>
      </c>
      <c r="AI29" s="62" t="s">
        <v>742</v>
      </c>
      <c r="AJ29" s="62" t="s">
        <v>742</v>
      </c>
    </row>
    <row r="30" spans="1:36" x14ac:dyDescent="0.35">
      <c r="A30" s="83" t="s">
        <v>121</v>
      </c>
      <c r="B30" s="61" t="s">
        <v>30</v>
      </c>
      <c r="C30" s="61" t="s">
        <v>122</v>
      </c>
      <c r="D30" s="61" t="s">
        <v>34</v>
      </c>
      <c r="E30" s="61" t="s">
        <v>769</v>
      </c>
      <c r="F30" s="61" t="s">
        <v>592</v>
      </c>
      <c r="G30" s="62">
        <v>3000</v>
      </c>
      <c r="H30" s="62">
        <v>2001.52</v>
      </c>
      <c r="I30" s="62" t="s">
        <v>586</v>
      </c>
      <c r="J30" s="62" t="s">
        <v>742</v>
      </c>
      <c r="K30" s="62" t="s">
        <v>742</v>
      </c>
      <c r="L30" s="84" t="s">
        <v>590</v>
      </c>
      <c r="M30" s="62" t="s">
        <v>678</v>
      </c>
      <c r="N30" s="66" t="s">
        <v>742</v>
      </c>
      <c r="O30" s="66" t="s">
        <v>742</v>
      </c>
      <c r="P30" s="62">
        <v>1100</v>
      </c>
      <c r="Q30" s="66" t="s">
        <v>48</v>
      </c>
      <c r="R30" s="62">
        <v>20</v>
      </c>
      <c r="S30" s="62" t="s">
        <v>73</v>
      </c>
      <c r="T30" s="66" t="s">
        <v>742</v>
      </c>
      <c r="U30" s="62" t="s">
        <v>62</v>
      </c>
      <c r="V30" s="62" t="s">
        <v>51</v>
      </c>
      <c r="W30" s="62">
        <v>4</v>
      </c>
      <c r="X30" s="62">
        <v>10</v>
      </c>
      <c r="Y30" s="62" t="s">
        <v>59</v>
      </c>
      <c r="Z30" s="66" t="s">
        <v>742</v>
      </c>
      <c r="AA30" s="62" t="s">
        <v>41</v>
      </c>
      <c r="AB30" s="62" t="s">
        <v>742</v>
      </c>
      <c r="AC30" s="62">
        <v>4</v>
      </c>
      <c r="AD30" s="62" t="s">
        <v>42</v>
      </c>
      <c r="AE30" s="66" t="s">
        <v>742</v>
      </c>
      <c r="AF30" s="62">
        <v>92.37</v>
      </c>
      <c r="AG30" s="62">
        <v>94.31</v>
      </c>
      <c r="AH30" s="86">
        <v>0.97499999999999998</v>
      </c>
      <c r="AI30" s="62" t="s">
        <v>742</v>
      </c>
      <c r="AJ30" s="62" t="s">
        <v>742</v>
      </c>
    </row>
    <row r="31" spans="1:36" x14ac:dyDescent="0.35">
      <c r="A31" s="83" t="s">
        <v>124</v>
      </c>
      <c r="B31" s="61" t="s">
        <v>30</v>
      </c>
      <c r="C31" s="61" t="s">
        <v>125</v>
      </c>
      <c r="D31" s="61" t="s">
        <v>34</v>
      </c>
      <c r="E31" s="61" t="s">
        <v>769</v>
      </c>
      <c r="F31" s="61" t="s">
        <v>592</v>
      </c>
      <c r="G31" s="62">
        <v>6000</v>
      </c>
      <c r="H31" s="62">
        <v>4748.8</v>
      </c>
      <c r="I31" s="62" t="s">
        <v>586</v>
      </c>
      <c r="J31" s="62" t="s">
        <v>742</v>
      </c>
      <c r="K31" s="62" t="s">
        <v>742</v>
      </c>
      <c r="L31" s="62" t="s">
        <v>584</v>
      </c>
      <c r="M31" s="62" t="s">
        <v>678</v>
      </c>
      <c r="N31" s="66" t="s">
        <v>742</v>
      </c>
      <c r="O31" s="66" t="s">
        <v>742</v>
      </c>
      <c r="P31" s="62">
        <v>1700</v>
      </c>
      <c r="Q31" s="66" t="s">
        <v>48</v>
      </c>
      <c r="R31" s="62">
        <v>20</v>
      </c>
      <c r="S31" s="62" t="s">
        <v>73</v>
      </c>
      <c r="T31" s="66" t="s">
        <v>742</v>
      </c>
      <c r="U31" s="62" t="s">
        <v>38</v>
      </c>
      <c r="V31" s="62" t="s">
        <v>39</v>
      </c>
      <c r="W31" s="62">
        <v>0.5</v>
      </c>
      <c r="X31" s="62">
        <v>24</v>
      </c>
      <c r="Y31" s="62" t="s">
        <v>40</v>
      </c>
      <c r="Z31" s="66" t="s">
        <v>742</v>
      </c>
      <c r="AA31" s="62" t="s">
        <v>88</v>
      </c>
      <c r="AB31" s="62" t="s">
        <v>742</v>
      </c>
      <c r="AC31" s="62">
        <v>6</v>
      </c>
      <c r="AD31" s="62" t="s">
        <v>59</v>
      </c>
      <c r="AE31" s="66" t="s">
        <v>742</v>
      </c>
      <c r="AF31" s="62">
        <v>75.05</v>
      </c>
      <c r="AG31" s="62">
        <v>60.92</v>
      </c>
      <c r="AH31" s="86">
        <v>0.99399999999999999</v>
      </c>
      <c r="AI31" s="62" t="s">
        <v>742</v>
      </c>
      <c r="AJ31" s="62" t="s">
        <v>742</v>
      </c>
    </row>
    <row r="32" spans="1:36" x14ac:dyDescent="0.35">
      <c r="A32" s="83" t="s">
        <v>126</v>
      </c>
      <c r="B32" s="61" t="s">
        <v>30</v>
      </c>
      <c r="C32" s="61" t="s">
        <v>127</v>
      </c>
      <c r="D32" s="61" t="s">
        <v>34</v>
      </c>
      <c r="E32" s="61" t="s">
        <v>769</v>
      </c>
      <c r="F32" s="61" t="s">
        <v>592</v>
      </c>
      <c r="G32" s="62">
        <v>4500</v>
      </c>
      <c r="H32" s="62">
        <v>3688.3560000000002</v>
      </c>
      <c r="I32" s="62" t="s">
        <v>586</v>
      </c>
      <c r="J32" s="62" t="s">
        <v>742</v>
      </c>
      <c r="K32" s="62" t="s">
        <v>742</v>
      </c>
      <c r="L32" s="62" t="s">
        <v>584</v>
      </c>
      <c r="M32" s="62" t="s">
        <v>678</v>
      </c>
      <c r="N32" s="66" t="s">
        <v>742</v>
      </c>
      <c r="O32" s="66" t="s">
        <v>742</v>
      </c>
      <c r="P32" s="62">
        <v>1600</v>
      </c>
      <c r="Q32" s="66" t="s">
        <v>48</v>
      </c>
      <c r="R32" s="62">
        <v>20</v>
      </c>
      <c r="S32" s="62" t="s">
        <v>73</v>
      </c>
      <c r="T32" s="66" t="s">
        <v>742</v>
      </c>
      <c r="U32" s="62" t="s">
        <v>38</v>
      </c>
      <c r="V32" s="62" t="s">
        <v>39</v>
      </c>
      <c r="W32" s="62">
        <v>1</v>
      </c>
      <c r="X32" s="62">
        <v>24</v>
      </c>
      <c r="Y32" s="62" t="s">
        <v>40</v>
      </c>
      <c r="Z32" s="66" t="s">
        <v>742</v>
      </c>
      <c r="AA32" s="62" t="s">
        <v>41</v>
      </c>
      <c r="AB32" s="62" t="s">
        <v>742</v>
      </c>
      <c r="AC32" s="62">
        <v>4</v>
      </c>
      <c r="AD32" s="62" t="s">
        <v>42</v>
      </c>
      <c r="AE32" s="66" t="s">
        <v>742</v>
      </c>
      <c r="AF32" s="62">
        <v>74.28</v>
      </c>
      <c r="AG32" s="62">
        <v>75.709999999999994</v>
      </c>
      <c r="AH32" s="86">
        <v>0.99</v>
      </c>
      <c r="AI32" s="62" t="s">
        <v>742</v>
      </c>
      <c r="AJ32" s="62" t="s">
        <v>742</v>
      </c>
    </row>
    <row r="33" spans="1:36" x14ac:dyDescent="0.35">
      <c r="A33" s="83" t="s">
        <v>128</v>
      </c>
      <c r="B33" s="61" t="s">
        <v>30</v>
      </c>
      <c r="C33" s="61" t="s">
        <v>129</v>
      </c>
      <c r="D33" s="61" t="s">
        <v>34</v>
      </c>
      <c r="E33" s="61" t="s">
        <v>769</v>
      </c>
      <c r="F33" s="61" t="s">
        <v>592</v>
      </c>
      <c r="G33" s="62">
        <v>4500</v>
      </c>
      <c r="H33" s="62">
        <v>3737.44</v>
      </c>
      <c r="I33" s="62" t="s">
        <v>586</v>
      </c>
      <c r="J33" s="62" t="s">
        <v>742</v>
      </c>
      <c r="K33" s="62" t="s">
        <v>742</v>
      </c>
      <c r="L33" s="62" t="s">
        <v>584</v>
      </c>
      <c r="M33" s="62" t="s">
        <v>678</v>
      </c>
      <c r="N33" s="66" t="s">
        <v>742</v>
      </c>
      <c r="O33" s="66" t="s">
        <v>742</v>
      </c>
      <c r="P33" s="62">
        <v>1500</v>
      </c>
      <c r="Q33" s="66" t="s">
        <v>48</v>
      </c>
      <c r="R33" s="62">
        <v>20</v>
      </c>
      <c r="S33" s="62" t="s">
        <v>73</v>
      </c>
      <c r="T33" s="66" t="s">
        <v>742</v>
      </c>
      <c r="U33" s="62" t="s">
        <v>38</v>
      </c>
      <c r="V33" s="62" t="s">
        <v>39</v>
      </c>
      <c r="W33" s="62">
        <v>0.5</v>
      </c>
      <c r="X33" s="62">
        <v>24</v>
      </c>
      <c r="Y33" s="62" t="s">
        <v>40</v>
      </c>
      <c r="Z33" s="66" t="s">
        <v>742</v>
      </c>
      <c r="AA33" s="62" t="s">
        <v>41</v>
      </c>
      <c r="AB33" s="62" t="s">
        <v>742</v>
      </c>
      <c r="AC33" s="62">
        <v>6</v>
      </c>
      <c r="AD33" s="62" t="s">
        <v>40</v>
      </c>
      <c r="AE33" s="66" t="s">
        <v>742</v>
      </c>
      <c r="AF33" s="62">
        <v>98.27</v>
      </c>
      <c r="AG33" s="62">
        <v>93.15</v>
      </c>
      <c r="AH33" s="86">
        <v>0.99399999999999999</v>
      </c>
      <c r="AI33" s="62" t="s">
        <v>742</v>
      </c>
      <c r="AJ33" s="62" t="s">
        <v>742</v>
      </c>
    </row>
    <row r="34" spans="1:36" x14ac:dyDescent="0.35">
      <c r="A34" s="83" t="s">
        <v>130</v>
      </c>
      <c r="B34" s="61" t="s">
        <v>30</v>
      </c>
      <c r="C34" s="61" t="s">
        <v>131</v>
      </c>
      <c r="D34" s="61" t="s">
        <v>34</v>
      </c>
      <c r="E34" s="61" t="s">
        <v>769</v>
      </c>
      <c r="F34" s="61" t="s">
        <v>592</v>
      </c>
      <c r="G34" s="62">
        <v>6000</v>
      </c>
      <c r="H34" s="62">
        <v>3928.38</v>
      </c>
      <c r="I34" s="62" t="s">
        <v>586</v>
      </c>
      <c r="J34" s="62" t="s">
        <v>742</v>
      </c>
      <c r="K34" s="62" t="s">
        <v>742</v>
      </c>
      <c r="L34" s="62" t="s">
        <v>584</v>
      </c>
      <c r="M34" s="62" t="s">
        <v>678</v>
      </c>
      <c r="N34" s="66" t="s">
        <v>742</v>
      </c>
      <c r="O34" s="66" t="s">
        <v>742</v>
      </c>
      <c r="P34" s="62">
        <v>2000</v>
      </c>
      <c r="Q34" s="66" t="s">
        <v>36</v>
      </c>
      <c r="R34" s="62">
        <v>20</v>
      </c>
      <c r="S34" s="62" t="s">
        <v>37</v>
      </c>
      <c r="T34" s="66" t="s">
        <v>742</v>
      </c>
      <c r="U34" s="62" t="s">
        <v>38</v>
      </c>
      <c r="V34" s="62" t="s">
        <v>39</v>
      </c>
      <c r="W34" s="62">
        <v>1</v>
      </c>
      <c r="X34" s="62">
        <v>24</v>
      </c>
      <c r="Y34" s="62" t="s">
        <v>59</v>
      </c>
      <c r="Z34" s="66" t="s">
        <v>742</v>
      </c>
      <c r="AA34" s="62" t="s">
        <v>41</v>
      </c>
      <c r="AB34" s="62" t="s">
        <v>742</v>
      </c>
      <c r="AC34" s="62">
        <v>1</v>
      </c>
      <c r="AD34" s="62" t="s">
        <v>42</v>
      </c>
      <c r="AE34" s="66" t="s">
        <v>742</v>
      </c>
      <c r="AF34" s="62">
        <v>91.9</v>
      </c>
      <c r="AG34" s="62">
        <v>97.56</v>
      </c>
      <c r="AH34" s="86">
        <v>0.99</v>
      </c>
      <c r="AI34" s="62" t="s">
        <v>742</v>
      </c>
      <c r="AJ34" s="62" t="s">
        <v>742</v>
      </c>
    </row>
    <row r="35" spans="1:36" x14ac:dyDescent="0.35">
      <c r="A35" s="83" t="s">
        <v>132</v>
      </c>
      <c r="B35" s="61" t="s">
        <v>30</v>
      </c>
      <c r="C35" s="61" t="s">
        <v>133</v>
      </c>
      <c r="D35" s="61" t="s">
        <v>34</v>
      </c>
      <c r="E35" s="61" t="s">
        <v>776</v>
      </c>
      <c r="F35" s="61" t="s">
        <v>592</v>
      </c>
      <c r="G35" s="62">
        <v>4500</v>
      </c>
      <c r="H35" s="62">
        <v>2827</v>
      </c>
      <c r="I35" s="62" t="s">
        <v>586</v>
      </c>
      <c r="J35" s="62" t="s">
        <v>742</v>
      </c>
      <c r="K35" s="62" t="s">
        <v>742</v>
      </c>
      <c r="L35" s="62" t="s">
        <v>584</v>
      </c>
      <c r="M35" s="62" t="s">
        <v>678</v>
      </c>
      <c r="N35" s="66" t="s">
        <v>742</v>
      </c>
      <c r="O35" s="66" t="s">
        <v>742</v>
      </c>
      <c r="P35" s="62">
        <v>1500</v>
      </c>
      <c r="Q35" s="66" t="s">
        <v>48</v>
      </c>
      <c r="R35" s="62">
        <v>20</v>
      </c>
      <c r="S35" s="62" t="s">
        <v>73</v>
      </c>
      <c r="T35" s="66" t="s">
        <v>742</v>
      </c>
      <c r="U35" s="62" t="s">
        <v>62</v>
      </c>
      <c r="V35" s="62" t="s">
        <v>51</v>
      </c>
      <c r="W35" s="62">
        <v>2</v>
      </c>
      <c r="X35" s="62">
        <v>15</v>
      </c>
      <c r="Y35" s="62" t="s">
        <v>59</v>
      </c>
      <c r="Z35" s="66" t="s">
        <v>742</v>
      </c>
      <c r="AA35" s="62" t="s">
        <v>41</v>
      </c>
      <c r="AB35" s="62" t="s">
        <v>742</v>
      </c>
      <c r="AC35" s="62">
        <v>3</v>
      </c>
      <c r="AD35" s="62" t="s">
        <v>42</v>
      </c>
      <c r="AE35" s="66" t="s">
        <v>742</v>
      </c>
      <c r="AF35" s="62">
        <v>65.459999999999994</v>
      </c>
      <c r="AG35" s="62">
        <v>64.3</v>
      </c>
      <c r="AH35" s="86">
        <v>0.99</v>
      </c>
      <c r="AI35" s="62" t="s">
        <v>742</v>
      </c>
      <c r="AJ35" s="62" t="s">
        <v>742</v>
      </c>
    </row>
    <row r="36" spans="1:36" x14ac:dyDescent="0.35">
      <c r="A36" s="83" t="s">
        <v>134</v>
      </c>
      <c r="B36" s="61" t="s">
        <v>30</v>
      </c>
      <c r="C36" s="61" t="s">
        <v>135</v>
      </c>
      <c r="D36" s="61" t="s">
        <v>34</v>
      </c>
      <c r="E36" s="61" t="s">
        <v>776</v>
      </c>
      <c r="F36" s="61" t="s">
        <v>592</v>
      </c>
      <c r="G36" s="62">
        <v>4500</v>
      </c>
      <c r="H36" s="62">
        <v>3572.8</v>
      </c>
      <c r="I36" s="62" t="s">
        <v>586</v>
      </c>
      <c r="J36" s="62" t="s">
        <v>742</v>
      </c>
      <c r="K36" s="62" t="s">
        <v>742</v>
      </c>
      <c r="L36" s="62" t="s">
        <v>584</v>
      </c>
      <c r="M36" s="62" t="s">
        <v>678</v>
      </c>
      <c r="N36" s="66" t="s">
        <v>742</v>
      </c>
      <c r="O36" s="66" t="s">
        <v>742</v>
      </c>
      <c r="P36" s="62">
        <v>1500</v>
      </c>
      <c r="Q36" s="66" t="s">
        <v>48</v>
      </c>
      <c r="R36" s="62">
        <v>20</v>
      </c>
      <c r="S36" s="62" t="s">
        <v>37</v>
      </c>
      <c r="T36" s="66" t="s">
        <v>742</v>
      </c>
      <c r="U36" s="62" t="s">
        <v>38</v>
      </c>
      <c r="V36" s="62" t="s">
        <v>39</v>
      </c>
      <c r="W36" s="62">
        <v>1</v>
      </c>
      <c r="X36" s="62">
        <v>24</v>
      </c>
      <c r="Y36" s="62" t="s">
        <v>40</v>
      </c>
      <c r="Z36" s="66" t="s">
        <v>742</v>
      </c>
      <c r="AA36" s="62" t="s">
        <v>88</v>
      </c>
      <c r="AB36" s="62" t="s">
        <v>742</v>
      </c>
      <c r="AC36" s="62">
        <v>6</v>
      </c>
      <c r="AD36" s="62" t="s">
        <v>40</v>
      </c>
      <c r="AE36" s="66" t="s">
        <v>742</v>
      </c>
      <c r="AF36" s="62">
        <v>85.38</v>
      </c>
      <c r="AG36" s="62">
        <v>96.86</v>
      </c>
      <c r="AH36" s="86">
        <v>0.99</v>
      </c>
      <c r="AI36" s="62" t="s">
        <v>742</v>
      </c>
      <c r="AJ36" s="62" t="s">
        <v>742</v>
      </c>
    </row>
    <row r="37" spans="1:36" x14ac:dyDescent="0.35">
      <c r="A37" s="83" t="s">
        <v>138</v>
      </c>
      <c r="B37" s="61" t="s">
        <v>30</v>
      </c>
      <c r="C37" s="61" t="s">
        <v>139</v>
      </c>
      <c r="D37" s="61" t="s">
        <v>34</v>
      </c>
      <c r="E37" s="61" t="s">
        <v>769</v>
      </c>
      <c r="F37" s="61" t="s">
        <v>592</v>
      </c>
      <c r="G37" s="62">
        <v>4500</v>
      </c>
      <c r="H37" s="62">
        <v>4072.08</v>
      </c>
      <c r="I37" s="62" t="s">
        <v>586</v>
      </c>
      <c r="J37" s="62" t="s">
        <v>742</v>
      </c>
      <c r="K37" s="62" t="s">
        <v>742</v>
      </c>
      <c r="L37" s="62" t="s">
        <v>584</v>
      </c>
      <c r="M37" s="62" t="s">
        <v>678</v>
      </c>
      <c r="N37" s="66" t="s">
        <v>742</v>
      </c>
      <c r="O37" s="66" t="s">
        <v>742</v>
      </c>
      <c r="P37" s="62">
        <v>1850</v>
      </c>
      <c r="Q37" s="66" t="s">
        <v>48</v>
      </c>
      <c r="R37" s="62">
        <v>20</v>
      </c>
      <c r="S37" s="62" t="s">
        <v>37</v>
      </c>
      <c r="T37" s="66" t="s">
        <v>742</v>
      </c>
      <c r="U37" s="62" t="s">
        <v>38</v>
      </c>
      <c r="V37" s="62" t="s">
        <v>39</v>
      </c>
      <c r="W37" s="62">
        <v>0</v>
      </c>
      <c r="X37" s="62">
        <v>24</v>
      </c>
      <c r="Y37" s="62" t="s">
        <v>59</v>
      </c>
      <c r="Z37" s="66" t="s">
        <v>742</v>
      </c>
      <c r="AA37" s="62" t="s">
        <v>41</v>
      </c>
      <c r="AB37" s="62" t="s">
        <v>742</v>
      </c>
      <c r="AC37" s="62">
        <v>8</v>
      </c>
      <c r="AD37" s="62" t="s">
        <v>40</v>
      </c>
      <c r="AE37" s="66" t="s">
        <v>742</v>
      </c>
      <c r="AF37" s="62">
        <v>77.040000000000006</v>
      </c>
      <c r="AG37" s="62">
        <v>65.06</v>
      </c>
      <c r="AH37" s="86">
        <v>0.99</v>
      </c>
      <c r="AI37" s="62" t="s">
        <v>742</v>
      </c>
      <c r="AJ37" s="62" t="s">
        <v>742</v>
      </c>
    </row>
    <row r="38" spans="1:36" x14ac:dyDescent="0.35">
      <c r="A38" s="83" t="s">
        <v>140</v>
      </c>
      <c r="B38" s="61" t="s">
        <v>30</v>
      </c>
      <c r="C38" s="61" t="s">
        <v>141</v>
      </c>
      <c r="D38" s="61" t="s">
        <v>34</v>
      </c>
      <c r="E38" s="61" t="s">
        <v>778</v>
      </c>
      <c r="F38" s="61" t="s">
        <v>592</v>
      </c>
      <c r="G38" s="62">
        <v>3000</v>
      </c>
      <c r="H38" s="62">
        <v>1077.5999999999999</v>
      </c>
      <c r="I38" s="84" t="s">
        <v>585</v>
      </c>
      <c r="J38" s="62" t="s">
        <v>742</v>
      </c>
      <c r="K38" s="62" t="s">
        <v>742</v>
      </c>
      <c r="L38" s="62" t="s">
        <v>584</v>
      </c>
      <c r="M38" s="62" t="s">
        <v>678</v>
      </c>
      <c r="N38" s="85" t="s">
        <v>35</v>
      </c>
      <c r="O38" s="67">
        <v>8676500</v>
      </c>
      <c r="P38" s="62">
        <v>1100</v>
      </c>
      <c r="Q38" s="66" t="s">
        <v>48</v>
      </c>
      <c r="R38" s="62">
        <v>20</v>
      </c>
      <c r="S38" s="62" t="s">
        <v>37</v>
      </c>
      <c r="T38" s="66" t="s">
        <v>742</v>
      </c>
      <c r="U38" s="62" t="s">
        <v>62</v>
      </c>
      <c r="V38" s="62" t="s">
        <v>51</v>
      </c>
      <c r="W38" s="62">
        <v>1</v>
      </c>
      <c r="X38" s="62">
        <v>10</v>
      </c>
      <c r="Y38" s="62" t="s">
        <v>42</v>
      </c>
      <c r="Z38" s="66" t="s">
        <v>742</v>
      </c>
      <c r="AA38" s="62" t="s">
        <v>41</v>
      </c>
      <c r="AB38" s="62" t="s">
        <v>742</v>
      </c>
      <c r="AC38" s="62">
        <v>2</v>
      </c>
      <c r="AD38" s="62" t="s">
        <v>42</v>
      </c>
      <c r="AE38" s="66" t="s">
        <v>742</v>
      </c>
      <c r="AF38" s="62">
        <v>81.41</v>
      </c>
      <c r="AG38" s="62">
        <v>93.68</v>
      </c>
      <c r="AH38" s="86">
        <v>0.97499999999999998</v>
      </c>
      <c r="AI38" s="62" t="s">
        <v>742</v>
      </c>
      <c r="AJ38" s="62" t="s">
        <v>742</v>
      </c>
    </row>
    <row r="39" spans="1:36" x14ac:dyDescent="0.35">
      <c r="A39" s="83" t="s">
        <v>142</v>
      </c>
      <c r="B39" s="61" t="s">
        <v>30</v>
      </c>
      <c r="C39" s="61" t="s">
        <v>143</v>
      </c>
      <c r="D39" s="61" t="s">
        <v>34</v>
      </c>
      <c r="E39" s="61" t="s">
        <v>776</v>
      </c>
      <c r="F39" s="61" t="s">
        <v>592</v>
      </c>
      <c r="G39" s="62">
        <v>4500</v>
      </c>
      <c r="H39" s="62">
        <v>3906.89</v>
      </c>
      <c r="I39" s="84" t="s">
        <v>585</v>
      </c>
      <c r="J39" s="62" t="s">
        <v>742</v>
      </c>
      <c r="K39" s="62" t="s">
        <v>742</v>
      </c>
      <c r="L39" s="84" t="s">
        <v>590</v>
      </c>
      <c r="M39" s="62" t="s">
        <v>678</v>
      </c>
      <c r="N39" s="85" t="s">
        <v>35</v>
      </c>
      <c r="O39" s="67">
        <v>9500000</v>
      </c>
      <c r="P39" s="62">
        <v>1500</v>
      </c>
      <c r="Q39" s="66" t="s">
        <v>773</v>
      </c>
      <c r="R39" s="62">
        <v>12.5</v>
      </c>
      <c r="S39" s="62" t="s">
        <v>37</v>
      </c>
      <c r="T39" s="66" t="s">
        <v>742</v>
      </c>
      <c r="U39" s="62" t="s">
        <v>62</v>
      </c>
      <c r="V39" s="62" t="s">
        <v>51</v>
      </c>
      <c r="W39" s="62">
        <v>1</v>
      </c>
      <c r="X39" s="62">
        <v>15</v>
      </c>
      <c r="Y39" s="62" t="s">
        <v>40</v>
      </c>
      <c r="Z39" s="66" t="s">
        <v>742</v>
      </c>
      <c r="AA39" s="62" t="s">
        <v>145</v>
      </c>
      <c r="AB39" s="62" t="s">
        <v>742</v>
      </c>
      <c r="AC39" s="62">
        <v>5</v>
      </c>
      <c r="AD39" s="62" t="s">
        <v>40</v>
      </c>
      <c r="AE39" s="66" t="s">
        <v>742</v>
      </c>
      <c r="AF39" s="62">
        <v>0</v>
      </c>
      <c r="AG39" s="62">
        <v>46</v>
      </c>
      <c r="AH39" s="86">
        <v>0.99</v>
      </c>
      <c r="AI39" s="62" t="s">
        <v>742</v>
      </c>
      <c r="AJ39" s="62" t="s">
        <v>742</v>
      </c>
    </row>
    <row r="40" spans="1:36" x14ac:dyDescent="0.35">
      <c r="A40" s="83" t="s">
        <v>146</v>
      </c>
      <c r="B40" s="61" t="s">
        <v>30</v>
      </c>
      <c r="C40" s="61" t="s">
        <v>147</v>
      </c>
      <c r="D40" s="61" t="s">
        <v>34</v>
      </c>
      <c r="E40" s="61" t="s">
        <v>769</v>
      </c>
      <c r="F40" s="61" t="s">
        <v>592</v>
      </c>
      <c r="G40" s="62">
        <v>6000</v>
      </c>
      <c r="H40" s="62">
        <v>2881.3</v>
      </c>
      <c r="I40" s="62" t="s">
        <v>586</v>
      </c>
      <c r="J40" s="62" t="s">
        <v>742</v>
      </c>
      <c r="K40" s="62" t="s">
        <v>742</v>
      </c>
      <c r="L40" s="84" t="s">
        <v>590</v>
      </c>
      <c r="M40" s="62" t="s">
        <v>678</v>
      </c>
      <c r="N40" s="66" t="s">
        <v>742</v>
      </c>
      <c r="O40" s="66" t="s">
        <v>742</v>
      </c>
      <c r="P40" s="62">
        <v>2000</v>
      </c>
      <c r="Q40" s="66" t="s">
        <v>48</v>
      </c>
      <c r="R40" s="62">
        <v>25</v>
      </c>
      <c r="S40" s="62" t="s">
        <v>73</v>
      </c>
      <c r="T40" s="66" t="s">
        <v>742</v>
      </c>
      <c r="U40" s="62" t="s">
        <v>50</v>
      </c>
      <c r="V40" s="62" t="s">
        <v>51</v>
      </c>
      <c r="W40" s="62">
        <v>0</v>
      </c>
      <c r="X40" s="62">
        <v>12</v>
      </c>
      <c r="Y40" s="62" t="s">
        <v>42</v>
      </c>
      <c r="Z40" s="66" t="s">
        <v>742</v>
      </c>
      <c r="AA40" s="62" t="s">
        <v>41</v>
      </c>
      <c r="AB40" s="62" t="s">
        <v>742</v>
      </c>
      <c r="AC40" s="62">
        <v>4</v>
      </c>
      <c r="AD40" s="62" t="s">
        <v>42</v>
      </c>
      <c r="AE40" s="66" t="s">
        <v>742</v>
      </c>
      <c r="AF40" s="62">
        <v>77.959999999999994</v>
      </c>
      <c r="AG40" s="62">
        <v>73.239999999999995</v>
      </c>
      <c r="AH40" s="86">
        <v>0.99399999999999999</v>
      </c>
      <c r="AI40" s="62" t="s">
        <v>742</v>
      </c>
      <c r="AJ40" s="62" t="s">
        <v>742</v>
      </c>
    </row>
    <row r="41" spans="1:36" x14ac:dyDescent="0.35">
      <c r="A41" s="83" t="s">
        <v>148</v>
      </c>
      <c r="B41" s="61" t="s">
        <v>30</v>
      </c>
      <c r="C41" s="61" t="s">
        <v>149</v>
      </c>
      <c r="D41" s="61" t="s">
        <v>34</v>
      </c>
      <c r="E41" s="61" t="s">
        <v>771</v>
      </c>
      <c r="F41" s="61" t="s">
        <v>592</v>
      </c>
      <c r="G41" s="62">
        <v>6000</v>
      </c>
      <c r="H41" s="62">
        <v>5065.7</v>
      </c>
      <c r="I41" s="62" t="s">
        <v>586</v>
      </c>
      <c r="J41" s="62" t="s">
        <v>742</v>
      </c>
      <c r="K41" s="62" t="s">
        <v>742</v>
      </c>
      <c r="L41" s="62" t="s">
        <v>584</v>
      </c>
      <c r="M41" s="62" t="s">
        <v>678</v>
      </c>
      <c r="N41" s="66" t="s">
        <v>742</v>
      </c>
      <c r="O41" s="66" t="s">
        <v>742</v>
      </c>
      <c r="P41" s="62">
        <v>1730</v>
      </c>
      <c r="Q41" s="66" t="s">
        <v>48</v>
      </c>
      <c r="R41" s="62">
        <v>20</v>
      </c>
      <c r="S41" s="62" t="s">
        <v>49</v>
      </c>
      <c r="T41" s="66" t="s">
        <v>742</v>
      </c>
      <c r="U41" s="62" t="s">
        <v>62</v>
      </c>
      <c r="V41" s="62" t="s">
        <v>51</v>
      </c>
      <c r="W41" s="62">
        <v>3.5</v>
      </c>
      <c r="X41" s="62">
        <v>15</v>
      </c>
      <c r="Y41" s="62" t="s">
        <v>40</v>
      </c>
      <c r="Z41" s="66" t="s">
        <v>742</v>
      </c>
      <c r="AA41" s="62" t="s">
        <v>41</v>
      </c>
      <c r="AB41" s="62" t="s">
        <v>742</v>
      </c>
      <c r="AC41" s="62">
        <v>5</v>
      </c>
      <c r="AD41" s="62" t="s">
        <v>40</v>
      </c>
      <c r="AE41" s="66" t="s">
        <v>742</v>
      </c>
      <c r="AF41" s="62">
        <v>98.97</v>
      </c>
      <c r="AG41" s="62">
        <v>98.59</v>
      </c>
      <c r="AH41" s="86">
        <v>0.99</v>
      </c>
      <c r="AI41" s="62" t="s">
        <v>742</v>
      </c>
      <c r="AJ41" s="62" t="s">
        <v>742</v>
      </c>
    </row>
    <row r="42" spans="1:36" x14ac:dyDescent="0.35">
      <c r="A42" s="83" t="s">
        <v>150</v>
      </c>
      <c r="B42" s="61" t="s">
        <v>30</v>
      </c>
      <c r="C42" s="61" t="s">
        <v>151</v>
      </c>
      <c r="D42" s="61" t="s">
        <v>34</v>
      </c>
      <c r="E42" s="61" t="s">
        <v>776</v>
      </c>
      <c r="F42" s="61" t="s">
        <v>592</v>
      </c>
      <c r="G42" s="62">
        <v>3000</v>
      </c>
      <c r="H42" s="62">
        <v>2601.6999999999998</v>
      </c>
      <c r="I42" s="62" t="s">
        <v>586</v>
      </c>
      <c r="J42" s="62" t="s">
        <v>742</v>
      </c>
      <c r="K42" s="62" t="s">
        <v>742</v>
      </c>
      <c r="L42" s="84" t="s">
        <v>590</v>
      </c>
      <c r="M42" s="62" t="s">
        <v>678</v>
      </c>
      <c r="N42" s="66" t="s">
        <v>742</v>
      </c>
      <c r="O42" s="66" t="s">
        <v>742</v>
      </c>
      <c r="P42" s="62">
        <v>1150</v>
      </c>
      <c r="Q42" s="66" t="s">
        <v>48</v>
      </c>
      <c r="R42" s="62">
        <v>20</v>
      </c>
      <c r="S42" s="62" t="s">
        <v>49</v>
      </c>
      <c r="T42" s="66" t="s">
        <v>742</v>
      </c>
      <c r="U42" s="62" t="s">
        <v>62</v>
      </c>
      <c r="V42" s="62" t="s">
        <v>51</v>
      </c>
      <c r="W42" s="62">
        <v>2</v>
      </c>
      <c r="X42" s="62">
        <v>10</v>
      </c>
      <c r="Y42" s="62" t="s">
        <v>42</v>
      </c>
      <c r="Z42" s="66" t="s">
        <v>742</v>
      </c>
      <c r="AA42" s="62" t="s">
        <v>41</v>
      </c>
      <c r="AB42" s="62" t="s">
        <v>742</v>
      </c>
      <c r="AC42" s="62">
        <v>2</v>
      </c>
      <c r="AD42" s="62" t="s">
        <v>42</v>
      </c>
      <c r="AE42" s="66" t="s">
        <v>742</v>
      </c>
      <c r="AF42" s="62">
        <v>94.56</v>
      </c>
      <c r="AG42" s="62">
        <v>79.56</v>
      </c>
      <c r="AH42" s="86">
        <v>0.97499999999999998</v>
      </c>
      <c r="AI42" s="62" t="s">
        <v>742</v>
      </c>
      <c r="AJ42" s="62" t="s">
        <v>742</v>
      </c>
    </row>
    <row r="43" spans="1:36" x14ac:dyDescent="0.35">
      <c r="A43" s="83" t="s">
        <v>152</v>
      </c>
      <c r="B43" s="61" t="s">
        <v>30</v>
      </c>
      <c r="C43" s="61" t="s">
        <v>153</v>
      </c>
      <c r="D43" s="61" t="s">
        <v>34</v>
      </c>
      <c r="E43" s="61" t="s">
        <v>771</v>
      </c>
      <c r="F43" s="61" t="s">
        <v>592</v>
      </c>
      <c r="G43" s="62">
        <v>4500</v>
      </c>
      <c r="H43" s="62">
        <v>4621</v>
      </c>
      <c r="I43" s="62" t="s">
        <v>586</v>
      </c>
      <c r="J43" s="62" t="s">
        <v>742</v>
      </c>
      <c r="K43" s="62" t="s">
        <v>742</v>
      </c>
      <c r="L43" s="62" t="s">
        <v>584</v>
      </c>
      <c r="M43" s="62" t="s">
        <v>678</v>
      </c>
      <c r="N43" s="66" t="s">
        <v>742</v>
      </c>
      <c r="O43" s="66" t="s">
        <v>742</v>
      </c>
      <c r="P43" s="62">
        <v>1350</v>
      </c>
      <c r="Q43" s="66" t="s">
        <v>48</v>
      </c>
      <c r="R43" s="62">
        <v>20</v>
      </c>
      <c r="S43" s="62" t="s">
        <v>73</v>
      </c>
      <c r="T43" s="66" t="s">
        <v>742</v>
      </c>
      <c r="U43" s="62" t="s">
        <v>62</v>
      </c>
      <c r="V43" s="62" t="s">
        <v>51</v>
      </c>
      <c r="W43" s="62">
        <v>1</v>
      </c>
      <c r="X43" s="62">
        <v>15</v>
      </c>
      <c r="Y43" s="62" t="s">
        <v>40</v>
      </c>
      <c r="Z43" s="66" t="s">
        <v>742</v>
      </c>
      <c r="AA43" s="62" t="s">
        <v>41</v>
      </c>
      <c r="AB43" s="62" t="s">
        <v>742</v>
      </c>
      <c r="AC43" s="62">
        <v>4</v>
      </c>
      <c r="AD43" s="62" t="s">
        <v>42</v>
      </c>
      <c r="AE43" s="66" t="s">
        <v>742</v>
      </c>
      <c r="AF43" s="62">
        <v>91.13</v>
      </c>
      <c r="AG43" s="62">
        <v>96.6</v>
      </c>
      <c r="AH43" s="86">
        <v>0.99</v>
      </c>
      <c r="AI43" s="62" t="s">
        <v>742</v>
      </c>
      <c r="AJ43" s="62" t="s">
        <v>742</v>
      </c>
    </row>
    <row r="44" spans="1:36" x14ac:dyDescent="0.35">
      <c r="A44" s="83" t="s">
        <v>154</v>
      </c>
      <c r="B44" s="61" t="s">
        <v>30</v>
      </c>
      <c r="C44" s="61" t="s">
        <v>155</v>
      </c>
      <c r="D44" s="61" t="s">
        <v>601</v>
      </c>
      <c r="E44" s="61" t="s">
        <v>769</v>
      </c>
      <c r="F44" s="61" t="s">
        <v>592</v>
      </c>
      <c r="G44" s="62">
        <v>3000</v>
      </c>
      <c r="H44" s="62">
        <v>2921.28</v>
      </c>
      <c r="I44" s="62" t="s">
        <v>586</v>
      </c>
      <c r="J44" s="62" t="s">
        <v>742</v>
      </c>
      <c r="K44" s="62" t="s">
        <v>742</v>
      </c>
      <c r="L44" s="62" t="s">
        <v>584</v>
      </c>
      <c r="M44" s="62" t="s">
        <v>678</v>
      </c>
      <c r="N44" s="66" t="s">
        <v>742</v>
      </c>
      <c r="O44" s="66" t="s">
        <v>742</v>
      </c>
      <c r="P44" s="62">
        <v>915</v>
      </c>
      <c r="Q44" s="66" t="s">
        <v>48</v>
      </c>
      <c r="R44" s="62">
        <v>20</v>
      </c>
      <c r="S44" s="62" t="s">
        <v>49</v>
      </c>
      <c r="T44" s="66" t="s">
        <v>742</v>
      </c>
      <c r="U44" s="62" t="s">
        <v>62</v>
      </c>
      <c r="V44" s="62" t="s">
        <v>51</v>
      </c>
      <c r="W44" s="62">
        <v>2</v>
      </c>
      <c r="X44" s="62">
        <v>10</v>
      </c>
      <c r="Y44" s="62" t="s">
        <v>40</v>
      </c>
      <c r="Z44" s="66" t="s">
        <v>742</v>
      </c>
      <c r="AA44" s="62" t="s">
        <v>41</v>
      </c>
      <c r="AB44" s="62" t="s">
        <v>742</v>
      </c>
      <c r="AC44" s="62">
        <v>4</v>
      </c>
      <c r="AD44" s="62" t="s">
        <v>42</v>
      </c>
      <c r="AE44" s="66" t="s">
        <v>742</v>
      </c>
      <c r="AF44" s="62">
        <v>95.17</v>
      </c>
      <c r="AG44" s="62">
        <v>97.18</v>
      </c>
      <c r="AH44" s="86">
        <v>0.97499999999999998</v>
      </c>
      <c r="AI44" s="62" t="s">
        <v>742</v>
      </c>
      <c r="AJ44" s="62" t="s">
        <v>742</v>
      </c>
    </row>
    <row r="45" spans="1:36" x14ac:dyDescent="0.35">
      <c r="A45" s="83" t="s">
        <v>156</v>
      </c>
      <c r="B45" s="61" t="s">
        <v>30</v>
      </c>
      <c r="C45" s="61" t="s">
        <v>157</v>
      </c>
      <c r="D45" s="61" t="s">
        <v>34</v>
      </c>
      <c r="E45" s="61" t="s">
        <v>776</v>
      </c>
      <c r="F45" s="61" t="s">
        <v>592</v>
      </c>
      <c r="G45" s="62">
        <v>4500</v>
      </c>
      <c r="H45" s="62">
        <v>3294.69</v>
      </c>
      <c r="I45" s="62" t="s">
        <v>586</v>
      </c>
      <c r="J45" s="62" t="s">
        <v>742</v>
      </c>
      <c r="K45" s="62" t="s">
        <v>742</v>
      </c>
      <c r="L45" s="84" t="s">
        <v>590</v>
      </c>
      <c r="M45" s="62" t="s">
        <v>678</v>
      </c>
      <c r="N45" s="66" t="s">
        <v>742</v>
      </c>
      <c r="O45" s="66" t="s">
        <v>742</v>
      </c>
      <c r="P45" s="62">
        <v>1350</v>
      </c>
      <c r="Q45" s="66" t="s">
        <v>48</v>
      </c>
      <c r="R45" s="62">
        <v>20</v>
      </c>
      <c r="S45" s="62" t="s">
        <v>49</v>
      </c>
      <c r="T45" s="66" t="s">
        <v>742</v>
      </c>
      <c r="U45" s="62" t="s">
        <v>62</v>
      </c>
      <c r="V45" s="62" t="s">
        <v>51</v>
      </c>
      <c r="W45" s="62">
        <v>1</v>
      </c>
      <c r="X45" s="62">
        <v>15</v>
      </c>
      <c r="Y45" s="62" t="s">
        <v>42</v>
      </c>
      <c r="Z45" s="66" t="s">
        <v>742</v>
      </c>
      <c r="AA45" s="62" t="s">
        <v>41</v>
      </c>
      <c r="AB45" s="62" t="s">
        <v>742</v>
      </c>
      <c r="AC45" s="62">
        <v>2</v>
      </c>
      <c r="AD45" s="62" t="s">
        <v>42</v>
      </c>
      <c r="AE45" s="66" t="s">
        <v>742</v>
      </c>
      <c r="AF45" s="62">
        <v>62.28</v>
      </c>
      <c r="AG45" s="62">
        <v>62.07</v>
      </c>
      <c r="AH45" s="86">
        <v>0.97499999999999998</v>
      </c>
      <c r="AI45" s="62" t="s">
        <v>742</v>
      </c>
      <c r="AJ45" s="62" t="s">
        <v>742</v>
      </c>
    </row>
    <row r="46" spans="1:36" x14ac:dyDescent="0.35">
      <c r="A46" s="83" t="s">
        <v>158</v>
      </c>
      <c r="B46" s="61" t="s">
        <v>30</v>
      </c>
      <c r="C46" s="61" t="s">
        <v>159</v>
      </c>
      <c r="D46" s="61" t="s">
        <v>34</v>
      </c>
      <c r="E46" s="61" t="s">
        <v>771</v>
      </c>
      <c r="F46" s="61" t="s">
        <v>592</v>
      </c>
      <c r="G46" s="62">
        <v>7500</v>
      </c>
      <c r="H46" s="62">
        <v>7065.92</v>
      </c>
      <c r="I46" s="62" t="s">
        <v>586</v>
      </c>
      <c r="J46" s="62" t="s">
        <v>742</v>
      </c>
      <c r="K46" s="62" t="s">
        <v>742</v>
      </c>
      <c r="L46" s="84" t="s">
        <v>590</v>
      </c>
      <c r="M46" s="62" t="s">
        <v>678</v>
      </c>
      <c r="N46" s="66" t="s">
        <v>742</v>
      </c>
      <c r="O46" s="66" t="s">
        <v>742</v>
      </c>
      <c r="P46" s="62">
        <v>2050</v>
      </c>
      <c r="Q46" s="66" t="s">
        <v>48</v>
      </c>
      <c r="R46" s="62">
        <v>20</v>
      </c>
      <c r="S46" s="62" t="s">
        <v>73</v>
      </c>
      <c r="T46" s="66" t="s">
        <v>742</v>
      </c>
      <c r="U46" s="62" t="s">
        <v>38</v>
      </c>
      <c r="V46" s="62" t="s">
        <v>39</v>
      </c>
      <c r="W46" s="62">
        <v>2</v>
      </c>
      <c r="X46" s="62">
        <v>24</v>
      </c>
      <c r="Y46" s="62" t="s">
        <v>59</v>
      </c>
      <c r="Z46" s="66" t="s">
        <v>742</v>
      </c>
      <c r="AA46" s="62" t="s">
        <v>41</v>
      </c>
      <c r="AB46" s="62" t="s">
        <v>742</v>
      </c>
      <c r="AC46" s="62">
        <v>9</v>
      </c>
      <c r="AD46" s="62" t="s">
        <v>59</v>
      </c>
      <c r="AE46" s="66" t="s">
        <v>742</v>
      </c>
      <c r="AF46" s="62">
        <v>88.78</v>
      </c>
      <c r="AG46" s="62">
        <v>84.04</v>
      </c>
      <c r="AH46" s="86">
        <v>0.99399999999999999</v>
      </c>
      <c r="AI46" s="62" t="s">
        <v>742</v>
      </c>
      <c r="AJ46" s="62" t="s">
        <v>742</v>
      </c>
    </row>
    <row r="47" spans="1:36" x14ac:dyDescent="0.35">
      <c r="A47" s="83" t="s">
        <v>160</v>
      </c>
      <c r="B47" s="61" t="s">
        <v>30</v>
      </c>
      <c r="C47" s="61" t="s">
        <v>161</v>
      </c>
      <c r="D47" s="61" t="s">
        <v>34</v>
      </c>
      <c r="E47" s="61" t="s">
        <v>771</v>
      </c>
      <c r="F47" s="61" t="s">
        <v>592</v>
      </c>
      <c r="G47" s="62">
        <v>6000</v>
      </c>
      <c r="H47" s="62">
        <v>5998.08</v>
      </c>
      <c r="I47" s="62" t="s">
        <v>586</v>
      </c>
      <c r="J47" s="62" t="s">
        <v>742</v>
      </c>
      <c r="K47" s="62" t="s">
        <v>742</v>
      </c>
      <c r="L47" s="84" t="s">
        <v>590</v>
      </c>
      <c r="M47" s="62" t="s">
        <v>678</v>
      </c>
      <c r="N47" s="66" t="s">
        <v>742</v>
      </c>
      <c r="O47" s="66" t="s">
        <v>742</v>
      </c>
      <c r="P47" s="62">
        <v>1800</v>
      </c>
      <c r="Q47" s="66" t="s">
        <v>48</v>
      </c>
      <c r="R47" s="62">
        <v>20</v>
      </c>
      <c r="S47" s="62" t="s">
        <v>73</v>
      </c>
      <c r="T47" s="66" t="s">
        <v>742</v>
      </c>
      <c r="U47" s="62" t="s">
        <v>38</v>
      </c>
      <c r="V47" s="62" t="s">
        <v>39</v>
      </c>
      <c r="W47" s="62">
        <v>1</v>
      </c>
      <c r="X47" s="62">
        <v>24</v>
      </c>
      <c r="Y47" s="62" t="s">
        <v>59</v>
      </c>
      <c r="Z47" s="66" t="s">
        <v>742</v>
      </c>
      <c r="AA47" s="62" t="s">
        <v>41</v>
      </c>
      <c r="AB47" s="62" t="s">
        <v>742</v>
      </c>
      <c r="AC47" s="62">
        <v>9</v>
      </c>
      <c r="AD47" s="62" t="s">
        <v>59</v>
      </c>
      <c r="AE47" s="66" t="s">
        <v>742</v>
      </c>
      <c r="AF47" s="62">
        <v>91.3</v>
      </c>
      <c r="AG47" s="62">
        <v>92.18</v>
      </c>
      <c r="AH47" s="86">
        <v>0.99399999999999999</v>
      </c>
      <c r="AI47" s="62" t="s">
        <v>742</v>
      </c>
      <c r="AJ47" s="62" t="s">
        <v>742</v>
      </c>
    </row>
    <row r="48" spans="1:36" x14ac:dyDescent="0.35">
      <c r="A48" s="83" t="s">
        <v>162</v>
      </c>
      <c r="B48" s="61" t="s">
        <v>30</v>
      </c>
      <c r="C48" s="61" t="s">
        <v>163</v>
      </c>
      <c r="D48" s="61" t="s">
        <v>34</v>
      </c>
      <c r="E48" s="61" t="s">
        <v>771</v>
      </c>
      <c r="F48" s="61" t="s">
        <v>592</v>
      </c>
      <c r="G48" s="62">
        <v>7500</v>
      </c>
      <c r="H48" s="62">
        <v>6809</v>
      </c>
      <c r="I48" s="62" t="s">
        <v>586</v>
      </c>
      <c r="J48" s="62" t="s">
        <v>742</v>
      </c>
      <c r="K48" s="62" t="s">
        <v>742</v>
      </c>
      <c r="L48" s="84" t="s">
        <v>590</v>
      </c>
      <c r="M48" s="62" t="s">
        <v>678</v>
      </c>
      <c r="N48" s="66" t="s">
        <v>742</v>
      </c>
      <c r="O48" s="66" t="s">
        <v>742</v>
      </c>
      <c r="P48" s="62">
        <v>1800</v>
      </c>
      <c r="Q48" s="66" t="s">
        <v>48</v>
      </c>
      <c r="R48" s="62">
        <v>20</v>
      </c>
      <c r="S48" s="62" t="s">
        <v>37</v>
      </c>
      <c r="T48" s="66" t="s">
        <v>742</v>
      </c>
      <c r="U48" s="62" t="s">
        <v>50</v>
      </c>
      <c r="V48" s="62" t="s">
        <v>51</v>
      </c>
      <c r="W48" s="62">
        <v>0</v>
      </c>
      <c r="X48" s="62">
        <v>24</v>
      </c>
      <c r="Y48" s="62" t="s">
        <v>59</v>
      </c>
      <c r="Z48" s="66" t="s">
        <v>742</v>
      </c>
      <c r="AA48" s="62" t="s">
        <v>41</v>
      </c>
      <c r="AB48" s="62" t="s">
        <v>742</v>
      </c>
      <c r="AC48" s="62">
        <v>4</v>
      </c>
      <c r="AD48" s="62" t="s">
        <v>42</v>
      </c>
      <c r="AE48" s="66" t="s">
        <v>742</v>
      </c>
      <c r="AF48" s="62">
        <v>62.15</v>
      </c>
      <c r="AG48" s="62">
        <v>49.58</v>
      </c>
      <c r="AH48" s="86">
        <v>0.99</v>
      </c>
      <c r="AI48" s="62" t="s">
        <v>742</v>
      </c>
      <c r="AJ48" s="62" t="s">
        <v>742</v>
      </c>
    </row>
    <row r="49" spans="1:36" x14ac:dyDescent="0.35">
      <c r="A49" s="83" t="s">
        <v>164</v>
      </c>
      <c r="B49" s="61" t="s">
        <v>30</v>
      </c>
      <c r="C49" s="61" t="s">
        <v>165</v>
      </c>
      <c r="D49" s="61" t="s">
        <v>34</v>
      </c>
      <c r="E49" s="61" t="s">
        <v>771</v>
      </c>
      <c r="F49" s="61" t="s">
        <v>592</v>
      </c>
      <c r="G49" s="62">
        <v>6000</v>
      </c>
      <c r="H49" s="62">
        <v>5617.52</v>
      </c>
      <c r="I49" s="84" t="s">
        <v>585</v>
      </c>
      <c r="J49" s="62" t="s">
        <v>742</v>
      </c>
      <c r="K49" s="62" t="s">
        <v>742</v>
      </c>
      <c r="L49" s="62" t="s">
        <v>584</v>
      </c>
      <c r="M49" s="62" t="s">
        <v>678</v>
      </c>
      <c r="N49" s="85" t="s">
        <v>35</v>
      </c>
      <c r="O49" s="67">
        <v>9000000</v>
      </c>
      <c r="P49" s="62">
        <v>1500</v>
      </c>
      <c r="Q49" s="66" t="s">
        <v>773</v>
      </c>
      <c r="R49" s="62">
        <v>12.5</v>
      </c>
      <c r="S49" s="62" t="s">
        <v>49</v>
      </c>
      <c r="T49" s="66" t="s">
        <v>742</v>
      </c>
      <c r="U49" s="62" t="s">
        <v>38</v>
      </c>
      <c r="V49" s="62" t="s">
        <v>39</v>
      </c>
      <c r="W49" s="62">
        <v>2</v>
      </c>
      <c r="X49" s="62">
        <v>24</v>
      </c>
      <c r="Y49" s="62" t="s">
        <v>59</v>
      </c>
      <c r="Z49" s="66" t="s">
        <v>742</v>
      </c>
      <c r="AA49" s="62" t="s">
        <v>41</v>
      </c>
      <c r="AB49" s="62" t="s">
        <v>742</v>
      </c>
      <c r="AC49" s="62">
        <v>8</v>
      </c>
      <c r="AD49" s="62" t="s">
        <v>40</v>
      </c>
      <c r="AE49" s="66" t="s">
        <v>742</v>
      </c>
      <c r="AF49" s="62">
        <v>71.349999999999994</v>
      </c>
      <c r="AG49" s="62">
        <v>69.87</v>
      </c>
      <c r="AH49" s="86">
        <v>0.99</v>
      </c>
      <c r="AI49" s="62" t="s">
        <v>742</v>
      </c>
      <c r="AJ49" s="62" t="s">
        <v>742</v>
      </c>
    </row>
    <row r="50" spans="1:36" x14ac:dyDescent="0.35">
      <c r="A50" s="83" t="s">
        <v>166</v>
      </c>
      <c r="B50" s="61" t="s">
        <v>30</v>
      </c>
      <c r="C50" s="61" t="s">
        <v>167</v>
      </c>
      <c r="D50" s="61" t="s">
        <v>34</v>
      </c>
      <c r="E50" s="61" t="s">
        <v>778</v>
      </c>
      <c r="F50" s="61" t="s">
        <v>592</v>
      </c>
      <c r="G50" s="62">
        <v>4500</v>
      </c>
      <c r="H50" s="62">
        <v>1933.12</v>
      </c>
      <c r="I50" s="62" t="s">
        <v>586</v>
      </c>
      <c r="J50" s="62" t="s">
        <v>742</v>
      </c>
      <c r="K50" s="62" t="s">
        <v>742</v>
      </c>
      <c r="L50" s="84" t="s">
        <v>590</v>
      </c>
      <c r="M50" s="62" t="s">
        <v>678</v>
      </c>
      <c r="N50" s="66" t="s">
        <v>742</v>
      </c>
      <c r="O50" s="66" t="s">
        <v>742</v>
      </c>
      <c r="P50" s="62">
        <v>900</v>
      </c>
      <c r="Q50" s="66" t="s">
        <v>48</v>
      </c>
      <c r="R50" s="62">
        <v>20</v>
      </c>
      <c r="S50" s="62" t="s">
        <v>49</v>
      </c>
      <c r="T50" s="66" t="s">
        <v>742</v>
      </c>
      <c r="U50" s="62" t="s">
        <v>38</v>
      </c>
      <c r="V50" s="62" t="s">
        <v>39</v>
      </c>
      <c r="W50" s="62">
        <v>1</v>
      </c>
      <c r="X50" s="62">
        <v>24</v>
      </c>
      <c r="Y50" s="62" t="s">
        <v>59</v>
      </c>
      <c r="Z50" s="66" t="s">
        <v>742</v>
      </c>
      <c r="AA50" s="62" t="s">
        <v>41</v>
      </c>
      <c r="AB50" s="62" t="s">
        <v>742</v>
      </c>
      <c r="AC50" s="62">
        <v>2</v>
      </c>
      <c r="AD50" s="62" t="s">
        <v>42</v>
      </c>
      <c r="AE50" s="66" t="s">
        <v>742</v>
      </c>
      <c r="AF50" s="62">
        <v>53.9</v>
      </c>
      <c r="AG50" s="62">
        <v>68.33</v>
      </c>
      <c r="AH50" s="86">
        <v>0.97499999999999998</v>
      </c>
      <c r="AI50" s="62" t="s">
        <v>742</v>
      </c>
      <c r="AJ50" s="62" t="s">
        <v>742</v>
      </c>
    </row>
    <row r="51" spans="1:36" x14ac:dyDescent="0.35">
      <c r="A51" s="83" t="s">
        <v>168</v>
      </c>
      <c r="B51" s="61" t="s">
        <v>30</v>
      </c>
      <c r="C51" s="61" t="s">
        <v>169</v>
      </c>
      <c r="D51" s="61" t="s">
        <v>34</v>
      </c>
      <c r="E51" s="61" t="s">
        <v>776</v>
      </c>
      <c r="F51" s="61" t="s">
        <v>592</v>
      </c>
      <c r="G51" s="62">
        <v>6000</v>
      </c>
      <c r="H51" s="62">
        <v>4726.32</v>
      </c>
      <c r="I51" s="62" t="s">
        <v>586</v>
      </c>
      <c r="J51" s="62" t="s">
        <v>742</v>
      </c>
      <c r="K51" s="62" t="s">
        <v>742</v>
      </c>
      <c r="L51" s="84" t="s">
        <v>590</v>
      </c>
      <c r="M51" s="62" t="s">
        <v>678</v>
      </c>
      <c r="N51" s="66" t="s">
        <v>742</v>
      </c>
      <c r="O51" s="66" t="s">
        <v>742</v>
      </c>
      <c r="P51" s="62">
        <v>1500</v>
      </c>
      <c r="Q51" s="66" t="s">
        <v>48</v>
      </c>
      <c r="R51" s="62">
        <v>20</v>
      </c>
      <c r="S51" s="62" t="s">
        <v>49</v>
      </c>
      <c r="T51" s="66" t="s">
        <v>742</v>
      </c>
      <c r="U51" s="62" t="s">
        <v>38</v>
      </c>
      <c r="V51" s="62" t="s">
        <v>39</v>
      </c>
      <c r="W51" s="62">
        <v>1</v>
      </c>
      <c r="X51" s="62">
        <v>24</v>
      </c>
      <c r="Y51" s="62" t="s">
        <v>40</v>
      </c>
      <c r="Z51" s="66" t="s">
        <v>742</v>
      </c>
      <c r="AA51" s="62" t="s">
        <v>88</v>
      </c>
      <c r="AB51" s="62" t="s">
        <v>742</v>
      </c>
      <c r="AC51" s="62">
        <v>5</v>
      </c>
      <c r="AD51" s="62" t="s">
        <v>40</v>
      </c>
      <c r="AE51" s="66" t="s">
        <v>742</v>
      </c>
      <c r="AF51" s="62">
        <v>61.91</v>
      </c>
      <c r="AG51" s="62">
        <v>60.06</v>
      </c>
      <c r="AH51" s="86">
        <v>0.99</v>
      </c>
      <c r="AI51" s="62" t="s">
        <v>742</v>
      </c>
      <c r="AJ51" s="62" t="s">
        <v>742</v>
      </c>
    </row>
    <row r="52" spans="1:36" x14ac:dyDescent="0.35">
      <c r="A52" s="83" t="s">
        <v>170</v>
      </c>
      <c r="B52" s="61" t="s">
        <v>30</v>
      </c>
      <c r="C52" s="61" t="s">
        <v>171</v>
      </c>
      <c r="D52" s="61" t="s">
        <v>34</v>
      </c>
      <c r="E52" s="61" t="s">
        <v>776</v>
      </c>
      <c r="F52" s="61" t="s">
        <v>592</v>
      </c>
      <c r="G52" s="62">
        <v>4500</v>
      </c>
      <c r="H52" s="62">
        <v>3012.8</v>
      </c>
      <c r="I52" s="62" t="s">
        <v>586</v>
      </c>
      <c r="J52" s="62" t="s">
        <v>742</v>
      </c>
      <c r="K52" s="62" t="s">
        <v>742</v>
      </c>
      <c r="L52" s="62" t="s">
        <v>584</v>
      </c>
      <c r="M52" s="62" t="s">
        <v>678</v>
      </c>
      <c r="N52" s="66" t="s">
        <v>742</v>
      </c>
      <c r="O52" s="66" t="s">
        <v>742</v>
      </c>
      <c r="P52" s="62">
        <v>1300</v>
      </c>
      <c r="Q52" s="66" t="s">
        <v>72</v>
      </c>
      <c r="R52" s="62">
        <v>20</v>
      </c>
      <c r="S52" s="62" t="s">
        <v>49</v>
      </c>
      <c r="T52" s="66" t="s">
        <v>742</v>
      </c>
      <c r="U52" s="62" t="s">
        <v>50</v>
      </c>
      <c r="V52" s="62" t="s">
        <v>51</v>
      </c>
      <c r="W52" s="62">
        <v>0</v>
      </c>
      <c r="X52" s="62">
        <v>18</v>
      </c>
      <c r="Y52" s="62" t="s">
        <v>40</v>
      </c>
      <c r="Z52" s="66" t="s">
        <v>742</v>
      </c>
      <c r="AA52" s="62" t="s">
        <v>88</v>
      </c>
      <c r="AB52" s="62" t="s">
        <v>742</v>
      </c>
      <c r="AC52" s="62">
        <v>4</v>
      </c>
      <c r="AD52" s="62" t="s">
        <v>40</v>
      </c>
      <c r="AE52" s="66" t="s">
        <v>742</v>
      </c>
      <c r="AF52" s="62">
        <v>16.18</v>
      </c>
      <c r="AG52" s="62">
        <v>62.07</v>
      </c>
      <c r="AH52" s="86">
        <v>0.97499999999999998</v>
      </c>
      <c r="AI52" s="62" t="s">
        <v>742</v>
      </c>
      <c r="AJ52" s="62" t="s">
        <v>742</v>
      </c>
    </row>
    <row r="53" spans="1:36" x14ac:dyDescent="0.35">
      <c r="A53" s="83" t="s">
        <v>172</v>
      </c>
      <c r="B53" s="61" t="s">
        <v>30</v>
      </c>
      <c r="C53" s="61" t="s">
        <v>173</v>
      </c>
      <c r="D53" s="61" t="s">
        <v>34</v>
      </c>
      <c r="E53" s="61" t="s">
        <v>771</v>
      </c>
      <c r="F53" s="61" t="s">
        <v>592</v>
      </c>
      <c r="G53" s="62">
        <v>6000</v>
      </c>
      <c r="H53" s="62">
        <v>6666.8280000000004</v>
      </c>
      <c r="I53" s="62" t="s">
        <v>586</v>
      </c>
      <c r="J53" s="62" t="s">
        <v>742</v>
      </c>
      <c r="K53" s="62" t="s">
        <v>742</v>
      </c>
      <c r="L53" s="84" t="s">
        <v>590</v>
      </c>
      <c r="M53" s="62" t="s">
        <v>678</v>
      </c>
      <c r="N53" s="66" t="s">
        <v>742</v>
      </c>
      <c r="O53" s="66" t="s">
        <v>742</v>
      </c>
      <c r="P53" s="62">
        <v>1800</v>
      </c>
      <c r="Q53" s="66" t="s">
        <v>48</v>
      </c>
      <c r="R53" s="62">
        <v>20</v>
      </c>
      <c r="S53" s="62" t="s">
        <v>49</v>
      </c>
      <c r="T53" s="66" t="s">
        <v>742</v>
      </c>
      <c r="U53" s="62" t="s">
        <v>38</v>
      </c>
      <c r="V53" s="62" t="s">
        <v>39</v>
      </c>
      <c r="W53" s="62">
        <v>1</v>
      </c>
      <c r="X53" s="62">
        <v>24</v>
      </c>
      <c r="Y53" s="62" t="s">
        <v>59</v>
      </c>
      <c r="Z53" s="66" t="s">
        <v>742</v>
      </c>
      <c r="AA53" s="62" t="s">
        <v>41</v>
      </c>
      <c r="AB53" s="62" t="s">
        <v>742</v>
      </c>
      <c r="AC53" s="62">
        <v>8</v>
      </c>
      <c r="AD53" s="62" t="s">
        <v>40</v>
      </c>
      <c r="AE53" s="66" t="s">
        <v>742</v>
      </c>
      <c r="AF53" s="62">
        <v>74.25</v>
      </c>
      <c r="AG53" s="62">
        <v>78.31</v>
      </c>
      <c r="AH53" s="86">
        <v>0.99399999999999999</v>
      </c>
      <c r="AI53" s="62" t="s">
        <v>742</v>
      </c>
      <c r="AJ53" s="62" t="s">
        <v>742</v>
      </c>
    </row>
    <row r="54" spans="1:36" x14ac:dyDescent="0.35">
      <c r="A54" s="83" t="s">
        <v>174</v>
      </c>
      <c r="B54" s="61" t="s">
        <v>30</v>
      </c>
      <c r="C54" s="61" t="s">
        <v>175</v>
      </c>
      <c r="D54" s="61" t="s">
        <v>34</v>
      </c>
      <c r="E54" s="61" t="s">
        <v>769</v>
      </c>
      <c r="F54" s="61" t="s">
        <v>592</v>
      </c>
      <c r="G54" s="62">
        <v>6000</v>
      </c>
      <c r="H54" s="62">
        <v>6299.12</v>
      </c>
      <c r="I54" s="84" t="s">
        <v>585</v>
      </c>
      <c r="J54" s="62" t="s">
        <v>742</v>
      </c>
      <c r="K54" s="62" t="s">
        <v>742</v>
      </c>
      <c r="L54" s="62" t="s">
        <v>584</v>
      </c>
      <c r="M54" s="62" t="s">
        <v>678</v>
      </c>
      <c r="N54" s="85" t="s">
        <v>35</v>
      </c>
      <c r="O54" s="67">
        <v>9500000</v>
      </c>
      <c r="P54" s="62">
        <v>1500</v>
      </c>
      <c r="Q54" s="66" t="s">
        <v>36</v>
      </c>
      <c r="R54" s="62">
        <v>20</v>
      </c>
      <c r="S54" s="62" t="s">
        <v>37</v>
      </c>
      <c r="T54" s="66" t="s">
        <v>742</v>
      </c>
      <c r="U54" s="62" t="s">
        <v>62</v>
      </c>
      <c r="V54" s="62" t="s">
        <v>51</v>
      </c>
      <c r="W54" s="62">
        <v>2</v>
      </c>
      <c r="X54" s="62">
        <v>15</v>
      </c>
      <c r="Y54" s="62" t="s">
        <v>40</v>
      </c>
      <c r="Z54" s="66" t="s">
        <v>742</v>
      </c>
      <c r="AA54" s="62" t="s">
        <v>176</v>
      </c>
      <c r="AB54" s="62" t="s">
        <v>742</v>
      </c>
      <c r="AC54" s="62">
        <v>5</v>
      </c>
      <c r="AD54" s="62" t="s">
        <v>40</v>
      </c>
      <c r="AE54" s="66" t="s">
        <v>742</v>
      </c>
      <c r="AF54" s="62">
        <v>78.739999999999995</v>
      </c>
      <c r="AG54" s="62">
        <v>78.489999999999995</v>
      </c>
      <c r="AH54" s="86">
        <v>0.99399999999999999</v>
      </c>
      <c r="AI54" s="62" t="s">
        <v>742</v>
      </c>
      <c r="AJ54" s="62" t="s">
        <v>742</v>
      </c>
    </row>
    <row r="55" spans="1:36" x14ac:dyDescent="0.35">
      <c r="A55" s="83" t="s">
        <v>177</v>
      </c>
      <c r="B55" s="61" t="s">
        <v>30</v>
      </c>
      <c r="C55" s="61" t="s">
        <v>178</v>
      </c>
      <c r="D55" s="61" t="s">
        <v>34</v>
      </c>
      <c r="E55" s="61" t="s">
        <v>771</v>
      </c>
      <c r="F55" s="61" t="s">
        <v>592</v>
      </c>
      <c r="G55" s="62">
        <v>6000</v>
      </c>
      <c r="H55" s="62">
        <v>5193.7920000000004</v>
      </c>
      <c r="I55" s="84" t="s">
        <v>585</v>
      </c>
      <c r="J55" s="62" t="s">
        <v>742</v>
      </c>
      <c r="K55" s="62" t="s">
        <v>742</v>
      </c>
      <c r="L55" s="84" t="s">
        <v>590</v>
      </c>
      <c r="M55" s="62" t="s">
        <v>678</v>
      </c>
      <c r="N55" s="85" t="s">
        <v>35</v>
      </c>
      <c r="O55" s="67">
        <v>9000000</v>
      </c>
      <c r="P55" s="62">
        <v>1500</v>
      </c>
      <c r="Q55" s="66" t="s">
        <v>773</v>
      </c>
      <c r="R55" s="62">
        <v>12.5</v>
      </c>
      <c r="S55" s="62" t="s">
        <v>49</v>
      </c>
      <c r="T55" s="66" t="s">
        <v>742</v>
      </c>
      <c r="U55" s="62" t="s">
        <v>62</v>
      </c>
      <c r="V55" s="62" t="s">
        <v>51</v>
      </c>
      <c r="W55" s="62">
        <v>2</v>
      </c>
      <c r="X55" s="62">
        <v>15</v>
      </c>
      <c r="Y55" s="62" t="s">
        <v>40</v>
      </c>
      <c r="Z55" s="66" t="s">
        <v>742</v>
      </c>
      <c r="AA55" s="62" t="s">
        <v>41</v>
      </c>
      <c r="AB55" s="62" t="s">
        <v>742</v>
      </c>
      <c r="AC55" s="62">
        <v>9</v>
      </c>
      <c r="AD55" s="62" t="s">
        <v>59</v>
      </c>
      <c r="AE55" s="66" t="s">
        <v>742</v>
      </c>
      <c r="AF55" s="62">
        <v>83.07</v>
      </c>
      <c r="AG55" s="62">
        <v>99.55</v>
      </c>
      <c r="AH55" s="86">
        <v>0.99</v>
      </c>
      <c r="AI55" s="62" t="s">
        <v>742</v>
      </c>
      <c r="AJ55" s="62" t="s">
        <v>742</v>
      </c>
    </row>
    <row r="56" spans="1:36" x14ac:dyDescent="0.35">
      <c r="A56" s="83" t="s">
        <v>179</v>
      </c>
      <c r="B56" s="61" t="s">
        <v>30</v>
      </c>
      <c r="C56" s="61" t="s">
        <v>180</v>
      </c>
      <c r="D56" s="61" t="s">
        <v>779</v>
      </c>
      <c r="E56" s="61" t="s">
        <v>769</v>
      </c>
      <c r="F56" s="61" t="s">
        <v>592</v>
      </c>
      <c r="G56" s="62">
        <v>4500</v>
      </c>
      <c r="H56" s="62">
        <v>3373.92</v>
      </c>
      <c r="I56" s="62" t="s">
        <v>586</v>
      </c>
      <c r="J56" s="62" t="s">
        <v>742</v>
      </c>
      <c r="K56" s="62" t="s">
        <v>742</v>
      </c>
      <c r="L56" s="62" t="s">
        <v>584</v>
      </c>
      <c r="M56" s="62" t="s">
        <v>678</v>
      </c>
      <c r="N56" s="66" t="s">
        <v>742</v>
      </c>
      <c r="O56" s="66" t="s">
        <v>742</v>
      </c>
      <c r="P56" s="62">
        <v>2000</v>
      </c>
      <c r="Q56" s="66" t="s">
        <v>48</v>
      </c>
      <c r="R56" s="62">
        <v>20</v>
      </c>
      <c r="S56" s="62" t="s">
        <v>73</v>
      </c>
      <c r="T56" s="66" t="s">
        <v>742</v>
      </c>
      <c r="U56" s="62" t="s">
        <v>50</v>
      </c>
      <c r="V56" s="62" t="s">
        <v>51</v>
      </c>
      <c r="W56" s="62">
        <v>0</v>
      </c>
      <c r="X56" s="62">
        <v>12</v>
      </c>
      <c r="Y56" s="62" t="s">
        <v>42</v>
      </c>
      <c r="Z56" s="66" t="s">
        <v>742</v>
      </c>
      <c r="AA56" s="62" t="s">
        <v>41</v>
      </c>
      <c r="AB56" s="62" t="s">
        <v>742</v>
      </c>
      <c r="AC56" s="62">
        <v>4</v>
      </c>
      <c r="AD56" s="62" t="s">
        <v>42</v>
      </c>
      <c r="AE56" s="66" t="s">
        <v>742</v>
      </c>
      <c r="AF56" s="62">
        <v>85.62</v>
      </c>
      <c r="AG56" s="62">
        <v>85.36</v>
      </c>
      <c r="AH56" s="86">
        <v>0.99</v>
      </c>
      <c r="AI56" s="62" t="s">
        <v>742</v>
      </c>
      <c r="AJ56" s="62" t="s">
        <v>742</v>
      </c>
    </row>
    <row r="57" spans="1:36" x14ac:dyDescent="0.35">
      <c r="A57" s="83" t="s">
        <v>181</v>
      </c>
      <c r="B57" s="61" t="s">
        <v>30</v>
      </c>
      <c r="C57" s="61" t="s">
        <v>182</v>
      </c>
      <c r="D57" s="61" t="s">
        <v>34</v>
      </c>
      <c r="E57" s="61" t="s">
        <v>776</v>
      </c>
      <c r="F57" s="61" t="s">
        <v>592</v>
      </c>
      <c r="G57" s="62">
        <v>4500</v>
      </c>
      <c r="H57" s="62">
        <v>4120.2</v>
      </c>
      <c r="I57" s="62" t="s">
        <v>586</v>
      </c>
      <c r="J57" s="62" t="s">
        <v>742</v>
      </c>
      <c r="K57" s="62" t="s">
        <v>742</v>
      </c>
      <c r="L57" s="84" t="s">
        <v>590</v>
      </c>
      <c r="M57" s="62" t="s">
        <v>678</v>
      </c>
      <c r="N57" s="66" t="s">
        <v>742</v>
      </c>
      <c r="O57" s="66" t="s">
        <v>742</v>
      </c>
      <c r="P57" s="62">
        <v>1500</v>
      </c>
      <c r="Q57" s="66" t="s">
        <v>48</v>
      </c>
      <c r="R57" s="62">
        <v>20</v>
      </c>
      <c r="S57" s="62" t="s">
        <v>73</v>
      </c>
      <c r="T57" s="66" t="s">
        <v>742</v>
      </c>
      <c r="U57" s="62" t="s">
        <v>38</v>
      </c>
      <c r="V57" s="62" t="s">
        <v>39</v>
      </c>
      <c r="W57" s="62">
        <v>1</v>
      </c>
      <c r="X57" s="62">
        <v>24</v>
      </c>
      <c r="Y57" s="62" t="s">
        <v>59</v>
      </c>
      <c r="Z57" s="66" t="s">
        <v>742</v>
      </c>
      <c r="AA57" s="62" t="s">
        <v>41</v>
      </c>
      <c r="AB57" s="62" t="s">
        <v>742</v>
      </c>
      <c r="AC57" s="62">
        <v>6</v>
      </c>
      <c r="AD57" s="62" t="s">
        <v>40</v>
      </c>
      <c r="AE57" s="66" t="s">
        <v>742</v>
      </c>
      <c r="AF57" s="62">
        <v>54.78</v>
      </c>
      <c r="AG57" s="62">
        <v>59.66</v>
      </c>
      <c r="AH57" s="86">
        <v>0.99</v>
      </c>
      <c r="AI57" s="62" t="s">
        <v>742</v>
      </c>
      <c r="AJ57" s="62" t="s">
        <v>742</v>
      </c>
    </row>
    <row r="58" spans="1:36" x14ac:dyDescent="0.35">
      <c r="A58" s="83" t="s">
        <v>183</v>
      </c>
      <c r="B58" s="61" t="s">
        <v>30</v>
      </c>
      <c r="C58" s="61" t="s">
        <v>184</v>
      </c>
      <c r="D58" s="61" t="s">
        <v>34</v>
      </c>
      <c r="E58" s="61" t="s">
        <v>771</v>
      </c>
      <c r="F58" s="61" t="s">
        <v>592</v>
      </c>
      <c r="G58" s="62">
        <v>6000</v>
      </c>
      <c r="H58" s="62">
        <v>5772.48</v>
      </c>
      <c r="I58" s="84" t="s">
        <v>585</v>
      </c>
      <c r="J58" s="62" t="s">
        <v>742</v>
      </c>
      <c r="K58" s="62" t="s">
        <v>742</v>
      </c>
      <c r="L58" s="62" t="s">
        <v>584</v>
      </c>
      <c r="M58" s="62" t="s">
        <v>678</v>
      </c>
      <c r="N58" s="66" t="s">
        <v>668</v>
      </c>
      <c r="O58" s="66">
        <v>0</v>
      </c>
      <c r="P58" s="62">
        <v>1850</v>
      </c>
      <c r="Q58" s="66" t="s">
        <v>773</v>
      </c>
      <c r="R58" s="62">
        <v>12.5</v>
      </c>
      <c r="S58" s="62" t="s">
        <v>49</v>
      </c>
      <c r="T58" s="66" t="s">
        <v>742</v>
      </c>
      <c r="U58" s="62" t="s">
        <v>38</v>
      </c>
      <c r="V58" s="62" t="s">
        <v>39</v>
      </c>
      <c r="W58" s="62">
        <v>0</v>
      </c>
      <c r="X58" s="62">
        <v>24</v>
      </c>
      <c r="Y58" s="62" t="s">
        <v>40</v>
      </c>
      <c r="Z58" s="66" t="s">
        <v>742</v>
      </c>
      <c r="AA58" s="62" t="s">
        <v>88</v>
      </c>
      <c r="AB58" s="62" t="s">
        <v>742</v>
      </c>
      <c r="AC58" s="62">
        <v>9</v>
      </c>
      <c r="AD58" s="62" t="s">
        <v>59</v>
      </c>
      <c r="AE58" s="66" t="s">
        <v>742</v>
      </c>
      <c r="AF58" s="62">
        <v>71.48</v>
      </c>
      <c r="AG58" s="62">
        <v>68.98</v>
      </c>
      <c r="AH58" s="86">
        <v>0.99399999999999999</v>
      </c>
      <c r="AI58" s="62" t="s">
        <v>742</v>
      </c>
      <c r="AJ58" s="62" t="s">
        <v>742</v>
      </c>
    </row>
    <row r="59" spans="1:36" x14ac:dyDescent="0.35">
      <c r="A59" s="83" t="s">
        <v>186</v>
      </c>
      <c r="B59" s="61" t="s">
        <v>30</v>
      </c>
      <c r="C59" s="61" t="s">
        <v>187</v>
      </c>
      <c r="D59" s="61" t="s">
        <v>34</v>
      </c>
      <c r="E59" s="61" t="s">
        <v>771</v>
      </c>
      <c r="F59" s="61" t="s">
        <v>592</v>
      </c>
      <c r="G59" s="62">
        <v>6000</v>
      </c>
      <c r="H59" s="62">
        <v>5628</v>
      </c>
      <c r="I59" s="84" t="s">
        <v>585</v>
      </c>
      <c r="J59" s="62" t="s">
        <v>742</v>
      </c>
      <c r="K59" s="62" t="s">
        <v>742</v>
      </c>
      <c r="L59" s="62" t="s">
        <v>584</v>
      </c>
      <c r="M59" s="62" t="s">
        <v>678</v>
      </c>
      <c r="N59" s="66" t="s">
        <v>668</v>
      </c>
      <c r="O59" s="66">
        <v>0</v>
      </c>
      <c r="P59" s="62">
        <v>1500</v>
      </c>
      <c r="Q59" s="66" t="s">
        <v>48</v>
      </c>
      <c r="R59" s="62">
        <v>20</v>
      </c>
      <c r="S59" s="62" t="s">
        <v>73</v>
      </c>
      <c r="T59" s="66" t="s">
        <v>742</v>
      </c>
      <c r="U59" s="62" t="s">
        <v>38</v>
      </c>
      <c r="V59" s="62" t="s">
        <v>39</v>
      </c>
      <c r="W59" s="62">
        <v>0.5</v>
      </c>
      <c r="X59" s="62">
        <v>24</v>
      </c>
      <c r="Y59" s="62" t="s">
        <v>40</v>
      </c>
      <c r="Z59" s="66" t="s">
        <v>742</v>
      </c>
      <c r="AA59" s="62" t="s">
        <v>41</v>
      </c>
      <c r="AB59" s="62" t="s">
        <v>742</v>
      </c>
      <c r="AC59" s="62">
        <v>4</v>
      </c>
      <c r="AD59" s="62" t="s">
        <v>42</v>
      </c>
      <c r="AE59" s="66" t="s">
        <v>742</v>
      </c>
      <c r="AF59" s="62">
        <v>80.87</v>
      </c>
      <c r="AG59" s="62">
        <v>30.8</v>
      </c>
      <c r="AH59" s="86">
        <v>0.99399999999999999</v>
      </c>
      <c r="AI59" s="62" t="s">
        <v>742</v>
      </c>
      <c r="AJ59" s="62" t="s">
        <v>742</v>
      </c>
    </row>
    <row r="60" spans="1:36" x14ac:dyDescent="0.35">
      <c r="A60" s="83" t="s">
        <v>188</v>
      </c>
      <c r="B60" s="61" t="s">
        <v>30</v>
      </c>
      <c r="C60" s="61" t="s">
        <v>189</v>
      </c>
      <c r="D60" s="61" t="s">
        <v>34</v>
      </c>
      <c r="E60" s="61" t="s">
        <v>776</v>
      </c>
      <c r="F60" s="61" t="s">
        <v>592</v>
      </c>
      <c r="G60" s="62">
        <v>4500</v>
      </c>
      <c r="H60" s="62">
        <v>4307</v>
      </c>
      <c r="I60" s="84" t="s">
        <v>585</v>
      </c>
      <c r="J60" s="62" t="s">
        <v>742</v>
      </c>
      <c r="K60" s="62" t="s">
        <v>742</v>
      </c>
      <c r="L60" s="84" t="s">
        <v>590</v>
      </c>
      <c r="M60" s="62" t="s">
        <v>678</v>
      </c>
      <c r="N60" s="66" t="s">
        <v>668</v>
      </c>
      <c r="O60" s="66">
        <v>0</v>
      </c>
      <c r="P60" s="62">
        <v>1250</v>
      </c>
      <c r="Q60" s="66" t="s">
        <v>773</v>
      </c>
      <c r="R60" s="62">
        <v>12.5</v>
      </c>
      <c r="S60" s="62" t="s">
        <v>49</v>
      </c>
      <c r="T60" s="66" t="s">
        <v>742</v>
      </c>
      <c r="U60" s="62" t="s">
        <v>38</v>
      </c>
      <c r="V60" s="62" t="s">
        <v>39</v>
      </c>
      <c r="W60" s="62">
        <v>1</v>
      </c>
      <c r="X60" s="62">
        <v>24</v>
      </c>
      <c r="Y60" s="62" t="s">
        <v>40</v>
      </c>
      <c r="Z60" s="66" t="s">
        <v>742</v>
      </c>
      <c r="AA60" s="62" t="s">
        <v>41</v>
      </c>
      <c r="AB60" s="62" t="s">
        <v>742</v>
      </c>
      <c r="AC60" s="62">
        <v>6</v>
      </c>
      <c r="AD60" s="62" t="s">
        <v>40</v>
      </c>
      <c r="AE60" s="66" t="s">
        <v>742</v>
      </c>
      <c r="AF60" s="62">
        <v>0</v>
      </c>
      <c r="AG60" s="62">
        <v>20.71</v>
      </c>
      <c r="AH60" s="86">
        <v>0.99</v>
      </c>
      <c r="AI60" s="62" t="s">
        <v>742</v>
      </c>
      <c r="AJ60" s="62" t="s">
        <v>742</v>
      </c>
    </row>
    <row r="61" spans="1:36" x14ac:dyDescent="0.35">
      <c r="A61" s="83" t="s">
        <v>190</v>
      </c>
      <c r="B61" s="61" t="s">
        <v>30</v>
      </c>
      <c r="C61" s="61" t="s">
        <v>191</v>
      </c>
      <c r="D61" s="61" t="s">
        <v>34</v>
      </c>
      <c r="E61" s="61" t="s">
        <v>771</v>
      </c>
      <c r="F61" s="61" t="s">
        <v>592</v>
      </c>
      <c r="G61" s="62">
        <v>6000</v>
      </c>
      <c r="H61" s="62">
        <v>6237.84</v>
      </c>
      <c r="I61" s="62" t="s">
        <v>586</v>
      </c>
      <c r="J61" s="62" t="s">
        <v>742</v>
      </c>
      <c r="K61" s="62" t="s">
        <v>742</v>
      </c>
      <c r="L61" s="62" t="s">
        <v>584</v>
      </c>
      <c r="M61" s="62" t="s">
        <v>678</v>
      </c>
      <c r="N61" s="66" t="s">
        <v>742</v>
      </c>
      <c r="O61" s="66" t="s">
        <v>742</v>
      </c>
      <c r="P61" s="62">
        <v>1500</v>
      </c>
      <c r="Q61" s="66" t="s">
        <v>48</v>
      </c>
      <c r="R61" s="62">
        <v>20</v>
      </c>
      <c r="S61" s="62" t="s">
        <v>49</v>
      </c>
      <c r="T61" s="66" t="s">
        <v>742</v>
      </c>
      <c r="U61" s="62" t="s">
        <v>62</v>
      </c>
      <c r="V61" s="62" t="s">
        <v>51</v>
      </c>
      <c r="W61" s="62">
        <v>0.5</v>
      </c>
      <c r="X61" s="62">
        <v>5</v>
      </c>
      <c r="Y61" s="62" t="s">
        <v>59</v>
      </c>
      <c r="Z61" s="66" t="s">
        <v>742</v>
      </c>
      <c r="AA61" s="62" t="s">
        <v>41</v>
      </c>
      <c r="AB61" s="62" t="s">
        <v>742</v>
      </c>
      <c r="AC61" s="62">
        <v>9</v>
      </c>
      <c r="AD61" s="62" t="s">
        <v>59</v>
      </c>
      <c r="AE61" s="66" t="s">
        <v>742</v>
      </c>
      <c r="AF61" s="62">
        <v>93.82</v>
      </c>
      <c r="AG61" s="62">
        <v>97.98</v>
      </c>
      <c r="AH61" s="86">
        <v>0.99399999999999999</v>
      </c>
      <c r="AI61" s="62" t="s">
        <v>742</v>
      </c>
      <c r="AJ61" s="62" t="s">
        <v>742</v>
      </c>
    </row>
    <row r="62" spans="1:36" x14ac:dyDescent="0.35">
      <c r="A62" s="83" t="s">
        <v>192</v>
      </c>
      <c r="B62" s="61" t="s">
        <v>30</v>
      </c>
      <c r="C62" s="61" t="s">
        <v>193</v>
      </c>
      <c r="D62" s="61" t="s">
        <v>34</v>
      </c>
      <c r="E62" s="61" t="s">
        <v>769</v>
      </c>
      <c r="F62" s="61" t="s">
        <v>592</v>
      </c>
      <c r="G62" s="62">
        <v>7500</v>
      </c>
      <c r="H62" s="62">
        <v>7207.2</v>
      </c>
      <c r="I62" s="62" t="s">
        <v>586</v>
      </c>
      <c r="J62" s="62" t="s">
        <v>742</v>
      </c>
      <c r="K62" s="62" t="s">
        <v>742</v>
      </c>
      <c r="L62" s="62" t="s">
        <v>584</v>
      </c>
      <c r="M62" s="62" t="s">
        <v>678</v>
      </c>
      <c r="N62" s="66" t="s">
        <v>742</v>
      </c>
      <c r="O62" s="66" t="s">
        <v>742</v>
      </c>
      <c r="P62" s="62">
        <v>2100</v>
      </c>
      <c r="Q62" s="66" t="s">
        <v>48</v>
      </c>
      <c r="R62" s="62">
        <v>20</v>
      </c>
      <c r="S62" s="62" t="s">
        <v>73</v>
      </c>
      <c r="T62" s="66" t="s">
        <v>742</v>
      </c>
      <c r="U62" s="62" t="s">
        <v>62</v>
      </c>
      <c r="V62" s="62" t="s">
        <v>51</v>
      </c>
      <c r="W62" s="62">
        <v>1</v>
      </c>
      <c r="X62" s="62">
        <v>15</v>
      </c>
      <c r="Y62" s="62" t="s">
        <v>40</v>
      </c>
      <c r="Z62" s="66" t="s">
        <v>742</v>
      </c>
      <c r="AA62" s="62" t="s">
        <v>41</v>
      </c>
      <c r="AB62" s="62" t="s">
        <v>742</v>
      </c>
      <c r="AC62" s="62">
        <v>6</v>
      </c>
      <c r="AD62" s="62" t="s">
        <v>40</v>
      </c>
      <c r="AE62" s="66" t="s">
        <v>742</v>
      </c>
      <c r="AF62" s="62">
        <v>99.08</v>
      </c>
      <c r="AG62" s="62">
        <v>90.43</v>
      </c>
      <c r="AH62" s="86">
        <v>0.99399999999999999</v>
      </c>
      <c r="AI62" s="62" t="s">
        <v>742</v>
      </c>
      <c r="AJ62" s="62" t="s">
        <v>742</v>
      </c>
    </row>
    <row r="63" spans="1:36" x14ac:dyDescent="0.35">
      <c r="A63" s="83" t="s">
        <v>194</v>
      </c>
      <c r="B63" s="61" t="s">
        <v>30</v>
      </c>
      <c r="C63" s="61" t="s">
        <v>195</v>
      </c>
      <c r="D63" s="61" t="s">
        <v>34</v>
      </c>
      <c r="E63" s="61" t="s">
        <v>771</v>
      </c>
      <c r="F63" s="61" t="s">
        <v>592</v>
      </c>
      <c r="G63" s="62">
        <v>6000</v>
      </c>
      <c r="H63" s="62">
        <v>6412.72</v>
      </c>
      <c r="I63" s="62" t="s">
        <v>586</v>
      </c>
      <c r="J63" s="62" t="s">
        <v>742</v>
      </c>
      <c r="K63" s="62" t="s">
        <v>742</v>
      </c>
      <c r="L63" s="62" t="s">
        <v>584</v>
      </c>
      <c r="M63" s="62" t="s">
        <v>678</v>
      </c>
      <c r="N63" s="66" t="s">
        <v>742</v>
      </c>
      <c r="O63" s="66" t="s">
        <v>742</v>
      </c>
      <c r="P63" s="62">
        <v>2400</v>
      </c>
      <c r="Q63" s="66" t="s">
        <v>198</v>
      </c>
      <c r="R63" s="62">
        <v>20</v>
      </c>
      <c r="S63" s="62" t="s">
        <v>37</v>
      </c>
      <c r="T63" s="66" t="s">
        <v>742</v>
      </c>
      <c r="U63" s="62" t="s">
        <v>38</v>
      </c>
      <c r="V63" s="62" t="s">
        <v>39</v>
      </c>
      <c r="W63" s="62">
        <v>1</v>
      </c>
      <c r="X63" s="62">
        <v>24</v>
      </c>
      <c r="Y63" s="62" t="s">
        <v>40</v>
      </c>
      <c r="Z63" s="66" t="s">
        <v>742</v>
      </c>
      <c r="AA63" s="62" t="s">
        <v>41</v>
      </c>
      <c r="AB63" s="62" t="s">
        <v>742</v>
      </c>
      <c r="AC63" s="62">
        <v>9</v>
      </c>
      <c r="AD63" s="62" t="s">
        <v>59</v>
      </c>
      <c r="AE63" s="66" t="s">
        <v>742</v>
      </c>
      <c r="AF63" s="62">
        <v>99.98</v>
      </c>
      <c r="AG63" s="62">
        <v>99.36</v>
      </c>
      <c r="AH63" s="86">
        <v>0.99399999999999999</v>
      </c>
      <c r="AI63" s="62" t="s">
        <v>742</v>
      </c>
      <c r="AJ63" s="62" t="s">
        <v>742</v>
      </c>
    </row>
    <row r="64" spans="1:36" x14ac:dyDescent="0.35">
      <c r="A64" s="83" t="s">
        <v>199</v>
      </c>
      <c r="B64" s="61" t="s">
        <v>30</v>
      </c>
      <c r="C64" s="61" t="s">
        <v>200</v>
      </c>
      <c r="D64" s="61" t="s">
        <v>34</v>
      </c>
      <c r="E64" s="61" t="s">
        <v>778</v>
      </c>
      <c r="F64" s="61" t="s">
        <v>592</v>
      </c>
      <c r="G64" s="62">
        <v>3000</v>
      </c>
      <c r="H64" s="62">
        <v>1592.08</v>
      </c>
      <c r="I64" s="62" t="s">
        <v>586</v>
      </c>
      <c r="J64" s="62" t="s">
        <v>742</v>
      </c>
      <c r="K64" s="62" t="s">
        <v>742</v>
      </c>
      <c r="L64" s="62" t="s">
        <v>584</v>
      </c>
      <c r="M64" s="62" t="s">
        <v>678</v>
      </c>
      <c r="N64" s="66" t="s">
        <v>742</v>
      </c>
      <c r="O64" s="66" t="s">
        <v>742</v>
      </c>
      <c r="P64" s="62">
        <v>900</v>
      </c>
      <c r="Q64" s="66" t="s">
        <v>36</v>
      </c>
      <c r="R64" s="62">
        <v>20</v>
      </c>
      <c r="S64" s="62" t="s">
        <v>37</v>
      </c>
      <c r="T64" s="66" t="s">
        <v>742</v>
      </c>
      <c r="U64" s="62" t="s">
        <v>62</v>
      </c>
      <c r="V64" s="62" t="s">
        <v>51</v>
      </c>
      <c r="W64" s="62">
        <v>3</v>
      </c>
      <c r="X64" s="62">
        <v>10</v>
      </c>
      <c r="Y64" s="62" t="s">
        <v>40</v>
      </c>
      <c r="Z64" s="66" t="s">
        <v>742</v>
      </c>
      <c r="AA64" s="62" t="s">
        <v>88</v>
      </c>
      <c r="AB64" s="62" t="s">
        <v>742</v>
      </c>
      <c r="AC64" s="62">
        <v>4</v>
      </c>
      <c r="AD64" s="62" t="s">
        <v>40</v>
      </c>
      <c r="AE64" s="66" t="s">
        <v>742</v>
      </c>
      <c r="AF64" s="62">
        <v>98.01</v>
      </c>
      <c r="AG64" s="62">
        <v>98.58</v>
      </c>
      <c r="AH64" s="86">
        <v>0.97499999999999998</v>
      </c>
      <c r="AI64" s="62" t="s">
        <v>742</v>
      </c>
      <c r="AJ64" s="62" t="s">
        <v>742</v>
      </c>
    </row>
    <row r="65" spans="1:36" x14ac:dyDescent="0.35">
      <c r="A65" s="83" t="s">
        <v>201</v>
      </c>
      <c r="B65" s="61" t="s">
        <v>30</v>
      </c>
      <c r="C65" s="61" t="s">
        <v>202</v>
      </c>
      <c r="D65" s="61" t="s">
        <v>34</v>
      </c>
      <c r="E65" s="61" t="s">
        <v>776</v>
      </c>
      <c r="F65" s="61" t="s">
        <v>592</v>
      </c>
      <c r="G65" s="62">
        <v>3000</v>
      </c>
      <c r="H65" s="62">
        <v>2021.2</v>
      </c>
      <c r="I65" s="84" t="s">
        <v>585</v>
      </c>
      <c r="J65" s="62" t="s">
        <v>742</v>
      </c>
      <c r="K65" s="62" t="s">
        <v>742</v>
      </c>
      <c r="L65" s="84" t="s">
        <v>590</v>
      </c>
      <c r="M65" s="62" t="s">
        <v>678</v>
      </c>
      <c r="N65" s="85" t="s">
        <v>35</v>
      </c>
      <c r="O65" s="66" t="s">
        <v>780</v>
      </c>
      <c r="P65" s="62">
        <v>750</v>
      </c>
      <c r="Q65" s="66" t="s">
        <v>203</v>
      </c>
      <c r="R65" s="62">
        <v>7</v>
      </c>
      <c r="S65" s="62" t="s">
        <v>37</v>
      </c>
      <c r="T65" s="66" t="s">
        <v>742</v>
      </c>
      <c r="U65" s="62" t="s">
        <v>62</v>
      </c>
      <c r="V65" s="62" t="s">
        <v>51</v>
      </c>
      <c r="W65" s="62">
        <v>0</v>
      </c>
      <c r="X65" s="62">
        <v>10</v>
      </c>
      <c r="Y65" s="62" t="s">
        <v>40</v>
      </c>
      <c r="Z65" s="66" t="s">
        <v>742</v>
      </c>
      <c r="AA65" s="62" t="s">
        <v>41</v>
      </c>
      <c r="AB65" s="62" t="s">
        <v>742</v>
      </c>
      <c r="AC65" s="62">
        <v>2</v>
      </c>
      <c r="AD65" s="62" t="s">
        <v>42</v>
      </c>
      <c r="AE65" s="66" t="s">
        <v>742</v>
      </c>
      <c r="AF65" s="62">
        <v>55.98</v>
      </c>
      <c r="AG65" s="62">
        <v>73.709999999999994</v>
      </c>
      <c r="AH65" s="86">
        <v>0.97499999999999998</v>
      </c>
      <c r="AI65" s="62" t="s">
        <v>742</v>
      </c>
      <c r="AJ65" s="62" t="s">
        <v>742</v>
      </c>
    </row>
    <row r="66" spans="1:36" x14ac:dyDescent="0.35">
      <c r="A66" s="83" t="s">
        <v>204</v>
      </c>
      <c r="B66" s="61" t="s">
        <v>30</v>
      </c>
      <c r="C66" s="61" t="s">
        <v>205</v>
      </c>
      <c r="D66" s="61" t="s">
        <v>34</v>
      </c>
      <c r="E66" s="61" t="s">
        <v>778</v>
      </c>
      <c r="F66" s="61" t="s">
        <v>592</v>
      </c>
      <c r="G66" s="62">
        <v>3000</v>
      </c>
      <c r="H66" s="62">
        <v>2456.0300000000002</v>
      </c>
      <c r="I66" s="62" t="s">
        <v>586</v>
      </c>
      <c r="J66" s="62" t="s">
        <v>742</v>
      </c>
      <c r="K66" s="62" t="s">
        <v>742</v>
      </c>
      <c r="L66" s="84" t="s">
        <v>590</v>
      </c>
      <c r="M66" s="62" t="s">
        <v>678</v>
      </c>
      <c r="N66" s="66" t="s">
        <v>742</v>
      </c>
      <c r="O66" s="66" t="s">
        <v>742</v>
      </c>
      <c r="P66" s="62">
        <v>900</v>
      </c>
      <c r="Q66" s="66" t="s">
        <v>36</v>
      </c>
      <c r="R66" s="62">
        <v>20</v>
      </c>
      <c r="S66" s="62" t="s">
        <v>37</v>
      </c>
      <c r="T66" s="66" t="s">
        <v>742</v>
      </c>
      <c r="U66" s="62" t="s">
        <v>62</v>
      </c>
      <c r="V66" s="62" t="s">
        <v>51</v>
      </c>
      <c r="W66" s="62">
        <v>1</v>
      </c>
      <c r="X66" s="62">
        <v>10</v>
      </c>
      <c r="Y66" s="62" t="s">
        <v>40</v>
      </c>
      <c r="Z66" s="66" t="s">
        <v>742</v>
      </c>
      <c r="AA66" s="62" t="s">
        <v>41</v>
      </c>
      <c r="AB66" s="62" t="s">
        <v>742</v>
      </c>
      <c r="AC66" s="62">
        <v>6</v>
      </c>
      <c r="AD66" s="62" t="s">
        <v>40</v>
      </c>
      <c r="AE66" s="66" t="s">
        <v>742</v>
      </c>
      <c r="AF66" s="62">
        <v>87.64</v>
      </c>
      <c r="AG66" s="62">
        <v>99.99</v>
      </c>
      <c r="AH66" s="86">
        <v>0.97499999999999998</v>
      </c>
      <c r="AI66" s="62" t="s">
        <v>742</v>
      </c>
      <c r="AJ66" s="62" t="s">
        <v>742</v>
      </c>
    </row>
    <row r="67" spans="1:36" x14ac:dyDescent="0.35">
      <c r="A67" s="83" t="s">
        <v>206</v>
      </c>
      <c r="B67" s="61" t="s">
        <v>30</v>
      </c>
      <c r="C67" s="61" t="s">
        <v>207</v>
      </c>
      <c r="D67" s="61" t="s">
        <v>34</v>
      </c>
      <c r="E67" s="61" t="s">
        <v>778</v>
      </c>
      <c r="F67" s="61" t="s">
        <v>592</v>
      </c>
      <c r="G67" s="62">
        <v>4500</v>
      </c>
      <c r="H67" s="62">
        <v>2276.1</v>
      </c>
      <c r="I67" s="62" t="s">
        <v>586</v>
      </c>
      <c r="J67" s="62" t="s">
        <v>742</v>
      </c>
      <c r="K67" s="62" t="s">
        <v>742</v>
      </c>
      <c r="L67" s="84" t="s">
        <v>590</v>
      </c>
      <c r="M67" s="62" t="s">
        <v>678</v>
      </c>
      <c r="N67" s="66" t="s">
        <v>742</v>
      </c>
      <c r="O67" s="66" t="s">
        <v>742</v>
      </c>
      <c r="P67" s="62">
        <v>1110</v>
      </c>
      <c r="Q67" s="66" t="s">
        <v>48</v>
      </c>
      <c r="R67" s="62">
        <v>20</v>
      </c>
      <c r="S67" s="62" t="s">
        <v>49</v>
      </c>
      <c r="T67" s="66" t="s">
        <v>742</v>
      </c>
      <c r="U67" s="62" t="s">
        <v>62</v>
      </c>
      <c r="V67" s="62" t="s">
        <v>51</v>
      </c>
      <c r="W67" s="62">
        <v>1</v>
      </c>
      <c r="X67" s="62">
        <v>15</v>
      </c>
      <c r="Y67" s="62" t="s">
        <v>40</v>
      </c>
      <c r="Z67" s="66" t="s">
        <v>742</v>
      </c>
      <c r="AA67" s="62" t="s">
        <v>41</v>
      </c>
      <c r="AB67" s="62" t="s">
        <v>742</v>
      </c>
      <c r="AC67" s="62">
        <v>4</v>
      </c>
      <c r="AD67" s="62" t="s">
        <v>42</v>
      </c>
      <c r="AE67" s="66" t="s">
        <v>742</v>
      </c>
      <c r="AF67" s="62">
        <v>99.99</v>
      </c>
      <c r="AG67" s="62">
        <v>99.99</v>
      </c>
      <c r="AH67" s="86">
        <v>0.97499999999999998</v>
      </c>
      <c r="AI67" s="62" t="s">
        <v>742</v>
      </c>
      <c r="AJ67" s="62" t="s">
        <v>742</v>
      </c>
    </row>
    <row r="68" spans="1:36" x14ac:dyDescent="0.35">
      <c r="A68" s="83" t="s">
        <v>208</v>
      </c>
      <c r="B68" s="61" t="s">
        <v>30</v>
      </c>
      <c r="C68" s="61" t="s">
        <v>209</v>
      </c>
      <c r="D68" s="61" t="s">
        <v>34</v>
      </c>
      <c r="E68" s="61" t="s">
        <v>778</v>
      </c>
      <c r="F68" s="61" t="s">
        <v>592</v>
      </c>
      <c r="G68" s="62">
        <v>3000</v>
      </c>
      <c r="H68" s="62">
        <v>2622.88</v>
      </c>
      <c r="I68" s="62" t="s">
        <v>586</v>
      </c>
      <c r="J68" s="62" t="s">
        <v>742</v>
      </c>
      <c r="K68" s="62" t="s">
        <v>742</v>
      </c>
      <c r="L68" s="84" t="s">
        <v>590</v>
      </c>
      <c r="M68" s="62" t="s">
        <v>678</v>
      </c>
      <c r="N68" s="66" t="s">
        <v>742</v>
      </c>
      <c r="O68" s="66" t="s">
        <v>742</v>
      </c>
      <c r="P68" s="62">
        <v>900</v>
      </c>
      <c r="Q68" s="66" t="s">
        <v>36</v>
      </c>
      <c r="R68" s="62">
        <v>20</v>
      </c>
      <c r="S68" s="62" t="s">
        <v>37</v>
      </c>
      <c r="T68" s="66" t="s">
        <v>742</v>
      </c>
      <c r="U68" s="62" t="s">
        <v>50</v>
      </c>
      <c r="V68" s="62" t="s">
        <v>51</v>
      </c>
      <c r="W68" s="62">
        <v>1</v>
      </c>
      <c r="X68" s="62">
        <v>12</v>
      </c>
      <c r="Y68" s="62" t="s">
        <v>42</v>
      </c>
      <c r="Z68" s="66" t="s">
        <v>742</v>
      </c>
      <c r="AA68" s="62" t="s">
        <v>88</v>
      </c>
      <c r="AB68" s="62" t="s">
        <v>742</v>
      </c>
      <c r="AC68" s="62">
        <v>4</v>
      </c>
      <c r="AD68" s="62" t="s">
        <v>40</v>
      </c>
      <c r="AE68" s="66" t="s">
        <v>742</v>
      </c>
      <c r="AF68" s="62">
        <v>77.48</v>
      </c>
      <c r="AG68" s="62">
        <v>61.62</v>
      </c>
      <c r="AH68" s="86">
        <v>0.97499999999999998</v>
      </c>
      <c r="AI68" s="62" t="s">
        <v>742</v>
      </c>
      <c r="AJ68" s="62" t="s">
        <v>742</v>
      </c>
    </row>
    <row r="69" spans="1:36" x14ac:dyDescent="0.35">
      <c r="A69" s="83" t="s">
        <v>210</v>
      </c>
      <c r="B69" s="61" t="s">
        <v>30</v>
      </c>
      <c r="C69" s="61" t="s">
        <v>211</v>
      </c>
      <c r="D69" s="61" t="s">
        <v>34</v>
      </c>
      <c r="E69" s="61" t="s">
        <v>771</v>
      </c>
      <c r="F69" s="61" t="s">
        <v>592</v>
      </c>
      <c r="G69" s="62">
        <v>6000</v>
      </c>
      <c r="H69" s="62">
        <v>5901</v>
      </c>
      <c r="I69" s="62" t="s">
        <v>586</v>
      </c>
      <c r="J69" s="62" t="s">
        <v>742</v>
      </c>
      <c r="K69" s="62" t="s">
        <v>742</v>
      </c>
      <c r="L69" s="84" t="s">
        <v>590</v>
      </c>
      <c r="M69" s="62" t="s">
        <v>678</v>
      </c>
      <c r="N69" s="66" t="s">
        <v>742</v>
      </c>
      <c r="O69" s="66" t="s">
        <v>742</v>
      </c>
      <c r="P69" s="62">
        <v>1350</v>
      </c>
      <c r="Q69" s="66" t="s">
        <v>48</v>
      </c>
      <c r="R69" s="62">
        <v>20</v>
      </c>
      <c r="S69" s="62" t="s">
        <v>73</v>
      </c>
      <c r="T69" s="66" t="s">
        <v>742</v>
      </c>
      <c r="U69" s="62" t="s">
        <v>62</v>
      </c>
      <c r="V69" s="62" t="s">
        <v>51</v>
      </c>
      <c r="W69" s="62">
        <v>3</v>
      </c>
      <c r="X69" s="62">
        <v>15</v>
      </c>
      <c r="Y69" s="62" t="s">
        <v>40</v>
      </c>
      <c r="Z69" s="66" t="s">
        <v>742</v>
      </c>
      <c r="AA69" s="62" t="s">
        <v>41</v>
      </c>
      <c r="AB69" s="62" t="s">
        <v>742</v>
      </c>
      <c r="AC69" s="62">
        <v>6</v>
      </c>
      <c r="AD69" s="62" t="s">
        <v>40</v>
      </c>
      <c r="AE69" s="66" t="s">
        <v>742</v>
      </c>
      <c r="AF69" s="62">
        <v>74.52</v>
      </c>
      <c r="AG69" s="62">
        <v>96.4</v>
      </c>
      <c r="AH69" s="86">
        <v>0.97499999999999998</v>
      </c>
      <c r="AI69" s="62" t="s">
        <v>742</v>
      </c>
      <c r="AJ69" s="62" t="s">
        <v>742</v>
      </c>
    </row>
    <row r="70" spans="1:36" x14ac:dyDescent="0.35">
      <c r="A70" s="83" t="s">
        <v>212</v>
      </c>
      <c r="B70" s="61" t="s">
        <v>30</v>
      </c>
      <c r="C70" s="61" t="s">
        <v>213</v>
      </c>
      <c r="D70" s="61" t="s">
        <v>34</v>
      </c>
      <c r="E70" s="61" t="s">
        <v>778</v>
      </c>
      <c r="F70" s="61" t="s">
        <v>592</v>
      </c>
      <c r="G70" s="62">
        <v>4500</v>
      </c>
      <c r="H70" s="62">
        <v>3892</v>
      </c>
      <c r="I70" s="84" t="s">
        <v>585</v>
      </c>
      <c r="J70" s="62" t="s">
        <v>742</v>
      </c>
      <c r="K70" s="62" t="s">
        <v>742</v>
      </c>
      <c r="L70" s="84" t="s">
        <v>590</v>
      </c>
      <c r="M70" s="62" t="s">
        <v>678</v>
      </c>
      <c r="N70" s="66" t="s">
        <v>668</v>
      </c>
      <c r="O70" s="66">
        <v>0</v>
      </c>
      <c r="P70" s="62">
        <v>800</v>
      </c>
      <c r="Q70" s="66" t="s">
        <v>48</v>
      </c>
      <c r="R70" s="62">
        <v>12.5</v>
      </c>
      <c r="S70" s="62" t="s">
        <v>49</v>
      </c>
      <c r="T70" s="66" t="s">
        <v>742</v>
      </c>
      <c r="U70" s="62" t="s">
        <v>62</v>
      </c>
      <c r="V70" s="62" t="s">
        <v>51</v>
      </c>
      <c r="W70" s="62">
        <v>0</v>
      </c>
      <c r="X70" s="62">
        <v>15</v>
      </c>
      <c r="Y70" s="62" t="s">
        <v>42</v>
      </c>
      <c r="Z70" s="66" t="s">
        <v>742</v>
      </c>
      <c r="AA70" s="62" t="s">
        <v>41</v>
      </c>
      <c r="AB70" s="62" t="s">
        <v>742</v>
      </c>
      <c r="AC70" s="62">
        <v>3</v>
      </c>
      <c r="AD70" s="62" t="s">
        <v>42</v>
      </c>
      <c r="AE70" s="66" t="s">
        <v>742</v>
      </c>
      <c r="AF70" s="62">
        <v>58.67</v>
      </c>
      <c r="AG70" s="62">
        <v>93.01</v>
      </c>
      <c r="AH70" s="86">
        <v>0.97499999999999998</v>
      </c>
      <c r="AI70" s="62" t="s">
        <v>742</v>
      </c>
      <c r="AJ70" s="62" t="s">
        <v>742</v>
      </c>
    </row>
    <row r="71" spans="1:36" x14ac:dyDescent="0.35">
      <c r="A71" s="83" t="s">
        <v>214</v>
      </c>
      <c r="B71" s="61" t="s">
        <v>30</v>
      </c>
      <c r="C71" s="61" t="s">
        <v>215</v>
      </c>
      <c r="D71" s="61" t="s">
        <v>34</v>
      </c>
      <c r="E71" s="61" t="s">
        <v>776</v>
      </c>
      <c r="F71" s="61" t="s">
        <v>592</v>
      </c>
      <c r="G71" s="62">
        <v>3000</v>
      </c>
      <c r="H71" s="62">
        <v>2479.12</v>
      </c>
      <c r="I71" s="62" t="s">
        <v>586</v>
      </c>
      <c r="J71" s="62" t="s">
        <v>742</v>
      </c>
      <c r="K71" s="62" t="s">
        <v>742</v>
      </c>
      <c r="L71" s="84" t="s">
        <v>590</v>
      </c>
      <c r="M71" s="62" t="s">
        <v>678</v>
      </c>
      <c r="N71" s="66" t="s">
        <v>742</v>
      </c>
      <c r="O71" s="66" t="s">
        <v>742</v>
      </c>
      <c r="P71" s="62">
        <v>900</v>
      </c>
      <c r="Q71" s="66" t="s">
        <v>48</v>
      </c>
      <c r="R71" s="62">
        <v>20</v>
      </c>
      <c r="S71" s="62" t="s">
        <v>49</v>
      </c>
      <c r="T71" s="66" t="s">
        <v>742</v>
      </c>
      <c r="U71" s="62" t="s">
        <v>62</v>
      </c>
      <c r="V71" s="62" t="s">
        <v>51</v>
      </c>
      <c r="W71" s="62">
        <v>2</v>
      </c>
      <c r="X71" s="62">
        <v>10</v>
      </c>
      <c r="Y71" s="62" t="s">
        <v>42</v>
      </c>
      <c r="Z71" s="66" t="s">
        <v>742</v>
      </c>
      <c r="AA71" s="62" t="s">
        <v>41</v>
      </c>
      <c r="AB71" s="62" t="s">
        <v>742</v>
      </c>
      <c r="AC71" s="62">
        <v>2</v>
      </c>
      <c r="AD71" s="62" t="s">
        <v>42</v>
      </c>
      <c r="AE71" s="66" t="s">
        <v>742</v>
      </c>
      <c r="AF71" s="62">
        <v>86.96</v>
      </c>
      <c r="AG71" s="62">
        <v>91.95</v>
      </c>
      <c r="AH71" s="86">
        <v>0.97499999999999998</v>
      </c>
      <c r="AI71" s="62" t="s">
        <v>742</v>
      </c>
      <c r="AJ71" s="62" t="s">
        <v>742</v>
      </c>
    </row>
    <row r="72" spans="1:36" x14ac:dyDescent="0.35">
      <c r="A72" s="83" t="s">
        <v>216</v>
      </c>
      <c r="B72" s="61" t="s">
        <v>30</v>
      </c>
      <c r="C72" s="61" t="s">
        <v>217</v>
      </c>
      <c r="D72" s="61" t="s">
        <v>34</v>
      </c>
      <c r="E72" s="61" t="s">
        <v>769</v>
      </c>
      <c r="F72" s="61" t="s">
        <v>592</v>
      </c>
      <c r="G72" s="62">
        <v>7500</v>
      </c>
      <c r="H72" s="62">
        <v>5174.3999999999996</v>
      </c>
      <c r="I72" s="62" t="s">
        <v>586</v>
      </c>
      <c r="J72" s="62" t="s">
        <v>742</v>
      </c>
      <c r="K72" s="62" t="s">
        <v>742</v>
      </c>
      <c r="L72" s="62" t="s">
        <v>584</v>
      </c>
      <c r="M72" s="62" t="s">
        <v>678</v>
      </c>
      <c r="N72" s="66" t="s">
        <v>742</v>
      </c>
      <c r="O72" s="66" t="s">
        <v>742</v>
      </c>
      <c r="P72" s="62">
        <v>1800</v>
      </c>
      <c r="Q72" s="66" t="s">
        <v>48</v>
      </c>
      <c r="R72" s="62">
        <v>20</v>
      </c>
      <c r="S72" s="62" t="s">
        <v>49</v>
      </c>
      <c r="T72" s="66" t="s">
        <v>742</v>
      </c>
      <c r="U72" s="62" t="s">
        <v>88</v>
      </c>
      <c r="V72" s="62" t="s">
        <v>51</v>
      </c>
      <c r="W72" s="62">
        <v>1.5</v>
      </c>
      <c r="X72" s="62">
        <v>24</v>
      </c>
      <c r="Y72" s="62" t="s">
        <v>40</v>
      </c>
      <c r="Z72" s="66" t="s">
        <v>742</v>
      </c>
      <c r="AA72" s="62" t="s">
        <v>88</v>
      </c>
      <c r="AB72" s="62" t="s">
        <v>742</v>
      </c>
      <c r="AC72" s="62">
        <v>3</v>
      </c>
      <c r="AD72" s="62" t="s">
        <v>40</v>
      </c>
      <c r="AE72" s="66" t="s">
        <v>742</v>
      </c>
      <c r="AF72" s="62">
        <v>84.41</v>
      </c>
      <c r="AG72" s="62">
        <v>81.459999999999994</v>
      </c>
      <c r="AH72" s="86">
        <v>0.99</v>
      </c>
      <c r="AI72" s="62" t="s">
        <v>742</v>
      </c>
      <c r="AJ72" s="62" t="s">
        <v>742</v>
      </c>
    </row>
    <row r="73" spans="1:36" x14ac:dyDescent="0.35">
      <c r="A73" s="83" t="s">
        <v>218</v>
      </c>
      <c r="B73" s="61" t="s">
        <v>30</v>
      </c>
      <c r="C73" s="61" t="s">
        <v>219</v>
      </c>
      <c r="D73" s="61" t="s">
        <v>34</v>
      </c>
      <c r="E73" s="61" t="s">
        <v>778</v>
      </c>
      <c r="F73" s="61" t="s">
        <v>592</v>
      </c>
      <c r="G73" s="62">
        <v>4500</v>
      </c>
      <c r="H73" s="62">
        <v>3424.4</v>
      </c>
      <c r="I73" s="62" t="s">
        <v>586</v>
      </c>
      <c r="J73" s="62" t="s">
        <v>742</v>
      </c>
      <c r="K73" s="62" t="s">
        <v>742</v>
      </c>
      <c r="L73" s="62" t="s">
        <v>584</v>
      </c>
      <c r="M73" s="62" t="s">
        <v>678</v>
      </c>
      <c r="N73" s="66" t="s">
        <v>742</v>
      </c>
      <c r="O73" s="66" t="s">
        <v>742</v>
      </c>
      <c r="P73" s="62">
        <v>1100</v>
      </c>
      <c r="Q73" s="66" t="s">
        <v>36</v>
      </c>
      <c r="R73" s="62">
        <v>20</v>
      </c>
      <c r="S73" s="62" t="s">
        <v>37</v>
      </c>
      <c r="T73" s="66" t="s">
        <v>742</v>
      </c>
      <c r="U73" s="62" t="s">
        <v>62</v>
      </c>
      <c r="V73" s="62" t="s">
        <v>51</v>
      </c>
      <c r="W73" s="62">
        <v>1</v>
      </c>
      <c r="X73" s="62">
        <v>15</v>
      </c>
      <c r="Y73" s="62" t="s">
        <v>40</v>
      </c>
      <c r="Z73" s="66" t="s">
        <v>742</v>
      </c>
      <c r="AA73" s="62" t="s">
        <v>41</v>
      </c>
      <c r="AB73" s="62" t="s">
        <v>742</v>
      </c>
      <c r="AC73" s="62">
        <v>3</v>
      </c>
      <c r="AD73" s="62" t="s">
        <v>42</v>
      </c>
      <c r="AE73" s="66" t="s">
        <v>742</v>
      </c>
      <c r="AF73" s="62">
        <v>66.73</v>
      </c>
      <c r="AG73" s="62">
        <v>65.709999999999994</v>
      </c>
      <c r="AH73" s="86">
        <v>0.97499999999999998</v>
      </c>
      <c r="AI73" s="62" t="s">
        <v>742</v>
      </c>
      <c r="AJ73" s="62" t="s">
        <v>742</v>
      </c>
    </row>
    <row r="74" spans="1:36" x14ac:dyDescent="0.35">
      <c r="A74" s="83" t="s">
        <v>220</v>
      </c>
      <c r="B74" s="61" t="s">
        <v>30</v>
      </c>
      <c r="C74" s="61" t="s">
        <v>221</v>
      </c>
      <c r="D74" s="61" t="s">
        <v>34</v>
      </c>
      <c r="E74" s="61" t="s">
        <v>771</v>
      </c>
      <c r="F74" s="61" t="s">
        <v>592</v>
      </c>
      <c r="G74" s="62">
        <v>7500</v>
      </c>
      <c r="H74" s="62">
        <v>7112.4</v>
      </c>
      <c r="I74" s="62" t="s">
        <v>586</v>
      </c>
      <c r="J74" s="62" t="s">
        <v>742</v>
      </c>
      <c r="K74" s="62" t="s">
        <v>742</v>
      </c>
      <c r="L74" s="84" t="s">
        <v>590</v>
      </c>
      <c r="M74" s="62" t="s">
        <v>678</v>
      </c>
      <c r="N74" s="66" t="s">
        <v>742</v>
      </c>
      <c r="O74" s="66" t="s">
        <v>742</v>
      </c>
      <c r="P74" s="62">
        <v>2000</v>
      </c>
      <c r="Q74" s="66" t="s">
        <v>222</v>
      </c>
      <c r="R74" s="62">
        <v>20</v>
      </c>
      <c r="S74" s="62" t="s">
        <v>37</v>
      </c>
      <c r="T74" s="66" t="s">
        <v>742</v>
      </c>
      <c r="U74" s="62" t="s">
        <v>62</v>
      </c>
      <c r="V74" s="62" t="s">
        <v>51</v>
      </c>
      <c r="W74" s="62">
        <v>1</v>
      </c>
      <c r="X74" s="62">
        <v>15</v>
      </c>
      <c r="Y74" s="62" t="s">
        <v>42</v>
      </c>
      <c r="Z74" s="66" t="s">
        <v>742</v>
      </c>
      <c r="AA74" s="62" t="s">
        <v>41</v>
      </c>
      <c r="AB74" s="62" t="s">
        <v>742</v>
      </c>
      <c r="AC74" s="62">
        <v>5</v>
      </c>
      <c r="AD74" s="62" t="s">
        <v>40</v>
      </c>
      <c r="AE74" s="66" t="s">
        <v>742</v>
      </c>
      <c r="AF74" s="62">
        <v>99.48</v>
      </c>
      <c r="AG74" s="62">
        <v>98.03</v>
      </c>
      <c r="AH74" s="86">
        <v>0.99399999999999999</v>
      </c>
      <c r="AI74" s="62" t="s">
        <v>742</v>
      </c>
      <c r="AJ74" s="62" t="s">
        <v>742</v>
      </c>
    </row>
    <row r="75" spans="1:36" x14ac:dyDescent="0.35">
      <c r="A75" s="83" t="s">
        <v>223</v>
      </c>
      <c r="B75" s="61" t="s">
        <v>30</v>
      </c>
      <c r="C75" s="61" t="s">
        <v>224</v>
      </c>
      <c r="D75" s="61" t="s">
        <v>34</v>
      </c>
      <c r="E75" s="61" t="s">
        <v>778</v>
      </c>
      <c r="F75" s="61" t="s">
        <v>592</v>
      </c>
      <c r="G75" s="62">
        <v>4500</v>
      </c>
      <c r="H75" s="62">
        <v>2216.16</v>
      </c>
      <c r="I75" s="62" t="s">
        <v>586</v>
      </c>
      <c r="J75" s="62" t="s">
        <v>742</v>
      </c>
      <c r="K75" s="62" t="s">
        <v>742</v>
      </c>
      <c r="L75" s="84" t="s">
        <v>590</v>
      </c>
      <c r="M75" s="62" t="s">
        <v>678</v>
      </c>
      <c r="N75" s="66" t="s">
        <v>742</v>
      </c>
      <c r="O75" s="66" t="s">
        <v>742</v>
      </c>
      <c r="P75" s="62">
        <v>1000</v>
      </c>
      <c r="Q75" s="66" t="s">
        <v>48</v>
      </c>
      <c r="R75" s="62">
        <v>20</v>
      </c>
      <c r="S75" s="62" t="s">
        <v>73</v>
      </c>
      <c r="T75" s="66" t="s">
        <v>742</v>
      </c>
      <c r="U75" s="62" t="s">
        <v>50</v>
      </c>
      <c r="V75" s="62" t="s">
        <v>51</v>
      </c>
      <c r="W75" s="62">
        <v>0.5</v>
      </c>
      <c r="X75" s="62">
        <v>18</v>
      </c>
      <c r="Y75" s="62" t="s">
        <v>40</v>
      </c>
      <c r="Z75" s="66" t="s">
        <v>742</v>
      </c>
      <c r="AA75" s="62" t="s">
        <v>41</v>
      </c>
      <c r="AB75" s="62" t="s">
        <v>742</v>
      </c>
      <c r="AC75" s="62">
        <v>2</v>
      </c>
      <c r="AD75" s="62" t="s">
        <v>42</v>
      </c>
      <c r="AE75" s="66" t="s">
        <v>742</v>
      </c>
      <c r="AF75" s="62">
        <v>43.44</v>
      </c>
      <c r="AG75" s="62">
        <v>68.27</v>
      </c>
      <c r="AH75" s="86">
        <v>0.97499999999999998</v>
      </c>
      <c r="AI75" s="62" t="s">
        <v>742</v>
      </c>
      <c r="AJ75" s="62" t="s">
        <v>742</v>
      </c>
    </row>
    <row r="76" spans="1:36" x14ac:dyDescent="0.35">
      <c r="A76" s="83" t="s">
        <v>225</v>
      </c>
      <c r="B76" s="61" t="s">
        <v>30</v>
      </c>
      <c r="C76" s="61" t="s">
        <v>226</v>
      </c>
      <c r="D76" s="61" t="s">
        <v>34</v>
      </c>
      <c r="E76" s="61" t="s">
        <v>771</v>
      </c>
      <c r="F76" s="61" t="s">
        <v>592</v>
      </c>
      <c r="G76" s="62">
        <v>6000</v>
      </c>
      <c r="H76" s="62">
        <v>6935.6</v>
      </c>
      <c r="I76" s="62" t="s">
        <v>586</v>
      </c>
      <c r="J76" s="62" t="s">
        <v>742</v>
      </c>
      <c r="K76" s="62" t="s">
        <v>742</v>
      </c>
      <c r="L76" s="84" t="s">
        <v>590</v>
      </c>
      <c r="M76" s="62" t="s">
        <v>678</v>
      </c>
      <c r="N76" s="66" t="s">
        <v>742</v>
      </c>
      <c r="O76" s="66" t="s">
        <v>742</v>
      </c>
      <c r="P76" s="62">
        <v>600</v>
      </c>
      <c r="Q76" s="66" t="s">
        <v>48</v>
      </c>
      <c r="R76" s="62">
        <v>20</v>
      </c>
      <c r="S76" s="62" t="s">
        <v>73</v>
      </c>
      <c r="T76" s="66" t="s">
        <v>742</v>
      </c>
      <c r="U76" s="62" t="s">
        <v>62</v>
      </c>
      <c r="V76" s="62" t="s">
        <v>51</v>
      </c>
      <c r="W76" s="62">
        <v>12</v>
      </c>
      <c r="X76" s="62">
        <v>15</v>
      </c>
      <c r="Y76" s="62" t="s">
        <v>42</v>
      </c>
      <c r="Z76" s="66" t="s">
        <v>742</v>
      </c>
      <c r="AA76" s="62" t="s">
        <v>88</v>
      </c>
      <c r="AB76" s="62" t="s">
        <v>742</v>
      </c>
      <c r="AC76" s="62">
        <v>6</v>
      </c>
      <c r="AD76" s="62" t="s">
        <v>59</v>
      </c>
      <c r="AE76" s="66" t="s">
        <v>742</v>
      </c>
      <c r="AF76" s="62">
        <v>99.86</v>
      </c>
      <c r="AG76" s="62">
        <v>99.81</v>
      </c>
      <c r="AH76" s="86">
        <v>0.99399999999999999</v>
      </c>
      <c r="AI76" s="62" t="s">
        <v>742</v>
      </c>
      <c r="AJ76" s="62" t="s">
        <v>742</v>
      </c>
    </row>
    <row r="77" spans="1:36" x14ac:dyDescent="0.35">
      <c r="A77" s="83" t="s">
        <v>227</v>
      </c>
      <c r="B77" s="61" t="s">
        <v>30</v>
      </c>
      <c r="C77" s="61" t="s">
        <v>228</v>
      </c>
      <c r="D77" s="61" t="s">
        <v>34</v>
      </c>
      <c r="E77" s="61" t="s">
        <v>769</v>
      </c>
      <c r="F77" s="61" t="s">
        <v>592</v>
      </c>
      <c r="G77" s="62">
        <v>6000</v>
      </c>
      <c r="H77" s="62">
        <v>4309</v>
      </c>
      <c r="I77" s="62" t="s">
        <v>586</v>
      </c>
      <c r="J77" s="62" t="s">
        <v>742</v>
      </c>
      <c r="K77" s="62" t="s">
        <v>742</v>
      </c>
      <c r="L77" s="84" t="s">
        <v>590</v>
      </c>
      <c r="M77" s="62" t="s">
        <v>678</v>
      </c>
      <c r="N77" s="66" t="s">
        <v>742</v>
      </c>
      <c r="O77" s="66" t="s">
        <v>742</v>
      </c>
      <c r="P77" s="62">
        <v>500</v>
      </c>
      <c r="Q77" s="66" t="s">
        <v>48</v>
      </c>
      <c r="R77" s="62">
        <v>20</v>
      </c>
      <c r="S77" s="62" t="s">
        <v>49</v>
      </c>
      <c r="T77" s="66" t="s">
        <v>742</v>
      </c>
      <c r="U77" s="62" t="s">
        <v>38</v>
      </c>
      <c r="V77" s="62" t="s">
        <v>39</v>
      </c>
      <c r="W77" s="62">
        <v>0</v>
      </c>
      <c r="X77" s="62">
        <v>24</v>
      </c>
      <c r="Y77" s="62" t="s">
        <v>59</v>
      </c>
      <c r="Z77" s="66" t="s">
        <v>742</v>
      </c>
      <c r="AA77" s="62" t="s">
        <v>88</v>
      </c>
      <c r="AB77" s="62" t="s">
        <v>742</v>
      </c>
      <c r="AC77" s="62">
        <v>6</v>
      </c>
      <c r="AD77" s="62" t="s">
        <v>59</v>
      </c>
      <c r="AE77" s="66" t="s">
        <v>742</v>
      </c>
      <c r="AF77" s="62">
        <v>99.92</v>
      </c>
      <c r="AG77" s="62">
        <v>99.98</v>
      </c>
      <c r="AH77" s="86">
        <v>0.99</v>
      </c>
      <c r="AI77" s="62" t="s">
        <v>742</v>
      </c>
      <c r="AJ77" s="62" t="s">
        <v>742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BCBB-A661-4E2F-BDF0-D858B14082D5}">
  <dimension ref="A1:K39"/>
  <sheetViews>
    <sheetView workbookViewId="0">
      <selection activeCell="H11" sqref="H11:K11"/>
    </sheetView>
  </sheetViews>
  <sheetFormatPr defaultRowHeight="14.5" x14ac:dyDescent="0.35"/>
  <cols>
    <col min="10" max="11" width="5.26953125" bestFit="1" customWidth="1"/>
  </cols>
  <sheetData>
    <row r="1" spans="1:11" x14ac:dyDescent="0.35">
      <c r="A1" s="204" t="s">
        <v>4</v>
      </c>
      <c r="B1" s="164"/>
      <c r="C1" s="204" t="s">
        <v>8</v>
      </c>
      <c r="D1" s="204" t="s">
        <v>6</v>
      </c>
      <c r="E1" s="204" t="s">
        <v>9</v>
      </c>
      <c r="F1" s="204" t="s">
        <v>728</v>
      </c>
      <c r="G1" s="204" t="s">
        <v>781</v>
      </c>
      <c r="H1" s="120" t="s">
        <v>782</v>
      </c>
      <c r="I1" s="121" t="s">
        <v>782</v>
      </c>
      <c r="J1" s="121" t="s">
        <v>782</v>
      </c>
      <c r="K1" s="121" t="s">
        <v>782</v>
      </c>
    </row>
    <row r="2" spans="1:11" x14ac:dyDescent="0.35">
      <c r="A2" s="205"/>
      <c r="B2" s="165"/>
      <c r="C2" s="205"/>
      <c r="D2" s="205"/>
      <c r="E2" s="205"/>
      <c r="F2" s="205"/>
      <c r="G2" s="205"/>
      <c r="H2" s="122" t="s">
        <v>742</v>
      </c>
      <c r="I2" s="122" t="s">
        <v>742</v>
      </c>
      <c r="J2" s="122" t="s">
        <v>742</v>
      </c>
      <c r="K2" s="123"/>
    </row>
    <row r="3" spans="1:11" x14ac:dyDescent="0.35">
      <c r="A3" s="124">
        <v>1</v>
      </c>
      <c r="B3" s="125"/>
      <c r="C3" s="125" t="s">
        <v>472</v>
      </c>
      <c r="D3" s="125" t="s">
        <v>471</v>
      </c>
      <c r="E3" s="125" t="s">
        <v>473</v>
      </c>
      <c r="F3" s="126" t="s">
        <v>29</v>
      </c>
      <c r="G3" s="127">
        <v>45721</v>
      </c>
      <c r="H3" s="122">
        <v>1800</v>
      </c>
      <c r="I3" s="122">
        <v>1800</v>
      </c>
      <c r="J3" s="122">
        <v>2600</v>
      </c>
      <c r="K3" s="123">
        <v>1000</v>
      </c>
    </row>
    <row r="4" spans="1:11" x14ac:dyDescent="0.35">
      <c r="A4" s="124">
        <v>2</v>
      </c>
      <c r="B4" s="125"/>
      <c r="C4" s="125" t="s">
        <v>472</v>
      </c>
      <c r="D4" s="125" t="s">
        <v>507</v>
      </c>
      <c r="E4" s="125" t="s">
        <v>783</v>
      </c>
      <c r="F4" s="126" t="s">
        <v>81</v>
      </c>
      <c r="G4" s="127">
        <v>45721</v>
      </c>
      <c r="H4" s="122">
        <v>1545</v>
      </c>
      <c r="I4" s="122">
        <v>1545</v>
      </c>
      <c r="J4" s="122">
        <v>1996</v>
      </c>
      <c r="K4" s="123">
        <v>595</v>
      </c>
    </row>
    <row r="5" spans="1:11" x14ac:dyDescent="0.35">
      <c r="A5" s="124">
        <v>3</v>
      </c>
      <c r="B5" s="125"/>
      <c r="C5" s="125" t="s">
        <v>472</v>
      </c>
      <c r="D5" s="125" t="s">
        <v>501</v>
      </c>
      <c r="E5" s="125" t="s">
        <v>502</v>
      </c>
      <c r="F5" s="126" t="s">
        <v>29</v>
      </c>
      <c r="G5" s="127">
        <v>45715</v>
      </c>
      <c r="H5" s="122">
        <v>1300</v>
      </c>
      <c r="I5" s="122">
        <v>1300</v>
      </c>
      <c r="J5" s="122">
        <v>2428</v>
      </c>
      <c r="K5" s="123">
        <v>1028</v>
      </c>
    </row>
    <row r="6" spans="1:11" x14ac:dyDescent="0.35">
      <c r="A6" s="124">
        <v>4</v>
      </c>
      <c r="B6" s="125"/>
      <c r="C6" s="125" t="s">
        <v>510</v>
      </c>
      <c r="D6" s="125" t="s">
        <v>528</v>
      </c>
      <c r="E6" s="125" t="s">
        <v>784</v>
      </c>
      <c r="F6" s="126" t="s">
        <v>66</v>
      </c>
      <c r="G6" s="127">
        <v>45736</v>
      </c>
      <c r="H6" s="122">
        <v>1451</v>
      </c>
      <c r="I6" s="122">
        <v>1451</v>
      </c>
      <c r="J6" s="122">
        <v>1451</v>
      </c>
      <c r="K6" s="123">
        <v>1451</v>
      </c>
    </row>
    <row r="7" spans="1:11" x14ac:dyDescent="0.35">
      <c r="A7" s="124">
        <v>5</v>
      </c>
      <c r="B7" s="125"/>
      <c r="C7" s="125" t="s">
        <v>510</v>
      </c>
      <c r="D7" s="125" t="s">
        <v>543</v>
      </c>
      <c r="E7" s="125" t="s">
        <v>544</v>
      </c>
      <c r="F7" s="126" t="s">
        <v>81</v>
      </c>
      <c r="G7" s="127">
        <v>45718</v>
      </c>
      <c r="H7" s="122">
        <v>1000</v>
      </c>
      <c r="I7" s="122">
        <v>1000</v>
      </c>
      <c r="J7" s="122">
        <v>2000</v>
      </c>
      <c r="K7" s="123">
        <v>1000</v>
      </c>
    </row>
    <row r="8" spans="1:11" x14ac:dyDescent="0.35">
      <c r="A8" s="124">
        <v>6</v>
      </c>
      <c r="B8" s="125"/>
      <c r="C8" s="128" t="s">
        <v>510</v>
      </c>
      <c r="D8" s="128" t="s">
        <v>538</v>
      </c>
      <c r="E8" s="128" t="s">
        <v>539</v>
      </c>
      <c r="F8" s="126" t="s">
        <v>29</v>
      </c>
      <c r="G8" s="129" t="s">
        <v>785</v>
      </c>
      <c r="H8" s="122">
        <v>2192</v>
      </c>
      <c r="I8" s="122">
        <v>1292</v>
      </c>
      <c r="J8" s="122">
        <v>2192</v>
      </c>
      <c r="K8" s="123">
        <v>1292</v>
      </c>
    </row>
    <row r="9" spans="1:11" x14ac:dyDescent="0.35">
      <c r="A9" s="124">
        <v>7</v>
      </c>
      <c r="B9" s="125"/>
      <c r="C9" s="125" t="s">
        <v>510</v>
      </c>
      <c r="D9" s="125" t="s">
        <v>532</v>
      </c>
      <c r="E9" s="125" t="s">
        <v>533</v>
      </c>
      <c r="F9" s="126" t="s">
        <v>44</v>
      </c>
      <c r="G9" s="127">
        <v>45728</v>
      </c>
      <c r="H9" s="122">
        <v>1825</v>
      </c>
      <c r="I9" s="122">
        <v>1825</v>
      </c>
      <c r="J9" s="122">
        <v>1825</v>
      </c>
      <c r="K9" s="123">
        <v>1825</v>
      </c>
    </row>
    <row r="10" spans="1:11" x14ac:dyDescent="0.35">
      <c r="A10" s="124">
        <v>8</v>
      </c>
      <c r="B10" s="125"/>
      <c r="C10" s="125" t="s">
        <v>510</v>
      </c>
      <c r="D10" s="125" t="s">
        <v>509</v>
      </c>
      <c r="E10" s="125" t="s">
        <v>511</v>
      </c>
      <c r="F10" s="126" t="s">
        <v>66</v>
      </c>
      <c r="G10" s="127">
        <v>45715</v>
      </c>
      <c r="H10" s="130">
        <v>2222</v>
      </c>
      <c r="I10" s="122">
        <v>940</v>
      </c>
      <c r="J10" s="122">
        <v>2222</v>
      </c>
      <c r="K10" s="123">
        <v>640</v>
      </c>
    </row>
    <row r="11" spans="1:11" x14ac:dyDescent="0.35">
      <c r="A11" s="124">
        <v>9</v>
      </c>
      <c r="B11" s="125"/>
      <c r="C11" s="125" t="s">
        <v>786</v>
      </c>
      <c r="D11" s="125" t="s">
        <v>442</v>
      </c>
      <c r="E11" s="125" t="s">
        <v>787</v>
      </c>
      <c r="F11" s="126" t="s">
        <v>29</v>
      </c>
      <c r="G11" s="127">
        <v>45757</v>
      </c>
      <c r="H11" s="122">
        <v>1600</v>
      </c>
      <c r="I11" s="122">
        <v>1600</v>
      </c>
      <c r="J11" s="122">
        <v>1600</v>
      </c>
      <c r="K11" s="123">
        <v>1600</v>
      </c>
    </row>
    <row r="12" spans="1:11" x14ac:dyDescent="0.35">
      <c r="A12" s="124">
        <v>10</v>
      </c>
      <c r="B12" s="125"/>
      <c r="C12" s="125" t="s">
        <v>786</v>
      </c>
      <c r="D12" s="125" t="s">
        <v>431</v>
      </c>
      <c r="E12" s="125" t="s">
        <v>788</v>
      </c>
      <c r="F12" s="126" t="s">
        <v>81</v>
      </c>
      <c r="G12" s="127">
        <v>45729</v>
      </c>
      <c r="H12" s="122">
        <v>1400</v>
      </c>
      <c r="I12" s="122">
        <v>1400</v>
      </c>
      <c r="J12" s="122">
        <v>1400</v>
      </c>
      <c r="K12" s="123">
        <v>1400</v>
      </c>
    </row>
    <row r="13" spans="1:11" x14ac:dyDescent="0.35">
      <c r="A13" s="124">
        <v>11</v>
      </c>
      <c r="B13" s="125"/>
      <c r="C13" s="125" t="s">
        <v>786</v>
      </c>
      <c r="D13" s="125" t="s">
        <v>419</v>
      </c>
      <c r="E13" s="125" t="s">
        <v>420</v>
      </c>
      <c r="F13" s="126" t="s">
        <v>66</v>
      </c>
      <c r="G13" s="127">
        <v>45735</v>
      </c>
      <c r="H13" s="122">
        <v>1300</v>
      </c>
      <c r="I13" s="122">
        <v>1300</v>
      </c>
      <c r="J13" s="122">
        <v>1300</v>
      </c>
      <c r="K13" s="123">
        <v>1300</v>
      </c>
    </row>
    <row r="14" spans="1:11" x14ac:dyDescent="0.35">
      <c r="A14" s="124">
        <v>12</v>
      </c>
      <c r="B14" s="125"/>
      <c r="C14" s="125" t="s">
        <v>786</v>
      </c>
      <c r="D14" s="125" t="s">
        <v>433</v>
      </c>
      <c r="E14" s="125" t="s">
        <v>789</v>
      </c>
      <c r="F14" s="126" t="s">
        <v>81</v>
      </c>
      <c r="G14" s="127">
        <v>45730</v>
      </c>
      <c r="H14" s="122">
        <v>1400</v>
      </c>
      <c r="I14" s="122">
        <v>1400</v>
      </c>
      <c r="J14" s="122">
        <v>1400</v>
      </c>
      <c r="K14" s="123">
        <v>1400</v>
      </c>
    </row>
    <row r="15" spans="1:11" x14ac:dyDescent="0.35">
      <c r="A15" s="124">
        <v>13</v>
      </c>
      <c r="B15" s="125"/>
      <c r="C15" s="125" t="s">
        <v>786</v>
      </c>
      <c r="D15" s="125" t="s">
        <v>416</v>
      </c>
      <c r="E15" s="125" t="s">
        <v>417</v>
      </c>
      <c r="F15" s="126" t="s">
        <v>29</v>
      </c>
      <c r="G15" s="127">
        <v>45757</v>
      </c>
      <c r="H15" s="122">
        <v>1600</v>
      </c>
      <c r="I15" s="122">
        <v>1600</v>
      </c>
      <c r="J15" s="122">
        <v>1600</v>
      </c>
      <c r="K15" s="123">
        <v>1600</v>
      </c>
    </row>
    <row r="16" spans="1:11" x14ac:dyDescent="0.35">
      <c r="A16" s="124">
        <v>14</v>
      </c>
      <c r="B16" s="125"/>
      <c r="C16" s="131" t="s">
        <v>30</v>
      </c>
      <c r="D16" s="131" t="s">
        <v>74</v>
      </c>
      <c r="E16" s="131" t="s">
        <v>790</v>
      </c>
      <c r="F16" s="126" t="s">
        <v>66</v>
      </c>
      <c r="G16" s="127">
        <v>45710</v>
      </c>
      <c r="H16" s="122">
        <v>0</v>
      </c>
      <c r="I16" s="122">
        <v>400</v>
      </c>
      <c r="J16" s="122">
        <v>900</v>
      </c>
      <c r="K16" s="123">
        <v>600</v>
      </c>
    </row>
    <row r="17" spans="1:11" x14ac:dyDescent="0.35">
      <c r="A17" s="124">
        <v>15</v>
      </c>
      <c r="B17" s="125"/>
      <c r="C17" s="131" t="s">
        <v>30</v>
      </c>
      <c r="D17" s="131" t="s">
        <v>188</v>
      </c>
      <c r="E17" s="131" t="s">
        <v>791</v>
      </c>
      <c r="F17" s="126" t="s">
        <v>66</v>
      </c>
      <c r="G17" s="127">
        <v>45707</v>
      </c>
      <c r="H17" s="122">
        <v>0</v>
      </c>
      <c r="I17" s="122">
        <v>0</v>
      </c>
      <c r="J17" s="122">
        <v>1250</v>
      </c>
      <c r="K17" s="123">
        <v>0</v>
      </c>
    </row>
    <row r="18" spans="1:11" x14ac:dyDescent="0.35">
      <c r="A18" s="124">
        <v>16</v>
      </c>
      <c r="B18" s="125"/>
      <c r="C18" s="131" t="s">
        <v>30</v>
      </c>
      <c r="D18" s="131" t="s">
        <v>142</v>
      </c>
      <c r="E18" s="131" t="s">
        <v>143</v>
      </c>
      <c r="F18" s="126" t="s">
        <v>66</v>
      </c>
      <c r="G18" s="127">
        <v>45701</v>
      </c>
      <c r="H18" s="122">
        <v>0</v>
      </c>
      <c r="I18" s="122">
        <v>500</v>
      </c>
      <c r="J18" s="122">
        <v>700</v>
      </c>
      <c r="K18" s="123">
        <v>0</v>
      </c>
    </row>
    <row r="19" spans="1:11" x14ac:dyDescent="0.35">
      <c r="A19" s="124">
        <v>17</v>
      </c>
      <c r="B19" s="125"/>
      <c r="C19" s="131" t="s">
        <v>30</v>
      </c>
      <c r="D19" s="131" t="s">
        <v>116</v>
      </c>
      <c r="E19" s="131" t="s">
        <v>117</v>
      </c>
      <c r="F19" s="126" t="s">
        <v>29</v>
      </c>
      <c r="G19" s="127">
        <v>45698</v>
      </c>
      <c r="H19" s="122">
        <v>1300</v>
      </c>
      <c r="I19" s="122">
        <v>800</v>
      </c>
      <c r="J19" s="122">
        <v>1500</v>
      </c>
      <c r="K19" s="123">
        <v>500</v>
      </c>
    </row>
    <row r="20" spans="1:11" x14ac:dyDescent="0.35">
      <c r="A20" s="124">
        <v>18</v>
      </c>
      <c r="B20" s="125"/>
      <c r="C20" s="131" t="s">
        <v>30</v>
      </c>
      <c r="D20" s="125" t="s">
        <v>183</v>
      </c>
      <c r="E20" s="125" t="s">
        <v>184</v>
      </c>
      <c r="F20" s="126" t="s">
        <v>66</v>
      </c>
      <c r="G20" s="127">
        <v>45693</v>
      </c>
      <c r="H20" s="122">
        <v>1800</v>
      </c>
      <c r="I20" s="122">
        <v>1500</v>
      </c>
      <c r="J20" s="122">
        <v>1500</v>
      </c>
      <c r="K20" s="123">
        <v>500</v>
      </c>
    </row>
    <row r="21" spans="1:11" x14ac:dyDescent="0.35">
      <c r="A21" s="124">
        <v>19</v>
      </c>
      <c r="B21" s="125"/>
      <c r="C21" s="131" t="s">
        <v>30</v>
      </c>
      <c r="D21" s="125" t="s">
        <v>140</v>
      </c>
      <c r="E21" s="125" t="s">
        <v>141</v>
      </c>
      <c r="F21" s="126" t="s">
        <v>81</v>
      </c>
      <c r="G21" s="127">
        <v>45696</v>
      </c>
      <c r="H21" s="122">
        <v>1200</v>
      </c>
      <c r="I21" s="122">
        <v>1300</v>
      </c>
      <c r="J21" s="122">
        <v>1500</v>
      </c>
      <c r="K21" s="123">
        <v>600</v>
      </c>
    </row>
    <row r="22" spans="1:11" x14ac:dyDescent="0.35">
      <c r="A22" s="124">
        <v>20</v>
      </c>
      <c r="B22" s="125"/>
      <c r="C22" s="131" t="s">
        <v>30</v>
      </c>
      <c r="D22" s="125" t="s">
        <v>28</v>
      </c>
      <c r="E22" s="125" t="s">
        <v>31</v>
      </c>
      <c r="F22" s="126" t="s">
        <v>29</v>
      </c>
      <c r="G22" s="127">
        <v>45724</v>
      </c>
      <c r="H22" s="122">
        <v>1650</v>
      </c>
      <c r="I22" s="122">
        <v>1300</v>
      </c>
      <c r="J22" s="122">
        <v>1500</v>
      </c>
      <c r="K22" s="123">
        <v>500</v>
      </c>
    </row>
    <row r="23" spans="1:11" x14ac:dyDescent="0.35">
      <c r="A23" s="124">
        <v>21</v>
      </c>
      <c r="B23" s="125"/>
      <c r="C23" s="131" t="s">
        <v>30</v>
      </c>
      <c r="D23" s="125" t="s">
        <v>43</v>
      </c>
      <c r="E23" s="125" t="s">
        <v>45</v>
      </c>
      <c r="F23" s="126" t="s">
        <v>44</v>
      </c>
      <c r="G23" s="127">
        <v>45709</v>
      </c>
      <c r="H23" s="122">
        <v>1800</v>
      </c>
      <c r="I23" s="122">
        <v>1200</v>
      </c>
      <c r="J23" s="122">
        <v>2400</v>
      </c>
      <c r="K23" s="123">
        <v>0</v>
      </c>
    </row>
    <row r="24" spans="1:11" x14ac:dyDescent="0.35">
      <c r="A24" s="124">
        <v>22</v>
      </c>
      <c r="B24" s="125"/>
      <c r="C24" s="131" t="s">
        <v>30</v>
      </c>
      <c r="D24" s="125" t="s">
        <v>70</v>
      </c>
      <c r="E24" s="125" t="s">
        <v>792</v>
      </c>
      <c r="F24" s="126" t="s">
        <v>66</v>
      </c>
      <c r="G24" s="127">
        <v>45706</v>
      </c>
      <c r="H24" s="122">
        <v>1500</v>
      </c>
      <c r="I24" s="122">
        <v>1200</v>
      </c>
      <c r="J24" s="122">
        <v>1800</v>
      </c>
      <c r="K24" s="123">
        <v>0</v>
      </c>
    </row>
    <row r="25" spans="1:11" x14ac:dyDescent="0.35">
      <c r="A25" s="124">
        <v>23</v>
      </c>
      <c r="B25" s="125"/>
      <c r="C25" s="131" t="s">
        <v>30</v>
      </c>
      <c r="D25" s="125" t="s">
        <v>186</v>
      </c>
      <c r="E25" s="125" t="s">
        <v>187</v>
      </c>
      <c r="F25" s="126" t="s">
        <v>29</v>
      </c>
      <c r="G25" s="127">
        <v>45727</v>
      </c>
      <c r="H25" s="122">
        <v>1700</v>
      </c>
      <c r="I25" s="122">
        <v>900</v>
      </c>
      <c r="J25" s="122">
        <v>1000</v>
      </c>
      <c r="K25" s="123">
        <v>400</v>
      </c>
    </row>
    <row r="26" spans="1:11" x14ac:dyDescent="0.35">
      <c r="A26" s="124">
        <v>24</v>
      </c>
      <c r="B26" s="125"/>
      <c r="C26" s="131" t="s">
        <v>30</v>
      </c>
      <c r="D26" s="125" t="s">
        <v>212</v>
      </c>
      <c r="E26" s="125" t="s">
        <v>213</v>
      </c>
      <c r="F26" s="126" t="s">
        <v>81</v>
      </c>
      <c r="G26" s="127">
        <v>45680</v>
      </c>
      <c r="H26" s="122">
        <v>850</v>
      </c>
      <c r="I26" s="122">
        <v>1000</v>
      </c>
      <c r="J26" s="122">
        <v>1600</v>
      </c>
      <c r="K26" s="123">
        <v>600</v>
      </c>
    </row>
    <row r="27" spans="1:11" x14ac:dyDescent="0.35">
      <c r="A27" s="124">
        <v>25</v>
      </c>
      <c r="B27" s="125"/>
      <c r="C27" s="131" t="s">
        <v>30</v>
      </c>
      <c r="D27" s="125" t="s">
        <v>104</v>
      </c>
      <c r="E27" s="125" t="s">
        <v>105</v>
      </c>
      <c r="F27" s="126" t="s">
        <v>29</v>
      </c>
      <c r="G27" s="127">
        <v>45726</v>
      </c>
      <c r="H27" s="122">
        <v>1860</v>
      </c>
      <c r="I27" s="122">
        <v>1750</v>
      </c>
      <c r="J27" s="122">
        <v>1400</v>
      </c>
      <c r="K27" s="123">
        <v>700</v>
      </c>
    </row>
    <row r="28" spans="1:11" x14ac:dyDescent="0.35">
      <c r="A28" s="124">
        <v>26</v>
      </c>
      <c r="B28" s="125"/>
      <c r="C28" s="131" t="s">
        <v>30</v>
      </c>
      <c r="D28" s="125" t="s">
        <v>201</v>
      </c>
      <c r="E28" s="125" t="s">
        <v>202</v>
      </c>
      <c r="F28" s="126" t="s">
        <v>66</v>
      </c>
      <c r="G28" s="127">
        <v>45737</v>
      </c>
      <c r="H28" s="122">
        <v>0</v>
      </c>
      <c r="I28" s="122">
        <v>0</v>
      </c>
      <c r="J28" s="122">
        <v>0</v>
      </c>
      <c r="K28" s="123">
        <v>0</v>
      </c>
    </row>
    <row r="29" spans="1:11" x14ac:dyDescent="0.35">
      <c r="A29" s="124">
        <v>27</v>
      </c>
      <c r="B29" s="125"/>
      <c r="C29" s="131" t="s">
        <v>30</v>
      </c>
      <c r="D29" s="125" t="s">
        <v>164</v>
      </c>
      <c r="E29" s="125" t="s">
        <v>165</v>
      </c>
      <c r="F29" s="126" t="s">
        <v>29</v>
      </c>
      <c r="G29" s="127">
        <v>45685</v>
      </c>
      <c r="H29" s="122">
        <v>0</v>
      </c>
      <c r="I29" s="122">
        <v>0</v>
      </c>
      <c r="J29" s="122">
        <v>0</v>
      </c>
      <c r="K29" s="123">
        <v>0</v>
      </c>
    </row>
    <row r="30" spans="1:11" x14ac:dyDescent="0.35">
      <c r="A30" s="124">
        <v>28</v>
      </c>
      <c r="B30" s="125"/>
      <c r="C30" s="131" t="s">
        <v>30</v>
      </c>
      <c r="D30" s="125" t="s">
        <v>177</v>
      </c>
      <c r="E30" s="125" t="s">
        <v>178</v>
      </c>
      <c r="F30" s="126" t="s">
        <v>29</v>
      </c>
      <c r="G30" s="127">
        <v>45690</v>
      </c>
      <c r="H30" s="122">
        <v>0</v>
      </c>
      <c r="I30" s="122">
        <v>0</v>
      </c>
      <c r="J30" s="122">
        <v>0</v>
      </c>
      <c r="K30" s="123">
        <v>0</v>
      </c>
    </row>
    <row r="31" spans="1:11" x14ac:dyDescent="0.35">
      <c r="A31" s="124">
        <v>29</v>
      </c>
      <c r="B31" s="125"/>
      <c r="C31" s="131" t="s">
        <v>30</v>
      </c>
      <c r="D31" s="125" t="s">
        <v>174</v>
      </c>
      <c r="E31" s="125" t="s">
        <v>175</v>
      </c>
      <c r="F31" s="126" t="s">
        <v>29</v>
      </c>
      <c r="G31" s="127">
        <v>45745</v>
      </c>
      <c r="H31" s="122">
        <v>0</v>
      </c>
      <c r="I31" s="122">
        <v>0</v>
      </c>
      <c r="J31" s="122">
        <v>0</v>
      </c>
      <c r="K31" s="123">
        <v>0</v>
      </c>
    </row>
    <row r="32" spans="1:11" x14ac:dyDescent="0.35">
      <c r="A32" s="124">
        <v>30</v>
      </c>
      <c r="B32" s="125"/>
      <c r="C32" s="131" t="s">
        <v>30</v>
      </c>
      <c r="D32" s="125" t="s">
        <v>84</v>
      </c>
      <c r="E32" s="125" t="s">
        <v>85</v>
      </c>
      <c r="F32" s="126" t="s">
        <v>81</v>
      </c>
      <c r="G32" s="127">
        <v>45695</v>
      </c>
      <c r="H32" s="122">
        <v>0</v>
      </c>
      <c r="I32" s="122">
        <v>0</v>
      </c>
      <c r="J32" s="122">
        <v>0</v>
      </c>
      <c r="K32" s="123">
        <v>0</v>
      </c>
    </row>
    <row r="33" spans="1:11" x14ac:dyDescent="0.35">
      <c r="A33" s="124">
        <v>31</v>
      </c>
      <c r="B33" s="125"/>
      <c r="C33" s="125" t="s">
        <v>230</v>
      </c>
      <c r="D33" s="125" t="s">
        <v>262</v>
      </c>
      <c r="E33" s="125" t="s">
        <v>263</v>
      </c>
      <c r="F33" s="126" t="s">
        <v>29</v>
      </c>
      <c r="G33" s="127">
        <v>45706</v>
      </c>
      <c r="H33" s="122">
        <v>0</v>
      </c>
      <c r="I33" s="122">
        <v>0</v>
      </c>
      <c r="J33" s="122">
        <v>0</v>
      </c>
      <c r="K33" s="123">
        <v>0</v>
      </c>
    </row>
    <row r="34" spans="1:11" x14ac:dyDescent="0.35">
      <c r="A34" s="124">
        <v>32</v>
      </c>
      <c r="B34" s="125"/>
      <c r="C34" s="125" t="s">
        <v>230</v>
      </c>
      <c r="D34" s="125" t="s">
        <v>278</v>
      </c>
      <c r="E34" s="125" t="s">
        <v>793</v>
      </c>
      <c r="F34" s="126" t="s">
        <v>29</v>
      </c>
      <c r="G34" s="127">
        <v>45715</v>
      </c>
      <c r="H34" s="122">
        <v>0</v>
      </c>
      <c r="I34" s="122">
        <v>0</v>
      </c>
      <c r="J34" s="122">
        <v>0</v>
      </c>
      <c r="K34" s="123">
        <v>0</v>
      </c>
    </row>
    <row r="35" spans="1:11" x14ac:dyDescent="0.35">
      <c r="A35" s="124">
        <v>33</v>
      </c>
      <c r="B35" s="125"/>
      <c r="C35" s="125" t="s">
        <v>230</v>
      </c>
      <c r="D35" s="125" t="s">
        <v>264</v>
      </c>
      <c r="E35" s="125" t="s">
        <v>265</v>
      </c>
      <c r="F35" s="126" t="s">
        <v>66</v>
      </c>
      <c r="G35" s="127">
        <v>45726</v>
      </c>
      <c r="H35" s="122">
        <v>0</v>
      </c>
      <c r="I35" s="122">
        <v>0</v>
      </c>
      <c r="J35" s="122">
        <v>0</v>
      </c>
      <c r="K35" s="123">
        <v>0</v>
      </c>
    </row>
    <row r="36" spans="1:11" x14ac:dyDescent="0.35">
      <c r="A36" s="124">
        <v>34</v>
      </c>
      <c r="B36" s="125"/>
      <c r="C36" s="125" t="s">
        <v>230</v>
      </c>
      <c r="D36" s="125" t="s">
        <v>312</v>
      </c>
      <c r="E36" s="125" t="s">
        <v>313</v>
      </c>
      <c r="F36" s="126" t="s">
        <v>29</v>
      </c>
      <c r="G36" s="127">
        <v>45744</v>
      </c>
      <c r="H36" s="122">
        <v>0</v>
      </c>
      <c r="I36" s="122">
        <v>0</v>
      </c>
      <c r="J36" s="122">
        <v>0</v>
      </c>
      <c r="K36" s="123">
        <v>0</v>
      </c>
    </row>
    <row r="37" spans="1:11" x14ac:dyDescent="0.35">
      <c r="A37" s="124">
        <v>35</v>
      </c>
      <c r="B37" s="125"/>
      <c r="C37" s="125" t="s">
        <v>230</v>
      </c>
      <c r="D37" s="125" t="s">
        <v>291</v>
      </c>
      <c r="E37" s="125" t="s">
        <v>292</v>
      </c>
      <c r="F37" s="126" t="s">
        <v>29</v>
      </c>
      <c r="G37" s="127">
        <v>45714</v>
      </c>
      <c r="H37" s="122">
        <v>0</v>
      </c>
      <c r="I37" s="122">
        <v>0</v>
      </c>
      <c r="J37" s="122">
        <v>0</v>
      </c>
      <c r="K37" s="123">
        <v>0</v>
      </c>
    </row>
    <row r="38" spans="1:11" x14ac:dyDescent="0.35">
      <c r="A38" s="124">
        <v>36</v>
      </c>
      <c r="B38" s="125"/>
      <c r="C38" s="125" t="s">
        <v>320</v>
      </c>
      <c r="D38" s="125" t="s">
        <v>356</v>
      </c>
      <c r="E38" s="125" t="s">
        <v>357</v>
      </c>
      <c r="F38" s="126" t="s">
        <v>81</v>
      </c>
      <c r="G38" s="127">
        <v>45735</v>
      </c>
      <c r="H38" s="122">
        <v>0</v>
      </c>
      <c r="I38" s="122">
        <v>0</v>
      </c>
      <c r="J38" s="122">
        <v>0</v>
      </c>
      <c r="K38" s="123">
        <v>0</v>
      </c>
    </row>
    <row r="39" spans="1:11" x14ac:dyDescent="0.35">
      <c r="A39" s="124">
        <v>37</v>
      </c>
      <c r="B39" s="125"/>
      <c r="C39" s="125" t="s">
        <v>320</v>
      </c>
      <c r="D39" s="125" t="s">
        <v>406</v>
      </c>
      <c r="E39" s="125" t="s">
        <v>407</v>
      </c>
      <c r="F39" s="126" t="s">
        <v>81</v>
      </c>
      <c r="G39" s="127">
        <v>45740</v>
      </c>
      <c r="H39" s="122">
        <v>0</v>
      </c>
      <c r="I39" s="122">
        <v>0</v>
      </c>
      <c r="J39" s="122">
        <v>0</v>
      </c>
      <c r="K39" s="123">
        <v>0</v>
      </c>
    </row>
  </sheetData>
  <mergeCells count="6">
    <mergeCell ref="G1:G2"/>
    <mergeCell ref="A1:A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C4DF-3B24-4359-9F0D-B9B2D94DF019}">
  <sheetPr>
    <tabColor theme="4"/>
  </sheetPr>
  <dimension ref="A1:AR35"/>
  <sheetViews>
    <sheetView topLeftCell="F1" zoomScale="70" zoomScaleNormal="70" workbookViewId="0">
      <selection activeCell="AP14" sqref="AP14"/>
    </sheetView>
  </sheetViews>
  <sheetFormatPr defaultRowHeight="15" customHeight="1" x14ac:dyDescent="0.35"/>
  <cols>
    <col min="1" max="5" width="9.1796875" customWidth="1"/>
    <col min="6" max="6" width="10.54296875" customWidth="1"/>
    <col min="7" max="7" width="14.453125" customWidth="1"/>
    <col min="8" max="8" width="9.1796875" customWidth="1"/>
    <col min="9" max="9" width="10.36328125" bestFit="1" customWidth="1"/>
    <col min="10" max="10" width="8.7265625" customWidth="1"/>
    <col min="11" max="12" width="9.1796875" customWidth="1"/>
    <col min="13" max="13" width="9.1796875" style="28" customWidth="1"/>
    <col min="14" max="14" width="9.1796875" customWidth="1"/>
    <col min="15" max="16" width="18" bestFit="1" customWidth="1"/>
    <col min="17" max="17" width="18.54296875" bestFit="1" customWidth="1"/>
    <col min="18" max="20" width="9.1796875" customWidth="1"/>
    <col min="21" max="21" width="9.1796875" style="51" customWidth="1"/>
    <col min="22" max="22" width="9.1796875" customWidth="1"/>
    <col min="25" max="25" width="20" bestFit="1" customWidth="1"/>
  </cols>
  <sheetData>
    <row r="1" spans="1:44" ht="21" customHeight="1" x14ac:dyDescent="0.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M1" s="55"/>
      <c r="N1" s="36"/>
      <c r="O1" s="1"/>
      <c r="P1" s="1"/>
      <c r="Q1" s="1"/>
      <c r="R1" s="206" t="s">
        <v>560</v>
      </c>
      <c r="S1" s="207"/>
      <c r="T1" s="190" t="s">
        <v>571</v>
      </c>
      <c r="U1" s="191"/>
      <c r="V1" s="44" t="s">
        <v>562</v>
      </c>
      <c r="W1" s="208" t="s">
        <v>0</v>
      </c>
      <c r="X1" s="208"/>
      <c r="Y1" s="208"/>
      <c r="Z1" s="209"/>
      <c r="AA1" s="210" t="s">
        <v>1</v>
      </c>
      <c r="AB1" s="210"/>
      <c r="AC1" s="210"/>
      <c r="AD1" s="210"/>
      <c r="AE1" s="210"/>
      <c r="AF1" s="210"/>
      <c r="AG1" s="210"/>
      <c r="AH1" s="211"/>
      <c r="AI1" s="212" t="s">
        <v>2</v>
      </c>
      <c r="AJ1" s="212"/>
      <c r="AK1" s="212"/>
      <c r="AL1" s="212"/>
      <c r="AM1" s="213"/>
      <c r="AN1" s="214" t="s">
        <v>3</v>
      </c>
      <c r="AO1" s="214"/>
      <c r="AP1" s="215"/>
      <c r="AQ1" s="37" t="s">
        <v>742</v>
      </c>
      <c r="AR1" s="37"/>
    </row>
    <row r="2" spans="1:44" s="28" customFormat="1" ht="26" x14ac:dyDescent="0.35">
      <c r="A2" s="4" t="s">
        <v>4</v>
      </c>
      <c r="B2" s="4" t="s">
        <v>5</v>
      </c>
      <c r="C2" s="4" t="s">
        <v>6</v>
      </c>
      <c r="D2" s="4" t="s">
        <v>8</v>
      </c>
      <c r="E2" s="4" t="s">
        <v>9</v>
      </c>
      <c r="F2" s="4" t="s">
        <v>10</v>
      </c>
      <c r="G2" s="4" t="s">
        <v>11</v>
      </c>
      <c r="H2" s="49" t="s">
        <v>655</v>
      </c>
      <c r="I2" s="4" t="s">
        <v>13</v>
      </c>
      <c r="J2" s="4" t="s">
        <v>14</v>
      </c>
      <c r="K2" s="39" t="s">
        <v>7</v>
      </c>
      <c r="L2" s="39" t="s">
        <v>565</v>
      </c>
      <c r="M2" s="41" t="s">
        <v>16</v>
      </c>
      <c r="N2" s="52" t="s">
        <v>566</v>
      </c>
      <c r="O2" s="41" t="s">
        <v>656</v>
      </c>
      <c r="P2" s="52" t="s">
        <v>657</v>
      </c>
      <c r="Q2" s="52" t="s">
        <v>658</v>
      </c>
      <c r="R2" s="52" t="s">
        <v>890</v>
      </c>
      <c r="S2" s="52" t="s">
        <v>891</v>
      </c>
      <c r="T2" s="43" t="s">
        <v>659</v>
      </c>
      <c r="U2" s="50" t="s">
        <v>572</v>
      </c>
      <c r="V2" s="52" t="s">
        <v>25</v>
      </c>
      <c r="W2" s="40" t="s">
        <v>878</v>
      </c>
      <c r="X2" s="41" t="s">
        <v>660</v>
      </c>
      <c r="Y2" s="41" t="s">
        <v>577</v>
      </c>
      <c r="Z2" s="41" t="s">
        <v>879</v>
      </c>
      <c r="AA2" s="54" t="s">
        <v>880</v>
      </c>
      <c r="AB2" s="54" t="s">
        <v>881</v>
      </c>
      <c r="AC2" s="54" t="s">
        <v>661</v>
      </c>
      <c r="AD2" s="54" t="s">
        <v>892</v>
      </c>
      <c r="AE2" s="54" t="s">
        <v>893</v>
      </c>
      <c r="AF2" s="54" t="s">
        <v>894</v>
      </c>
      <c r="AG2" s="54" t="s">
        <v>883</v>
      </c>
      <c r="AH2" s="54" t="s">
        <v>884</v>
      </c>
      <c r="AI2" s="11" t="s">
        <v>885</v>
      </c>
      <c r="AJ2" s="11" t="s">
        <v>886</v>
      </c>
      <c r="AK2" s="11" t="s">
        <v>887</v>
      </c>
      <c r="AL2" s="11" t="s">
        <v>888</v>
      </c>
      <c r="AM2" s="11" t="s">
        <v>889</v>
      </c>
      <c r="AN2" s="41" t="s">
        <v>664</v>
      </c>
      <c r="AO2" s="41" t="s">
        <v>665</v>
      </c>
      <c r="AP2" s="41" t="s">
        <v>24</v>
      </c>
      <c r="AQ2" s="14" t="s">
        <v>25</v>
      </c>
      <c r="AR2" s="15" t="s">
        <v>26</v>
      </c>
    </row>
    <row r="3" spans="1:44" ht="14.5" x14ac:dyDescent="0.35">
      <c r="A3" s="57">
        <v>1</v>
      </c>
      <c r="B3" s="58" t="s">
        <v>27</v>
      </c>
      <c r="C3" s="58" t="s">
        <v>229</v>
      </c>
      <c r="D3" s="58" t="s">
        <v>230</v>
      </c>
      <c r="E3" s="58" t="s">
        <v>231</v>
      </c>
      <c r="F3" s="58" t="s">
        <v>232</v>
      </c>
      <c r="G3" s="89" t="s">
        <v>233</v>
      </c>
      <c r="H3" s="87" t="s">
        <v>34</v>
      </c>
      <c r="I3" s="87">
        <v>127.7792</v>
      </c>
      <c r="J3" s="87" t="s">
        <v>837</v>
      </c>
      <c r="K3" s="87" t="s">
        <v>66</v>
      </c>
      <c r="L3" s="87" t="s">
        <v>590</v>
      </c>
      <c r="M3" s="87">
        <v>4500</v>
      </c>
      <c r="N3" s="87">
        <v>4503</v>
      </c>
      <c r="O3" s="87" t="s">
        <v>586</v>
      </c>
      <c r="P3" s="87" t="s">
        <v>666</v>
      </c>
      <c r="Q3" s="87" t="s">
        <v>599</v>
      </c>
      <c r="R3" s="87" t="s">
        <v>586</v>
      </c>
      <c r="S3" s="87" t="s">
        <v>586</v>
      </c>
      <c r="T3" s="87" t="s">
        <v>35</v>
      </c>
      <c r="U3" s="88">
        <v>7500000</v>
      </c>
      <c r="V3" s="87">
        <v>2190</v>
      </c>
      <c r="W3" s="34" t="s">
        <v>48</v>
      </c>
      <c r="X3" s="30">
        <v>20</v>
      </c>
      <c r="Y3" s="30" t="s">
        <v>73</v>
      </c>
      <c r="Z3" s="34" t="s">
        <v>47</v>
      </c>
      <c r="AA3" s="30" t="s">
        <v>62</v>
      </c>
      <c r="AB3" s="30" t="s">
        <v>51</v>
      </c>
      <c r="AC3" s="30">
        <v>3</v>
      </c>
      <c r="AD3" s="30">
        <v>50</v>
      </c>
      <c r="AE3" s="30">
        <v>1</v>
      </c>
      <c r="AF3" s="30">
        <v>9</v>
      </c>
      <c r="AG3" s="30" t="s">
        <v>794</v>
      </c>
      <c r="AH3" s="34" t="s">
        <v>47</v>
      </c>
      <c r="AI3" s="30" t="s">
        <v>88</v>
      </c>
      <c r="AJ3" s="30">
        <v>3000</v>
      </c>
      <c r="AK3" s="30">
        <v>5</v>
      </c>
      <c r="AL3" s="30" t="s">
        <v>598</v>
      </c>
      <c r="AM3" s="34" t="s">
        <v>795</v>
      </c>
      <c r="AN3" s="30">
        <v>98.79</v>
      </c>
      <c r="AO3" s="30">
        <v>99.45</v>
      </c>
      <c r="AP3" s="35">
        <v>0.99399999999999999</v>
      </c>
      <c r="AQ3" s="30">
        <v>2300</v>
      </c>
      <c r="AR3" s="30" t="s">
        <v>742</v>
      </c>
    </row>
    <row r="4" spans="1:44" ht="14.5" x14ac:dyDescent="0.35">
      <c r="A4" s="57">
        <v>2</v>
      </c>
      <c r="B4" s="58" t="s">
        <v>27</v>
      </c>
      <c r="C4" s="58" t="s">
        <v>235</v>
      </c>
      <c r="D4" s="58" t="s">
        <v>230</v>
      </c>
      <c r="E4" s="58" t="s">
        <v>236</v>
      </c>
      <c r="F4" s="58" t="s">
        <v>237</v>
      </c>
      <c r="G4" s="89" t="s">
        <v>238</v>
      </c>
      <c r="H4" s="87" t="s">
        <v>34</v>
      </c>
      <c r="I4" s="87">
        <v>120.66744</v>
      </c>
      <c r="J4" s="87" t="s">
        <v>838</v>
      </c>
      <c r="K4" s="87" t="s">
        <v>29</v>
      </c>
      <c r="L4" s="87" t="s">
        <v>590</v>
      </c>
      <c r="M4" s="87">
        <v>4500</v>
      </c>
      <c r="N4" s="87">
        <v>3291</v>
      </c>
      <c r="O4" s="87" t="s">
        <v>586</v>
      </c>
      <c r="P4" s="87" t="s">
        <v>671</v>
      </c>
      <c r="Q4" s="87" t="s">
        <v>796</v>
      </c>
      <c r="R4" s="87" t="s">
        <v>586</v>
      </c>
      <c r="S4" s="87" t="s">
        <v>586</v>
      </c>
      <c r="T4" s="87" t="s">
        <v>668</v>
      </c>
      <c r="U4" s="87">
        <v>0</v>
      </c>
      <c r="V4" s="87">
        <v>1800</v>
      </c>
      <c r="W4" s="34" t="s">
        <v>48</v>
      </c>
      <c r="X4" s="30">
        <v>20</v>
      </c>
      <c r="Y4" s="30" t="s">
        <v>73</v>
      </c>
      <c r="Z4" s="34" t="s">
        <v>47</v>
      </c>
      <c r="AA4" s="30" t="s">
        <v>62</v>
      </c>
      <c r="AB4" s="30" t="s">
        <v>51</v>
      </c>
      <c r="AC4" s="30">
        <v>2</v>
      </c>
      <c r="AD4" s="30">
        <v>50</v>
      </c>
      <c r="AE4" s="30">
        <v>1</v>
      </c>
      <c r="AF4" s="30">
        <v>8</v>
      </c>
      <c r="AG4" s="30" t="s">
        <v>794</v>
      </c>
      <c r="AH4" s="34" t="s">
        <v>47</v>
      </c>
      <c r="AI4" s="30" t="s">
        <v>41</v>
      </c>
      <c r="AJ4" s="30">
        <v>2000</v>
      </c>
      <c r="AK4" s="30">
        <v>6</v>
      </c>
      <c r="AL4" s="30" t="s">
        <v>40</v>
      </c>
      <c r="AM4" s="34" t="s">
        <v>47</v>
      </c>
      <c r="AN4" s="30">
        <v>99.83</v>
      </c>
      <c r="AO4" s="30">
        <v>99.81</v>
      </c>
      <c r="AP4" s="35">
        <v>0.97499999999999998</v>
      </c>
      <c r="AQ4" s="30">
        <v>2000</v>
      </c>
      <c r="AR4" s="30" t="s">
        <v>742</v>
      </c>
    </row>
    <row r="5" spans="1:44" ht="14.5" x14ac:dyDescent="0.35">
      <c r="A5" s="57">
        <v>3</v>
      </c>
      <c r="B5" s="58" t="s">
        <v>27</v>
      </c>
      <c r="C5" s="58" t="s">
        <v>239</v>
      </c>
      <c r="D5" s="58" t="s">
        <v>230</v>
      </c>
      <c r="E5" s="58" t="s">
        <v>240</v>
      </c>
      <c r="F5" s="58" t="s">
        <v>241</v>
      </c>
      <c r="G5" s="89" t="s">
        <v>242</v>
      </c>
      <c r="H5" s="87" t="s">
        <v>593</v>
      </c>
      <c r="I5" s="87">
        <v>124.06066</v>
      </c>
      <c r="J5" s="87" t="s">
        <v>839</v>
      </c>
      <c r="K5" s="87" t="s">
        <v>29</v>
      </c>
      <c r="L5" s="87" t="s">
        <v>590</v>
      </c>
      <c r="M5" s="87">
        <v>3000</v>
      </c>
      <c r="N5" s="87">
        <v>2654</v>
      </c>
      <c r="O5" s="87" t="s">
        <v>586</v>
      </c>
      <c r="P5" s="87"/>
      <c r="Q5" s="87" t="s">
        <v>691</v>
      </c>
      <c r="R5" s="87" t="s">
        <v>586</v>
      </c>
      <c r="S5" s="87" t="s">
        <v>585</v>
      </c>
      <c r="T5" s="87" t="s">
        <v>668</v>
      </c>
      <c r="U5" s="87">
        <v>0</v>
      </c>
      <c r="V5" s="87">
        <v>1500</v>
      </c>
      <c r="W5" s="34" t="s">
        <v>48</v>
      </c>
      <c r="X5" s="30">
        <v>20</v>
      </c>
      <c r="Y5" s="30" t="s">
        <v>588</v>
      </c>
      <c r="Z5" s="34" t="s">
        <v>47</v>
      </c>
      <c r="AA5" s="30" t="s">
        <v>62</v>
      </c>
      <c r="AB5" s="30" t="s">
        <v>51</v>
      </c>
      <c r="AC5" s="30">
        <v>2</v>
      </c>
      <c r="AD5" s="30">
        <v>50</v>
      </c>
      <c r="AE5" s="30">
        <v>2</v>
      </c>
      <c r="AF5" s="30">
        <v>8</v>
      </c>
      <c r="AG5" s="30" t="s">
        <v>794</v>
      </c>
      <c r="AH5" s="34" t="s">
        <v>47</v>
      </c>
      <c r="AI5" s="30" t="s">
        <v>88</v>
      </c>
      <c r="AJ5" s="30">
        <v>3000</v>
      </c>
      <c r="AK5" s="30">
        <v>4</v>
      </c>
      <c r="AL5" s="30" t="s">
        <v>598</v>
      </c>
      <c r="AM5" s="34" t="s">
        <v>795</v>
      </c>
      <c r="AN5" s="30">
        <v>93.95</v>
      </c>
      <c r="AO5" s="30">
        <v>97.67</v>
      </c>
      <c r="AP5" s="35">
        <v>0.97499999999999998</v>
      </c>
      <c r="AQ5" s="30">
        <v>1200</v>
      </c>
      <c r="AR5" s="30" t="s">
        <v>742</v>
      </c>
    </row>
    <row r="6" spans="1:44" ht="14.5" x14ac:dyDescent="0.35">
      <c r="A6" s="57">
        <v>4</v>
      </c>
      <c r="B6" s="58" t="s">
        <v>27</v>
      </c>
      <c r="C6" s="58" t="s">
        <v>243</v>
      </c>
      <c r="D6" s="58" t="s">
        <v>230</v>
      </c>
      <c r="E6" s="58" t="s">
        <v>244</v>
      </c>
      <c r="F6" s="58" t="s">
        <v>245</v>
      </c>
      <c r="G6" s="89" t="s">
        <v>246</v>
      </c>
      <c r="H6" s="87" t="s">
        <v>34</v>
      </c>
      <c r="I6" s="87">
        <v>125.502</v>
      </c>
      <c r="J6" s="87" t="s">
        <v>840</v>
      </c>
      <c r="K6" s="87" t="s">
        <v>29</v>
      </c>
      <c r="L6" s="87" t="s">
        <v>590</v>
      </c>
      <c r="M6" s="87">
        <v>3000</v>
      </c>
      <c r="N6" s="87">
        <v>2834</v>
      </c>
      <c r="O6" s="87" t="s">
        <v>586</v>
      </c>
      <c r="P6" s="87" t="s">
        <v>671</v>
      </c>
      <c r="Q6" s="87" t="s">
        <v>599</v>
      </c>
      <c r="R6" s="87" t="s">
        <v>585</v>
      </c>
      <c r="S6" s="87" t="s">
        <v>586</v>
      </c>
      <c r="T6" s="87" t="s">
        <v>668</v>
      </c>
      <c r="U6" s="87">
        <v>0</v>
      </c>
      <c r="V6" s="87">
        <v>1550</v>
      </c>
      <c r="W6" s="34" t="s">
        <v>48</v>
      </c>
      <c r="X6" s="30">
        <v>20</v>
      </c>
      <c r="Y6" s="30" t="s">
        <v>73</v>
      </c>
      <c r="Z6" s="34" t="s">
        <v>47</v>
      </c>
      <c r="AA6" s="30" t="s">
        <v>62</v>
      </c>
      <c r="AB6" s="30" t="s">
        <v>51</v>
      </c>
      <c r="AC6" s="30">
        <v>2</v>
      </c>
      <c r="AD6" s="30">
        <v>50</v>
      </c>
      <c r="AE6" s="30">
        <v>4</v>
      </c>
      <c r="AF6" s="30">
        <v>6</v>
      </c>
      <c r="AG6" s="30" t="s">
        <v>794</v>
      </c>
      <c r="AH6" s="34" t="s">
        <v>47</v>
      </c>
      <c r="AI6" s="30" t="s">
        <v>88</v>
      </c>
      <c r="AJ6" s="30">
        <v>2000</v>
      </c>
      <c r="AK6" s="30">
        <v>3</v>
      </c>
      <c r="AL6" s="30" t="s">
        <v>598</v>
      </c>
      <c r="AM6" s="34" t="s">
        <v>795</v>
      </c>
      <c r="AN6" s="30">
        <v>93.97</v>
      </c>
      <c r="AO6" s="30">
        <v>92.9</v>
      </c>
      <c r="AP6" s="35">
        <v>0.97499999999999998</v>
      </c>
      <c r="AQ6" s="30">
        <v>1502</v>
      </c>
      <c r="AR6" s="30" t="s">
        <v>742</v>
      </c>
    </row>
    <row r="7" spans="1:44" ht="14.5" x14ac:dyDescent="0.35">
      <c r="A7" s="57">
        <v>5</v>
      </c>
      <c r="B7" s="58" t="s">
        <v>27</v>
      </c>
      <c r="C7" s="58" t="s">
        <v>247</v>
      </c>
      <c r="D7" s="58" t="s">
        <v>230</v>
      </c>
      <c r="E7" s="58" t="s">
        <v>248</v>
      </c>
      <c r="F7" s="58" t="s">
        <v>237</v>
      </c>
      <c r="G7" s="89" t="s">
        <v>249</v>
      </c>
      <c r="H7" s="87" t="s">
        <v>593</v>
      </c>
      <c r="I7" s="87">
        <v>122.06182</v>
      </c>
      <c r="J7" s="87" t="s">
        <v>841</v>
      </c>
      <c r="K7" s="87" t="s">
        <v>29</v>
      </c>
      <c r="L7" s="87" t="s">
        <v>590</v>
      </c>
      <c r="M7" s="87">
        <v>4500</v>
      </c>
      <c r="N7" s="87">
        <v>4291</v>
      </c>
      <c r="O7" s="87" t="s">
        <v>586</v>
      </c>
      <c r="P7" s="87"/>
      <c r="Q7" s="87" t="s">
        <v>774</v>
      </c>
      <c r="R7" s="87" t="s">
        <v>585</v>
      </c>
      <c r="S7" s="87" t="s">
        <v>586</v>
      </c>
      <c r="T7" s="87" t="s">
        <v>668</v>
      </c>
      <c r="U7" s="87">
        <v>0</v>
      </c>
      <c r="V7" s="87">
        <v>1500</v>
      </c>
      <c r="W7" s="34" t="s">
        <v>48</v>
      </c>
      <c r="X7" s="30">
        <v>20</v>
      </c>
      <c r="Y7" s="30" t="s">
        <v>588</v>
      </c>
      <c r="Z7" s="34" t="s">
        <v>47</v>
      </c>
      <c r="AA7" s="30" t="s">
        <v>62</v>
      </c>
      <c r="AB7" s="30" t="s">
        <v>51</v>
      </c>
      <c r="AC7" s="30">
        <v>2</v>
      </c>
      <c r="AD7" s="30">
        <v>50</v>
      </c>
      <c r="AE7" s="30">
        <v>4</v>
      </c>
      <c r="AF7" s="30">
        <v>2</v>
      </c>
      <c r="AG7" s="30" t="s">
        <v>794</v>
      </c>
      <c r="AH7" s="34" t="s">
        <v>47</v>
      </c>
      <c r="AI7" s="30" t="s">
        <v>88</v>
      </c>
      <c r="AJ7" s="30">
        <v>2000</v>
      </c>
      <c r="AK7" s="30">
        <v>3</v>
      </c>
      <c r="AL7" s="30" t="s">
        <v>598</v>
      </c>
      <c r="AM7" s="34" t="s">
        <v>795</v>
      </c>
      <c r="AN7" s="30">
        <v>0</v>
      </c>
      <c r="AO7" s="30">
        <v>0.53</v>
      </c>
      <c r="AP7" s="35">
        <v>0.97499999999999998</v>
      </c>
      <c r="AQ7" s="30">
        <v>1400</v>
      </c>
      <c r="AR7" s="30" t="s">
        <v>742</v>
      </c>
    </row>
    <row r="8" spans="1:44" ht="14.5" x14ac:dyDescent="0.35">
      <c r="A8" s="57">
        <v>6</v>
      </c>
      <c r="B8" s="58" t="s">
        <v>27</v>
      </c>
      <c r="C8" s="58" t="s">
        <v>250</v>
      </c>
      <c r="D8" s="58" t="s">
        <v>230</v>
      </c>
      <c r="E8" s="58" t="s">
        <v>251</v>
      </c>
      <c r="F8" s="58" t="s">
        <v>252</v>
      </c>
      <c r="G8" s="89" t="s">
        <v>253</v>
      </c>
      <c r="H8" s="87" t="s">
        <v>34</v>
      </c>
      <c r="I8" s="87">
        <v>119.22998</v>
      </c>
      <c r="J8" s="87" t="s">
        <v>842</v>
      </c>
      <c r="K8" s="87" t="s">
        <v>81</v>
      </c>
      <c r="L8" s="87" t="s">
        <v>584</v>
      </c>
      <c r="M8" s="87">
        <v>1500</v>
      </c>
      <c r="N8" s="87">
        <v>1107</v>
      </c>
      <c r="O8" s="87" t="s">
        <v>586</v>
      </c>
      <c r="P8" s="87" t="s">
        <v>671</v>
      </c>
      <c r="Q8" s="87" t="s">
        <v>599</v>
      </c>
      <c r="R8" s="87" t="s">
        <v>586</v>
      </c>
      <c r="S8" s="87" t="s">
        <v>586</v>
      </c>
      <c r="T8" s="87" t="s">
        <v>668</v>
      </c>
      <c r="U8" s="87">
        <v>0</v>
      </c>
      <c r="V8" s="87">
        <v>1090</v>
      </c>
      <c r="W8" s="34" t="s">
        <v>48</v>
      </c>
      <c r="X8" s="30">
        <v>20</v>
      </c>
      <c r="Y8" s="30" t="s">
        <v>73</v>
      </c>
      <c r="Z8" s="34" t="s">
        <v>47</v>
      </c>
      <c r="AA8" s="30" t="s">
        <v>62</v>
      </c>
      <c r="AB8" s="30" t="s">
        <v>51</v>
      </c>
      <c r="AC8" s="30">
        <v>0</v>
      </c>
      <c r="AD8" s="30">
        <v>50</v>
      </c>
      <c r="AE8" s="30">
        <v>2</v>
      </c>
      <c r="AF8" s="30">
        <v>3</v>
      </c>
      <c r="AG8" s="30" t="s">
        <v>794</v>
      </c>
      <c r="AH8" s="34" t="s">
        <v>47</v>
      </c>
      <c r="AI8" s="30" t="s">
        <v>88</v>
      </c>
      <c r="AJ8" s="30">
        <v>2000</v>
      </c>
      <c r="AK8" s="30">
        <v>3</v>
      </c>
      <c r="AL8" s="30" t="s">
        <v>598</v>
      </c>
      <c r="AM8" s="34" t="s">
        <v>795</v>
      </c>
      <c r="AN8" s="30">
        <v>99.97</v>
      </c>
      <c r="AO8" s="30">
        <v>97.56</v>
      </c>
      <c r="AP8" s="35">
        <v>0.99</v>
      </c>
      <c r="AQ8" s="30">
        <v>1100</v>
      </c>
      <c r="AR8" s="30" t="s">
        <v>742</v>
      </c>
    </row>
    <row r="9" spans="1:44" ht="14.5" x14ac:dyDescent="0.35">
      <c r="A9" s="57">
        <v>7</v>
      </c>
      <c r="B9" s="58" t="s">
        <v>27</v>
      </c>
      <c r="C9" s="58" t="s">
        <v>254</v>
      </c>
      <c r="D9" s="58" t="s">
        <v>230</v>
      </c>
      <c r="E9" s="58" t="s">
        <v>255</v>
      </c>
      <c r="F9" s="58" t="s">
        <v>252</v>
      </c>
      <c r="G9" s="89" t="s">
        <v>256</v>
      </c>
      <c r="H9" s="87" t="s">
        <v>34</v>
      </c>
      <c r="I9" s="87">
        <v>119.32065</v>
      </c>
      <c r="J9" s="87" t="s">
        <v>843</v>
      </c>
      <c r="K9" s="87" t="s">
        <v>29</v>
      </c>
      <c r="L9" s="87" t="s">
        <v>584</v>
      </c>
      <c r="M9" s="87">
        <v>3000</v>
      </c>
      <c r="N9" s="87">
        <v>2984</v>
      </c>
      <c r="O9" s="87" t="s">
        <v>586</v>
      </c>
      <c r="P9" s="87" t="s">
        <v>671</v>
      </c>
      <c r="Q9" s="87" t="s">
        <v>796</v>
      </c>
      <c r="R9" s="87" t="s">
        <v>586</v>
      </c>
      <c r="S9" s="87" t="s">
        <v>586</v>
      </c>
      <c r="T9" s="87" t="s">
        <v>668</v>
      </c>
      <c r="U9" s="87">
        <v>0</v>
      </c>
      <c r="V9" s="87">
        <v>1400</v>
      </c>
      <c r="W9" s="34" t="s">
        <v>48</v>
      </c>
      <c r="X9" s="30">
        <v>20</v>
      </c>
      <c r="Y9" s="30" t="s">
        <v>73</v>
      </c>
      <c r="Z9" s="34" t="s">
        <v>47</v>
      </c>
      <c r="AA9" s="30" t="s">
        <v>62</v>
      </c>
      <c r="AB9" s="30" t="s">
        <v>51</v>
      </c>
      <c r="AC9" s="30">
        <v>2</v>
      </c>
      <c r="AD9" s="30">
        <v>50</v>
      </c>
      <c r="AE9" s="30">
        <v>4</v>
      </c>
      <c r="AF9" s="30">
        <v>6</v>
      </c>
      <c r="AG9" s="30" t="s">
        <v>794</v>
      </c>
      <c r="AH9" s="34" t="s">
        <v>47</v>
      </c>
      <c r="AI9" s="30" t="s">
        <v>41</v>
      </c>
      <c r="AJ9" s="30">
        <v>2000</v>
      </c>
      <c r="AK9" s="30">
        <v>3</v>
      </c>
      <c r="AL9" s="30" t="s">
        <v>40</v>
      </c>
      <c r="AM9" s="34" t="s">
        <v>47</v>
      </c>
      <c r="AN9" s="30">
        <v>93.95</v>
      </c>
      <c r="AO9" s="30">
        <v>95.15</v>
      </c>
      <c r="AP9" s="35">
        <v>0.97499999999999998</v>
      </c>
      <c r="AQ9" s="30">
        <v>1400</v>
      </c>
      <c r="AR9" s="30" t="s">
        <v>742</v>
      </c>
    </row>
    <row r="10" spans="1:44" ht="14.5" x14ac:dyDescent="0.35">
      <c r="A10" s="57">
        <v>8</v>
      </c>
      <c r="B10" s="58" t="s">
        <v>27</v>
      </c>
      <c r="C10" s="58" t="s">
        <v>257</v>
      </c>
      <c r="D10" s="58" t="s">
        <v>230</v>
      </c>
      <c r="E10" s="58" t="s">
        <v>258</v>
      </c>
      <c r="F10" s="58" t="s">
        <v>241</v>
      </c>
      <c r="G10" s="89" t="s">
        <v>242</v>
      </c>
      <c r="H10" s="87" t="s">
        <v>34</v>
      </c>
      <c r="I10" s="87">
        <v>122.71693</v>
      </c>
      <c r="J10" s="87" t="s">
        <v>844</v>
      </c>
      <c r="K10" s="87" t="s">
        <v>29</v>
      </c>
      <c r="L10" s="87" t="s">
        <v>590</v>
      </c>
      <c r="M10" s="87">
        <v>4500</v>
      </c>
      <c r="N10" s="87">
        <v>3916</v>
      </c>
      <c r="O10" s="87" t="s">
        <v>586</v>
      </c>
      <c r="P10" s="87" t="s">
        <v>671</v>
      </c>
      <c r="Q10" s="87" t="s">
        <v>796</v>
      </c>
      <c r="R10" s="87" t="s">
        <v>585</v>
      </c>
      <c r="S10" s="87" t="s">
        <v>586</v>
      </c>
      <c r="T10" s="87" t="s">
        <v>668</v>
      </c>
      <c r="U10" s="87">
        <v>0</v>
      </c>
      <c r="V10" s="87">
        <v>1500</v>
      </c>
      <c r="W10" s="34" t="s">
        <v>48</v>
      </c>
      <c r="X10" s="30">
        <v>20</v>
      </c>
      <c r="Y10" s="30" t="s">
        <v>73</v>
      </c>
      <c r="Z10" s="34" t="s">
        <v>47</v>
      </c>
      <c r="AA10" s="30" t="s">
        <v>62</v>
      </c>
      <c r="AB10" s="30" t="s">
        <v>51</v>
      </c>
      <c r="AC10" s="30">
        <v>1</v>
      </c>
      <c r="AD10" s="30">
        <v>50</v>
      </c>
      <c r="AE10" s="30">
        <v>1</v>
      </c>
      <c r="AF10" s="30">
        <v>4</v>
      </c>
      <c r="AG10" s="30" t="s">
        <v>794</v>
      </c>
      <c r="AH10" s="34" t="s">
        <v>47</v>
      </c>
      <c r="AI10" s="30" t="s">
        <v>41</v>
      </c>
      <c r="AJ10" s="30">
        <v>2000</v>
      </c>
      <c r="AK10" s="30">
        <v>2</v>
      </c>
      <c r="AL10" s="30" t="s">
        <v>40</v>
      </c>
      <c r="AM10" s="34" t="s">
        <v>47</v>
      </c>
      <c r="AN10" s="30">
        <v>77.27</v>
      </c>
      <c r="AO10" s="30">
        <v>67.77</v>
      </c>
      <c r="AP10" s="35">
        <v>0.99</v>
      </c>
      <c r="AQ10" s="30">
        <v>1750</v>
      </c>
      <c r="AR10" s="30" t="s">
        <v>742</v>
      </c>
    </row>
    <row r="11" spans="1:44" ht="14.5" x14ac:dyDescent="0.35">
      <c r="A11" s="57">
        <v>9</v>
      </c>
      <c r="B11" s="58" t="s">
        <v>27</v>
      </c>
      <c r="C11" s="58" t="s">
        <v>259</v>
      </c>
      <c r="D11" s="58" t="s">
        <v>230</v>
      </c>
      <c r="E11" s="58" t="s">
        <v>260</v>
      </c>
      <c r="F11" s="58" t="s">
        <v>252</v>
      </c>
      <c r="G11" s="89" t="s">
        <v>261</v>
      </c>
      <c r="H11" s="87" t="s">
        <v>34</v>
      </c>
      <c r="I11" s="87">
        <v>121.09277</v>
      </c>
      <c r="J11" s="87" t="s">
        <v>845</v>
      </c>
      <c r="K11" s="87" t="s">
        <v>81</v>
      </c>
      <c r="L11" s="87" t="s">
        <v>590</v>
      </c>
      <c r="M11" s="87">
        <v>3000</v>
      </c>
      <c r="N11" s="87">
        <v>2131</v>
      </c>
      <c r="O11" s="87" t="s">
        <v>586</v>
      </c>
      <c r="P11" s="87" t="s">
        <v>666</v>
      </c>
      <c r="Q11" s="87" t="s">
        <v>599</v>
      </c>
      <c r="R11" s="87" t="s">
        <v>585</v>
      </c>
      <c r="S11" s="87" t="s">
        <v>586</v>
      </c>
      <c r="T11" s="87" t="s">
        <v>668</v>
      </c>
      <c r="U11" s="87">
        <v>0</v>
      </c>
      <c r="V11" s="87">
        <v>1200</v>
      </c>
      <c r="W11" s="34" t="s">
        <v>48</v>
      </c>
      <c r="X11" s="30">
        <v>20</v>
      </c>
      <c r="Y11" s="30" t="s">
        <v>73</v>
      </c>
      <c r="Z11" s="34" t="s">
        <v>47</v>
      </c>
      <c r="AA11" s="30" t="s">
        <v>62</v>
      </c>
      <c r="AB11" s="30" t="s">
        <v>51</v>
      </c>
      <c r="AC11" s="30">
        <v>2</v>
      </c>
      <c r="AD11" s="30">
        <v>50</v>
      </c>
      <c r="AE11" s="30">
        <v>2</v>
      </c>
      <c r="AF11" s="30">
        <v>8</v>
      </c>
      <c r="AG11" s="30" t="s">
        <v>794</v>
      </c>
      <c r="AH11" s="34" t="s">
        <v>47</v>
      </c>
      <c r="AI11" s="30" t="s">
        <v>41</v>
      </c>
      <c r="AJ11" s="30">
        <v>2000</v>
      </c>
      <c r="AK11" s="30">
        <v>3</v>
      </c>
      <c r="AL11" s="30" t="s">
        <v>40</v>
      </c>
      <c r="AM11" s="34" t="s">
        <v>47</v>
      </c>
      <c r="AN11" s="30">
        <v>98.15</v>
      </c>
      <c r="AO11" s="30">
        <v>84.33</v>
      </c>
      <c r="AP11" s="35">
        <v>0.99</v>
      </c>
      <c r="AQ11" s="30">
        <v>1200</v>
      </c>
      <c r="AR11" s="30" t="s">
        <v>742</v>
      </c>
    </row>
    <row r="12" spans="1:44" ht="14.5" x14ac:dyDescent="0.35">
      <c r="A12" s="57">
        <v>10</v>
      </c>
      <c r="B12" s="58" t="s">
        <v>27</v>
      </c>
      <c r="C12" s="58" t="s">
        <v>262</v>
      </c>
      <c r="D12" s="58" t="s">
        <v>230</v>
      </c>
      <c r="E12" s="58" t="s">
        <v>263</v>
      </c>
      <c r="F12" s="58" t="s">
        <v>252</v>
      </c>
      <c r="G12" s="89" t="s">
        <v>261</v>
      </c>
      <c r="H12" s="87" t="s">
        <v>34</v>
      </c>
      <c r="I12" s="87">
        <v>121.08628</v>
      </c>
      <c r="J12" s="87" t="s">
        <v>846</v>
      </c>
      <c r="K12" s="87" t="s">
        <v>29</v>
      </c>
      <c r="L12" s="87" t="s">
        <v>584</v>
      </c>
      <c r="M12" s="87">
        <v>4500</v>
      </c>
      <c r="N12" s="87">
        <v>4132</v>
      </c>
      <c r="O12" s="87" t="s">
        <v>585</v>
      </c>
      <c r="P12" s="87"/>
      <c r="Q12" s="87"/>
      <c r="R12" s="87" t="s">
        <v>586</v>
      </c>
      <c r="S12" s="87" t="s">
        <v>586</v>
      </c>
      <c r="T12" s="87" t="s">
        <v>668</v>
      </c>
      <c r="U12" s="87">
        <v>0</v>
      </c>
      <c r="V12" s="87">
        <v>1487</v>
      </c>
      <c r="W12" s="34" t="s">
        <v>797</v>
      </c>
      <c r="X12" s="30" t="s">
        <v>798</v>
      </c>
      <c r="Y12" s="30" t="s">
        <v>598</v>
      </c>
      <c r="Z12" s="34" t="s">
        <v>47</v>
      </c>
      <c r="AA12" s="30" t="s">
        <v>62</v>
      </c>
      <c r="AB12" s="30" t="s">
        <v>51</v>
      </c>
      <c r="AC12" s="30">
        <v>0</v>
      </c>
      <c r="AD12" s="30">
        <v>50</v>
      </c>
      <c r="AE12" s="30">
        <v>2</v>
      </c>
      <c r="AF12" s="30">
        <v>8</v>
      </c>
      <c r="AG12" s="30" t="s">
        <v>794</v>
      </c>
      <c r="AH12" s="34" t="s">
        <v>47</v>
      </c>
      <c r="AI12" s="30" t="s">
        <v>88</v>
      </c>
      <c r="AJ12" s="30">
        <v>2000</v>
      </c>
      <c r="AK12" s="30">
        <v>3</v>
      </c>
      <c r="AL12" s="30" t="s">
        <v>598</v>
      </c>
      <c r="AM12" s="34" t="s">
        <v>795</v>
      </c>
      <c r="AN12" s="30">
        <v>89.88</v>
      </c>
      <c r="AO12" s="30">
        <v>64.010000000000005</v>
      </c>
      <c r="AP12" s="35">
        <v>0.99</v>
      </c>
      <c r="AQ12" s="30">
        <v>1300</v>
      </c>
      <c r="AR12" s="30" t="s">
        <v>742</v>
      </c>
    </row>
    <row r="13" spans="1:44" ht="14.5" x14ac:dyDescent="0.35">
      <c r="A13" s="57">
        <v>11</v>
      </c>
      <c r="B13" s="58" t="s">
        <v>27</v>
      </c>
      <c r="C13" s="58" t="s">
        <v>264</v>
      </c>
      <c r="D13" s="58" t="s">
        <v>230</v>
      </c>
      <c r="E13" s="58" t="s">
        <v>265</v>
      </c>
      <c r="F13" s="58" t="s">
        <v>237</v>
      </c>
      <c r="G13" s="89" t="s">
        <v>249</v>
      </c>
      <c r="H13" s="87" t="s">
        <v>593</v>
      </c>
      <c r="I13" s="87">
        <v>123.0849</v>
      </c>
      <c r="J13" s="87" t="s">
        <v>847</v>
      </c>
      <c r="K13" s="87" t="s">
        <v>66</v>
      </c>
      <c r="L13" s="87" t="s">
        <v>584</v>
      </c>
      <c r="M13" s="87">
        <v>3000</v>
      </c>
      <c r="N13" s="87">
        <v>2548</v>
      </c>
      <c r="O13" s="87" t="s">
        <v>586</v>
      </c>
      <c r="P13" s="87"/>
      <c r="Q13" s="87"/>
      <c r="R13" s="87" t="s">
        <v>586</v>
      </c>
      <c r="S13" s="87" t="s">
        <v>586</v>
      </c>
      <c r="T13" s="87" t="s">
        <v>668</v>
      </c>
      <c r="U13" s="87">
        <v>0</v>
      </c>
      <c r="V13" s="87">
        <v>1000</v>
      </c>
      <c r="W13" s="34" t="s">
        <v>799</v>
      </c>
      <c r="X13" s="30">
        <v>10</v>
      </c>
      <c r="Y13" s="30" t="s">
        <v>73</v>
      </c>
      <c r="Z13" s="34" t="s">
        <v>800</v>
      </c>
      <c r="AA13" s="30" t="s">
        <v>62</v>
      </c>
      <c r="AB13" s="30" t="s">
        <v>51</v>
      </c>
      <c r="AC13" s="30">
        <v>2</v>
      </c>
      <c r="AD13" s="30">
        <v>50</v>
      </c>
      <c r="AE13" s="30">
        <v>3</v>
      </c>
      <c r="AF13" s="30">
        <v>5</v>
      </c>
      <c r="AG13" s="30" t="s">
        <v>794</v>
      </c>
      <c r="AH13" s="34" t="s">
        <v>47</v>
      </c>
      <c r="AI13" s="30" t="s">
        <v>41</v>
      </c>
      <c r="AJ13" s="30">
        <v>2000</v>
      </c>
      <c r="AK13" s="30">
        <v>1</v>
      </c>
      <c r="AL13" s="30" t="s">
        <v>40</v>
      </c>
      <c r="AM13" s="34" t="s">
        <v>47</v>
      </c>
      <c r="AN13" s="30">
        <v>73.099999999999994</v>
      </c>
      <c r="AO13" s="30">
        <v>73.38</v>
      </c>
      <c r="AP13" s="35">
        <v>0.99</v>
      </c>
      <c r="AQ13" s="30">
        <v>1000</v>
      </c>
      <c r="AR13" s="30" t="s">
        <v>742</v>
      </c>
    </row>
    <row r="14" spans="1:44" ht="14.5" x14ac:dyDescent="0.35">
      <c r="A14" s="57">
        <v>12</v>
      </c>
      <c r="B14" s="58" t="s">
        <v>27</v>
      </c>
      <c r="C14" s="58" t="s">
        <v>266</v>
      </c>
      <c r="D14" s="58" t="s">
        <v>230</v>
      </c>
      <c r="E14" s="58" t="s">
        <v>267</v>
      </c>
      <c r="F14" s="58" t="s">
        <v>241</v>
      </c>
      <c r="G14" s="89" t="s">
        <v>268</v>
      </c>
      <c r="H14" s="87" t="s">
        <v>34</v>
      </c>
      <c r="I14" s="87">
        <v>122.26888</v>
      </c>
      <c r="J14" s="87" t="s">
        <v>848</v>
      </c>
      <c r="K14" s="87" t="s">
        <v>29</v>
      </c>
      <c r="L14" s="87" t="s">
        <v>590</v>
      </c>
      <c r="M14" s="87">
        <v>3000</v>
      </c>
      <c r="N14" s="87">
        <v>2921</v>
      </c>
      <c r="O14" s="87" t="s">
        <v>586</v>
      </c>
      <c r="P14" s="87" t="s">
        <v>666</v>
      </c>
      <c r="Q14" s="87" t="s">
        <v>599</v>
      </c>
      <c r="R14" s="87" t="s">
        <v>585</v>
      </c>
      <c r="S14" s="87" t="s">
        <v>586</v>
      </c>
      <c r="T14" s="87" t="s">
        <v>668</v>
      </c>
      <c r="U14" s="87">
        <v>0</v>
      </c>
      <c r="V14" s="87">
        <v>1432</v>
      </c>
      <c r="W14" s="34" t="s">
        <v>48</v>
      </c>
      <c r="X14" s="30">
        <v>20</v>
      </c>
      <c r="Y14" s="30" t="s">
        <v>73</v>
      </c>
      <c r="Z14" s="34" t="s">
        <v>47</v>
      </c>
      <c r="AA14" s="30" t="s">
        <v>62</v>
      </c>
      <c r="AB14" s="30" t="s">
        <v>51</v>
      </c>
      <c r="AC14" s="30">
        <v>2</v>
      </c>
      <c r="AD14" s="30">
        <v>50</v>
      </c>
      <c r="AE14" s="30">
        <v>3</v>
      </c>
      <c r="AF14" s="30">
        <v>7</v>
      </c>
      <c r="AG14" s="30" t="s">
        <v>794</v>
      </c>
      <c r="AH14" s="34" t="s">
        <v>47</v>
      </c>
      <c r="AI14" s="30" t="s">
        <v>88</v>
      </c>
      <c r="AJ14" s="30">
        <v>2000</v>
      </c>
      <c r="AK14" s="30">
        <v>3</v>
      </c>
      <c r="AL14" s="30" t="s">
        <v>598</v>
      </c>
      <c r="AM14" s="34" t="s">
        <v>795</v>
      </c>
      <c r="AN14" s="30">
        <v>71.37</v>
      </c>
      <c r="AO14" s="30">
        <v>71.12</v>
      </c>
      <c r="AP14" s="35">
        <v>0.97499999999999998</v>
      </c>
      <c r="AQ14" s="30">
        <v>1630</v>
      </c>
      <c r="AR14" s="30" t="s">
        <v>742</v>
      </c>
    </row>
    <row r="15" spans="1:44" ht="14.5" x14ac:dyDescent="0.35">
      <c r="A15" s="57">
        <v>13</v>
      </c>
      <c r="B15" s="58" t="s">
        <v>27</v>
      </c>
      <c r="C15" s="58" t="s">
        <v>269</v>
      </c>
      <c r="D15" s="58" t="s">
        <v>230</v>
      </c>
      <c r="E15" s="58" t="s">
        <v>270</v>
      </c>
      <c r="F15" s="58" t="s">
        <v>245</v>
      </c>
      <c r="G15" s="89" t="s">
        <v>246</v>
      </c>
      <c r="H15" s="87" t="s">
        <v>34</v>
      </c>
      <c r="I15" s="87">
        <v>125.09558</v>
      </c>
      <c r="J15" s="87" t="s">
        <v>849</v>
      </c>
      <c r="K15" s="87" t="s">
        <v>66</v>
      </c>
      <c r="L15" s="87" t="s">
        <v>584</v>
      </c>
      <c r="M15" s="87">
        <v>3000</v>
      </c>
      <c r="N15" s="87">
        <v>2292</v>
      </c>
      <c r="O15" s="87" t="s">
        <v>586</v>
      </c>
      <c r="P15" s="87" t="s">
        <v>671</v>
      </c>
      <c r="Q15" s="87" t="s">
        <v>599</v>
      </c>
      <c r="R15" s="87" t="s">
        <v>586</v>
      </c>
      <c r="S15" s="87" t="s">
        <v>586</v>
      </c>
      <c r="T15" s="87" t="s">
        <v>668</v>
      </c>
      <c r="U15" s="87">
        <v>0</v>
      </c>
      <c r="V15" s="87">
        <v>1200</v>
      </c>
      <c r="W15" s="34" t="s">
        <v>48</v>
      </c>
      <c r="X15" s="30">
        <v>20</v>
      </c>
      <c r="Y15" s="30" t="s">
        <v>73</v>
      </c>
      <c r="Z15" s="34" t="s">
        <v>47</v>
      </c>
      <c r="AA15" s="30" t="s">
        <v>62</v>
      </c>
      <c r="AB15" s="30" t="s">
        <v>51</v>
      </c>
      <c r="AC15" s="30">
        <v>1</v>
      </c>
      <c r="AD15" s="30">
        <v>50</v>
      </c>
      <c r="AE15" s="30">
        <v>7</v>
      </c>
      <c r="AF15" s="30">
        <v>3</v>
      </c>
      <c r="AG15" s="30" t="s">
        <v>794</v>
      </c>
      <c r="AH15" s="34" t="s">
        <v>47</v>
      </c>
      <c r="AI15" s="30" t="s">
        <v>41</v>
      </c>
      <c r="AJ15" s="30">
        <v>2000</v>
      </c>
      <c r="AK15" s="30">
        <v>3</v>
      </c>
      <c r="AL15" s="30" t="s">
        <v>40</v>
      </c>
      <c r="AM15" s="34" t="s">
        <v>47</v>
      </c>
      <c r="AN15" s="30">
        <v>85.03</v>
      </c>
      <c r="AO15" s="30">
        <v>85.42</v>
      </c>
      <c r="AP15" s="35">
        <v>0.97499999999999998</v>
      </c>
      <c r="AQ15" s="30">
        <v>1200</v>
      </c>
      <c r="AR15" s="30" t="s">
        <v>742</v>
      </c>
    </row>
    <row r="16" spans="1:44" ht="14.5" x14ac:dyDescent="0.35">
      <c r="A16" s="57">
        <v>14</v>
      </c>
      <c r="B16" s="58" t="s">
        <v>27</v>
      </c>
      <c r="C16" s="58" t="s">
        <v>271</v>
      </c>
      <c r="D16" s="58" t="s">
        <v>230</v>
      </c>
      <c r="E16" s="58" t="s">
        <v>272</v>
      </c>
      <c r="F16" s="58" t="s">
        <v>237</v>
      </c>
      <c r="G16" s="89" t="s">
        <v>273</v>
      </c>
      <c r="H16" s="87" t="s">
        <v>34</v>
      </c>
      <c r="I16" s="87">
        <v>122.54734999999999</v>
      </c>
      <c r="J16" s="87" t="s">
        <v>850</v>
      </c>
      <c r="K16" s="87" t="s">
        <v>66</v>
      </c>
      <c r="L16" s="87" t="s">
        <v>590</v>
      </c>
      <c r="M16" s="87">
        <v>4500</v>
      </c>
      <c r="N16" s="87">
        <v>3564</v>
      </c>
      <c r="O16" s="87" t="s">
        <v>586</v>
      </c>
      <c r="P16" s="87" t="s">
        <v>666</v>
      </c>
      <c r="Q16" s="87" t="s">
        <v>796</v>
      </c>
      <c r="R16" s="87" t="s">
        <v>585</v>
      </c>
      <c r="S16" s="87" t="s">
        <v>586</v>
      </c>
      <c r="T16" s="87" t="s">
        <v>668</v>
      </c>
      <c r="U16" s="87">
        <v>0</v>
      </c>
      <c r="V16" s="87">
        <v>1250</v>
      </c>
      <c r="W16" s="34" t="s">
        <v>48</v>
      </c>
      <c r="X16" s="30">
        <v>20</v>
      </c>
      <c r="Y16" s="30" t="s">
        <v>73</v>
      </c>
      <c r="Z16" s="34" t="s">
        <v>47</v>
      </c>
      <c r="AA16" s="30" t="s">
        <v>62</v>
      </c>
      <c r="AB16" s="30" t="s">
        <v>51</v>
      </c>
      <c r="AC16" s="30">
        <v>2</v>
      </c>
      <c r="AD16" s="30">
        <v>50</v>
      </c>
      <c r="AE16" s="30">
        <v>4</v>
      </c>
      <c r="AF16" s="30">
        <v>4</v>
      </c>
      <c r="AG16" s="30" t="s">
        <v>794</v>
      </c>
      <c r="AH16" s="34" t="s">
        <v>47</v>
      </c>
      <c r="AI16" s="30" t="s">
        <v>41</v>
      </c>
      <c r="AJ16" s="30">
        <v>2000</v>
      </c>
      <c r="AK16" s="30">
        <v>1</v>
      </c>
      <c r="AL16" s="30" t="s">
        <v>40</v>
      </c>
      <c r="AM16" s="34" t="s">
        <v>47</v>
      </c>
      <c r="AN16" s="30">
        <v>80.61</v>
      </c>
      <c r="AO16" s="30">
        <v>57.05</v>
      </c>
      <c r="AP16" s="35">
        <v>0.97499999999999998</v>
      </c>
      <c r="AQ16" s="30">
        <v>1550</v>
      </c>
      <c r="AR16" s="30" t="s">
        <v>742</v>
      </c>
    </row>
    <row r="17" spans="1:44" ht="14.5" x14ac:dyDescent="0.35">
      <c r="A17" s="57">
        <v>15</v>
      </c>
      <c r="B17" s="58" t="s">
        <v>27</v>
      </c>
      <c r="C17" s="58" t="s">
        <v>274</v>
      </c>
      <c r="D17" s="58" t="s">
        <v>230</v>
      </c>
      <c r="E17" s="58" t="s">
        <v>275</v>
      </c>
      <c r="F17" s="58" t="s">
        <v>276</v>
      </c>
      <c r="G17" s="89" t="s">
        <v>277</v>
      </c>
      <c r="H17" s="87" t="s">
        <v>34</v>
      </c>
      <c r="I17" s="87">
        <v>119.74364</v>
      </c>
      <c r="J17" s="87" t="s">
        <v>851</v>
      </c>
      <c r="K17" s="87" t="s">
        <v>81</v>
      </c>
      <c r="L17" s="87" t="s">
        <v>584</v>
      </c>
      <c r="M17" s="87">
        <v>3000</v>
      </c>
      <c r="N17" s="87">
        <v>2066</v>
      </c>
      <c r="O17" s="87" t="s">
        <v>586</v>
      </c>
      <c r="P17" s="87" t="s">
        <v>671</v>
      </c>
      <c r="Q17" s="87" t="s">
        <v>599</v>
      </c>
      <c r="R17" s="87" t="s">
        <v>585</v>
      </c>
      <c r="S17" s="87" t="s">
        <v>586</v>
      </c>
      <c r="T17" s="87" t="s">
        <v>668</v>
      </c>
      <c r="U17" s="87">
        <v>0</v>
      </c>
      <c r="V17" s="87">
        <v>1000</v>
      </c>
      <c r="W17" s="34" t="s">
        <v>48</v>
      </c>
      <c r="X17" s="30">
        <v>20</v>
      </c>
      <c r="Y17" s="30" t="s">
        <v>73</v>
      </c>
      <c r="Z17" s="34" t="s">
        <v>47</v>
      </c>
      <c r="AA17" s="30" t="s">
        <v>62</v>
      </c>
      <c r="AB17" s="30" t="s">
        <v>51</v>
      </c>
      <c r="AC17" s="30">
        <v>2</v>
      </c>
      <c r="AD17" s="30">
        <v>50</v>
      </c>
      <c r="AE17" s="30">
        <v>2</v>
      </c>
      <c r="AF17" s="30">
        <v>8</v>
      </c>
      <c r="AG17" s="30" t="s">
        <v>794</v>
      </c>
      <c r="AH17" s="34" t="s">
        <v>47</v>
      </c>
      <c r="AI17" s="30" t="s">
        <v>41</v>
      </c>
      <c r="AJ17" s="30">
        <v>2000</v>
      </c>
      <c r="AK17" s="30">
        <v>3</v>
      </c>
      <c r="AL17" s="30" t="s">
        <v>40</v>
      </c>
      <c r="AM17" s="34" t="s">
        <v>47</v>
      </c>
      <c r="AN17" s="30">
        <v>86.03</v>
      </c>
      <c r="AO17" s="30">
        <v>73.12</v>
      </c>
      <c r="AP17" s="35">
        <v>0.97499999999999998</v>
      </c>
      <c r="AQ17" s="30">
        <v>1100</v>
      </c>
      <c r="AR17" s="30" t="s">
        <v>742</v>
      </c>
    </row>
    <row r="18" spans="1:44" ht="14.5" x14ac:dyDescent="0.35">
      <c r="A18" s="57">
        <v>16</v>
      </c>
      <c r="B18" s="58" t="s">
        <v>27</v>
      </c>
      <c r="C18" s="58" t="s">
        <v>278</v>
      </c>
      <c r="D18" s="58" t="s">
        <v>230</v>
      </c>
      <c r="E18" s="58" t="s">
        <v>279</v>
      </c>
      <c r="F18" s="58" t="s">
        <v>252</v>
      </c>
      <c r="G18" s="89" t="s">
        <v>256</v>
      </c>
      <c r="H18" s="87" t="s">
        <v>34</v>
      </c>
      <c r="I18" s="87">
        <v>119.33032</v>
      </c>
      <c r="J18" s="87" t="s">
        <v>852</v>
      </c>
      <c r="K18" s="87" t="s">
        <v>29</v>
      </c>
      <c r="L18" s="87" t="s">
        <v>584</v>
      </c>
      <c r="M18" s="87">
        <v>4500</v>
      </c>
      <c r="N18" s="87">
        <v>3725</v>
      </c>
      <c r="O18" s="87" t="s">
        <v>585</v>
      </c>
      <c r="P18" s="87"/>
      <c r="Q18" s="87"/>
      <c r="R18" s="87" t="s">
        <v>586</v>
      </c>
      <c r="S18" s="87" t="s">
        <v>586</v>
      </c>
      <c r="T18" s="87" t="s">
        <v>668</v>
      </c>
      <c r="U18" s="87">
        <v>0</v>
      </c>
      <c r="V18" s="87">
        <v>1315</v>
      </c>
      <c r="W18" s="34" t="s">
        <v>797</v>
      </c>
      <c r="X18" s="30" t="s">
        <v>798</v>
      </c>
      <c r="Y18" s="30" t="s">
        <v>598</v>
      </c>
      <c r="Z18" s="34" t="s">
        <v>47</v>
      </c>
      <c r="AA18" s="30" t="s">
        <v>62</v>
      </c>
      <c r="AB18" s="30" t="s">
        <v>51</v>
      </c>
      <c r="AC18" s="30">
        <v>0</v>
      </c>
      <c r="AD18" s="30">
        <v>50</v>
      </c>
      <c r="AE18" s="30">
        <v>4</v>
      </c>
      <c r="AF18" s="30">
        <v>6</v>
      </c>
      <c r="AG18" s="30" t="s">
        <v>794</v>
      </c>
      <c r="AH18" s="34" t="s">
        <v>47</v>
      </c>
      <c r="AI18" s="30" t="s">
        <v>88</v>
      </c>
      <c r="AJ18" s="30">
        <v>2000</v>
      </c>
      <c r="AK18" s="30">
        <v>3</v>
      </c>
      <c r="AL18" s="30" t="s">
        <v>598</v>
      </c>
      <c r="AM18" s="34" t="s">
        <v>795</v>
      </c>
      <c r="AN18" s="30">
        <v>90.94</v>
      </c>
      <c r="AO18" s="30">
        <v>84.14</v>
      </c>
      <c r="AP18" s="35">
        <v>0.97499999999999998</v>
      </c>
      <c r="AQ18" s="30">
        <v>1750</v>
      </c>
      <c r="AR18" s="30" t="s">
        <v>742</v>
      </c>
    </row>
    <row r="19" spans="1:44" ht="14.5" x14ac:dyDescent="0.35">
      <c r="A19" s="57">
        <v>17</v>
      </c>
      <c r="B19" s="58" t="s">
        <v>27</v>
      </c>
      <c r="C19" s="58" t="s">
        <v>280</v>
      </c>
      <c r="D19" s="58" t="s">
        <v>230</v>
      </c>
      <c r="E19" s="58" t="s">
        <v>281</v>
      </c>
      <c r="F19" s="58" t="s">
        <v>232</v>
      </c>
      <c r="G19" s="89" t="s">
        <v>233</v>
      </c>
      <c r="H19" s="87" t="s">
        <v>34</v>
      </c>
      <c r="I19" s="87">
        <v>125.53637999999999</v>
      </c>
      <c r="J19" s="87" t="s">
        <v>853</v>
      </c>
      <c r="K19" s="87" t="s">
        <v>81</v>
      </c>
      <c r="L19" s="87" t="s">
        <v>584</v>
      </c>
      <c r="M19" s="87">
        <v>4500</v>
      </c>
      <c r="N19" s="87">
        <v>1715</v>
      </c>
      <c r="O19" s="87" t="s">
        <v>586</v>
      </c>
      <c r="P19" s="87" t="s">
        <v>671</v>
      </c>
      <c r="Q19" s="87" t="s">
        <v>796</v>
      </c>
      <c r="R19" s="87" t="s">
        <v>586</v>
      </c>
      <c r="S19" s="87" t="s">
        <v>586</v>
      </c>
      <c r="T19" s="87" t="s">
        <v>668</v>
      </c>
      <c r="U19" s="87">
        <v>0</v>
      </c>
      <c r="V19" s="87">
        <v>1100</v>
      </c>
      <c r="W19" s="34" t="s">
        <v>72</v>
      </c>
      <c r="X19" s="30" t="s">
        <v>798</v>
      </c>
      <c r="Y19" s="30" t="s">
        <v>588</v>
      </c>
      <c r="Z19" s="34" t="s">
        <v>47</v>
      </c>
      <c r="AA19" s="30" t="s">
        <v>62</v>
      </c>
      <c r="AB19" s="30" t="s">
        <v>51</v>
      </c>
      <c r="AC19" s="30">
        <v>0</v>
      </c>
      <c r="AD19" s="30">
        <v>50</v>
      </c>
      <c r="AE19" s="30">
        <v>4</v>
      </c>
      <c r="AF19" s="30">
        <v>3</v>
      </c>
      <c r="AG19" s="30" t="s">
        <v>794</v>
      </c>
      <c r="AH19" s="34" t="s">
        <v>47</v>
      </c>
      <c r="AI19" s="30" t="s">
        <v>41</v>
      </c>
      <c r="AJ19" s="30">
        <v>2000</v>
      </c>
      <c r="AK19" s="30">
        <v>1</v>
      </c>
      <c r="AL19" s="30" t="s">
        <v>40</v>
      </c>
      <c r="AM19" s="34" t="s">
        <v>47</v>
      </c>
      <c r="AN19" s="30">
        <v>64.72</v>
      </c>
      <c r="AO19" s="30">
        <v>26.04</v>
      </c>
      <c r="AP19" s="35">
        <v>0.97499999999999998</v>
      </c>
      <c r="AQ19" s="30">
        <v>1000</v>
      </c>
      <c r="AR19" s="30" t="s">
        <v>742</v>
      </c>
    </row>
    <row r="20" spans="1:44" ht="14.5" x14ac:dyDescent="0.35">
      <c r="A20" s="57">
        <v>18</v>
      </c>
      <c r="B20" s="58" t="s">
        <v>27</v>
      </c>
      <c r="C20" s="58" t="s">
        <v>282</v>
      </c>
      <c r="D20" s="58" t="s">
        <v>230</v>
      </c>
      <c r="E20" s="58" t="s">
        <v>283</v>
      </c>
      <c r="F20" s="58" t="s">
        <v>252</v>
      </c>
      <c r="G20" s="89" t="s">
        <v>261</v>
      </c>
      <c r="H20" s="87" t="s">
        <v>34</v>
      </c>
      <c r="I20" s="87">
        <v>121.78819</v>
      </c>
      <c r="J20" s="87" t="s">
        <v>854</v>
      </c>
      <c r="K20" s="87" t="s">
        <v>81</v>
      </c>
      <c r="L20" s="87" t="s">
        <v>590</v>
      </c>
      <c r="M20" s="87">
        <v>1500</v>
      </c>
      <c r="N20" s="87">
        <v>1296</v>
      </c>
      <c r="O20" s="87" t="s">
        <v>586</v>
      </c>
      <c r="P20" s="87" t="s">
        <v>666</v>
      </c>
      <c r="Q20" s="87" t="s">
        <v>796</v>
      </c>
      <c r="R20" s="87" t="s">
        <v>585</v>
      </c>
      <c r="S20" s="87" t="s">
        <v>586</v>
      </c>
      <c r="T20" s="87" t="s">
        <v>668</v>
      </c>
      <c r="U20" s="87">
        <v>0</v>
      </c>
      <c r="V20" s="87">
        <v>1200</v>
      </c>
      <c r="W20" s="34" t="s">
        <v>48</v>
      </c>
      <c r="X20" s="30">
        <v>20</v>
      </c>
      <c r="Y20" s="30" t="s">
        <v>73</v>
      </c>
      <c r="Z20" s="34" t="s">
        <v>47</v>
      </c>
      <c r="AA20" s="30" t="s">
        <v>62</v>
      </c>
      <c r="AB20" s="30" t="s">
        <v>51</v>
      </c>
      <c r="AC20" s="30">
        <v>3</v>
      </c>
      <c r="AD20" s="30">
        <v>50</v>
      </c>
      <c r="AE20" s="30">
        <v>3</v>
      </c>
      <c r="AF20" s="30">
        <v>7</v>
      </c>
      <c r="AG20" s="30" t="s">
        <v>794</v>
      </c>
      <c r="AH20" s="34" t="s">
        <v>47</v>
      </c>
      <c r="AI20" s="30" t="s">
        <v>41</v>
      </c>
      <c r="AJ20" s="30">
        <v>2000</v>
      </c>
      <c r="AK20" s="30">
        <v>2</v>
      </c>
      <c r="AL20" s="30" t="s">
        <v>40</v>
      </c>
      <c r="AM20" s="34" t="s">
        <v>47</v>
      </c>
      <c r="AN20" s="30">
        <v>97.29</v>
      </c>
      <c r="AO20" s="30">
        <v>82.47</v>
      </c>
      <c r="AP20" s="35">
        <v>0.97499999999999998</v>
      </c>
      <c r="AQ20" s="30">
        <v>1000</v>
      </c>
      <c r="AR20" s="30" t="s">
        <v>742</v>
      </c>
    </row>
    <row r="21" spans="1:44" ht="14.5" x14ac:dyDescent="0.35">
      <c r="A21" s="57">
        <v>19</v>
      </c>
      <c r="B21" s="58" t="s">
        <v>27</v>
      </c>
      <c r="C21" s="58" t="s">
        <v>284</v>
      </c>
      <c r="D21" s="58" t="s">
        <v>230</v>
      </c>
      <c r="E21" s="58" t="s">
        <v>285</v>
      </c>
      <c r="F21" s="58" t="s">
        <v>237</v>
      </c>
      <c r="G21" s="89" t="s">
        <v>249</v>
      </c>
      <c r="H21" s="87" t="s">
        <v>34</v>
      </c>
      <c r="I21" s="87">
        <v>123.36292</v>
      </c>
      <c r="J21" s="87" t="s">
        <v>855</v>
      </c>
      <c r="K21" s="87" t="s">
        <v>66</v>
      </c>
      <c r="L21" s="87" t="s">
        <v>584</v>
      </c>
      <c r="M21" s="87">
        <v>4500</v>
      </c>
      <c r="N21" s="87">
        <v>3655</v>
      </c>
      <c r="O21" s="87" t="s">
        <v>585</v>
      </c>
      <c r="P21" s="87"/>
      <c r="Q21" s="87"/>
      <c r="R21" s="87" t="s">
        <v>586</v>
      </c>
      <c r="S21" s="87" t="s">
        <v>586</v>
      </c>
      <c r="T21" s="87" t="s">
        <v>35</v>
      </c>
      <c r="U21" s="88">
        <v>6000000</v>
      </c>
      <c r="V21" s="87">
        <v>1300</v>
      </c>
      <c r="W21" s="34" t="s">
        <v>72</v>
      </c>
      <c r="X21" s="30" t="s">
        <v>798</v>
      </c>
      <c r="Y21" s="30" t="s">
        <v>588</v>
      </c>
      <c r="Z21" s="34" t="s">
        <v>47</v>
      </c>
      <c r="AA21" s="30" t="s">
        <v>62</v>
      </c>
      <c r="AB21" s="30" t="s">
        <v>51</v>
      </c>
      <c r="AC21" s="30">
        <v>0</v>
      </c>
      <c r="AD21" s="30">
        <v>50</v>
      </c>
      <c r="AE21" s="30">
        <v>3</v>
      </c>
      <c r="AF21" s="30">
        <v>6</v>
      </c>
      <c r="AG21" s="30" t="s">
        <v>794</v>
      </c>
      <c r="AH21" s="34" t="s">
        <v>47</v>
      </c>
      <c r="AI21" s="30" t="s">
        <v>41</v>
      </c>
      <c r="AJ21" s="30">
        <v>2000</v>
      </c>
      <c r="AK21" s="30">
        <v>2</v>
      </c>
      <c r="AL21" s="30" t="s">
        <v>40</v>
      </c>
      <c r="AM21" s="34" t="s">
        <v>47</v>
      </c>
      <c r="AN21" s="30">
        <v>0</v>
      </c>
      <c r="AO21" s="30">
        <v>0.01</v>
      </c>
      <c r="AP21" s="35">
        <v>0.99</v>
      </c>
      <c r="AQ21" s="30">
        <v>1200</v>
      </c>
      <c r="AR21" s="30" t="s">
        <v>742</v>
      </c>
    </row>
    <row r="22" spans="1:44" ht="14.5" x14ac:dyDescent="0.35">
      <c r="A22" s="57">
        <v>20</v>
      </c>
      <c r="B22" s="58" t="s">
        <v>27</v>
      </c>
      <c r="C22" s="58" t="s">
        <v>286</v>
      </c>
      <c r="D22" s="58" t="s">
        <v>230</v>
      </c>
      <c r="E22" s="58" t="s">
        <v>287</v>
      </c>
      <c r="F22" s="58" t="s">
        <v>276</v>
      </c>
      <c r="G22" s="89" t="s">
        <v>288</v>
      </c>
      <c r="H22" s="87" t="s">
        <v>34</v>
      </c>
      <c r="I22" s="87">
        <v>120.01461</v>
      </c>
      <c r="J22" s="87" t="s">
        <v>856</v>
      </c>
      <c r="K22" s="87" t="s">
        <v>66</v>
      </c>
      <c r="L22" s="87" t="s">
        <v>584</v>
      </c>
      <c r="M22" s="87">
        <v>3000</v>
      </c>
      <c r="N22" s="87">
        <v>2390</v>
      </c>
      <c r="O22" s="87" t="s">
        <v>586</v>
      </c>
      <c r="P22" s="87" t="s">
        <v>671</v>
      </c>
      <c r="Q22" s="87" t="s">
        <v>796</v>
      </c>
      <c r="R22" s="87" t="s">
        <v>586</v>
      </c>
      <c r="S22" s="87" t="s">
        <v>586</v>
      </c>
      <c r="T22" s="87" t="s">
        <v>668</v>
      </c>
      <c r="U22" s="87">
        <v>0</v>
      </c>
      <c r="V22" s="87">
        <v>1500</v>
      </c>
      <c r="W22" s="34" t="s">
        <v>48</v>
      </c>
      <c r="X22" s="30">
        <v>20</v>
      </c>
      <c r="Y22" s="30" t="s">
        <v>73</v>
      </c>
      <c r="Z22" s="34" t="s">
        <v>47</v>
      </c>
      <c r="AA22" s="30" t="s">
        <v>62</v>
      </c>
      <c r="AB22" s="30" t="s">
        <v>51</v>
      </c>
      <c r="AC22" s="30">
        <v>2</v>
      </c>
      <c r="AD22" s="30">
        <v>50</v>
      </c>
      <c r="AE22" s="30">
        <v>4</v>
      </c>
      <c r="AF22" s="30">
        <v>6</v>
      </c>
      <c r="AG22" s="30" t="s">
        <v>794</v>
      </c>
      <c r="AH22" s="34" t="s">
        <v>47</v>
      </c>
      <c r="AI22" s="30" t="s">
        <v>41</v>
      </c>
      <c r="AJ22" s="30">
        <v>2000</v>
      </c>
      <c r="AK22" s="30">
        <v>1</v>
      </c>
      <c r="AL22" s="30" t="s">
        <v>40</v>
      </c>
      <c r="AM22" s="34" t="s">
        <v>47</v>
      </c>
      <c r="AN22" s="30">
        <v>77.849999999999994</v>
      </c>
      <c r="AO22" s="30">
        <v>77.62</v>
      </c>
      <c r="AP22" s="35">
        <v>0.97499999999999998</v>
      </c>
      <c r="AQ22" s="30">
        <v>1500</v>
      </c>
      <c r="AR22" s="30" t="s">
        <v>742</v>
      </c>
    </row>
    <row r="23" spans="1:44" ht="14.5" x14ac:dyDescent="0.35">
      <c r="A23" s="57">
        <v>21</v>
      </c>
      <c r="B23" s="58" t="s">
        <v>27</v>
      </c>
      <c r="C23" s="58" t="s">
        <v>291</v>
      </c>
      <c r="D23" s="58" t="s">
        <v>230</v>
      </c>
      <c r="E23" s="58" t="s">
        <v>292</v>
      </c>
      <c r="F23" s="58" t="s">
        <v>252</v>
      </c>
      <c r="G23" s="89" t="s">
        <v>261</v>
      </c>
      <c r="H23" s="87" t="s">
        <v>34</v>
      </c>
      <c r="I23" s="87">
        <v>120.07096</v>
      </c>
      <c r="J23" s="87" t="s">
        <v>857</v>
      </c>
      <c r="K23" s="87" t="s">
        <v>29</v>
      </c>
      <c r="L23" s="87" t="s">
        <v>590</v>
      </c>
      <c r="M23" s="87">
        <v>4500</v>
      </c>
      <c r="N23" s="87">
        <v>3315</v>
      </c>
      <c r="O23" s="87" t="s">
        <v>585</v>
      </c>
      <c r="P23" s="87"/>
      <c r="Q23" s="87"/>
      <c r="R23" s="87" t="s">
        <v>585</v>
      </c>
      <c r="S23" s="87" t="s">
        <v>586</v>
      </c>
      <c r="T23" s="87" t="s">
        <v>35</v>
      </c>
      <c r="U23" s="88">
        <v>7500000</v>
      </c>
      <c r="V23" s="87">
        <v>1500</v>
      </c>
      <c r="W23" s="34" t="s">
        <v>797</v>
      </c>
      <c r="X23" s="30" t="s">
        <v>798</v>
      </c>
      <c r="Y23" s="30" t="s">
        <v>598</v>
      </c>
      <c r="Z23" s="34" t="s">
        <v>47</v>
      </c>
      <c r="AA23" s="30" t="s">
        <v>62</v>
      </c>
      <c r="AB23" s="30" t="s">
        <v>51</v>
      </c>
      <c r="AC23" s="30">
        <v>0</v>
      </c>
      <c r="AD23" s="30">
        <v>50</v>
      </c>
      <c r="AE23" s="30">
        <v>0</v>
      </c>
      <c r="AF23" s="30">
        <v>5</v>
      </c>
      <c r="AG23" s="30" t="s">
        <v>794</v>
      </c>
      <c r="AH23" s="34" t="s">
        <v>47</v>
      </c>
      <c r="AI23" s="30" t="s">
        <v>88</v>
      </c>
      <c r="AJ23" s="30">
        <v>2000</v>
      </c>
      <c r="AK23" s="30">
        <v>3</v>
      </c>
      <c r="AL23" s="30" t="s">
        <v>598</v>
      </c>
      <c r="AM23" s="34" t="s">
        <v>795</v>
      </c>
      <c r="AN23" s="30">
        <v>96.32</v>
      </c>
      <c r="AO23" s="30">
        <v>93.92</v>
      </c>
      <c r="AP23" s="35">
        <v>0.99</v>
      </c>
      <c r="AQ23" s="30">
        <v>1550</v>
      </c>
      <c r="AR23" s="30" t="s">
        <v>742</v>
      </c>
    </row>
    <row r="24" spans="1:44" ht="14.5" x14ac:dyDescent="0.35">
      <c r="A24" s="57">
        <v>22</v>
      </c>
      <c r="B24" s="58" t="s">
        <v>27</v>
      </c>
      <c r="C24" s="58" t="s">
        <v>293</v>
      </c>
      <c r="D24" s="58" t="s">
        <v>230</v>
      </c>
      <c r="E24" s="58" t="s">
        <v>294</v>
      </c>
      <c r="F24" s="58" t="s">
        <v>237</v>
      </c>
      <c r="G24" s="89" t="s">
        <v>273</v>
      </c>
      <c r="H24" s="87" t="s">
        <v>34</v>
      </c>
      <c r="I24" s="87">
        <v>121.32597</v>
      </c>
      <c r="J24" s="87" t="s">
        <v>858</v>
      </c>
      <c r="K24" s="87" t="s">
        <v>66</v>
      </c>
      <c r="L24" s="87" t="s">
        <v>590</v>
      </c>
      <c r="M24" s="87">
        <v>4500</v>
      </c>
      <c r="N24" s="87">
        <v>2743</v>
      </c>
      <c r="O24" s="87" t="s">
        <v>586</v>
      </c>
      <c r="P24" s="87" t="s">
        <v>671</v>
      </c>
      <c r="Q24" s="87" t="s">
        <v>796</v>
      </c>
      <c r="R24" s="87" t="s">
        <v>585</v>
      </c>
      <c r="S24" s="87" t="s">
        <v>586</v>
      </c>
      <c r="T24" s="87" t="s">
        <v>668</v>
      </c>
      <c r="U24" s="87">
        <v>0</v>
      </c>
      <c r="V24" s="87">
        <v>1248</v>
      </c>
      <c r="W24" s="34" t="s">
        <v>48</v>
      </c>
      <c r="X24" s="30">
        <v>20</v>
      </c>
      <c r="Y24" s="30" t="s">
        <v>73</v>
      </c>
      <c r="Z24" s="34" t="s">
        <v>47</v>
      </c>
      <c r="AA24" s="30" t="s">
        <v>62</v>
      </c>
      <c r="AB24" s="30" t="s">
        <v>51</v>
      </c>
      <c r="AC24" s="30">
        <v>2</v>
      </c>
      <c r="AD24" s="30">
        <v>50</v>
      </c>
      <c r="AE24" s="30">
        <v>0</v>
      </c>
      <c r="AF24" s="30">
        <v>6</v>
      </c>
      <c r="AG24" s="30" t="s">
        <v>794</v>
      </c>
      <c r="AH24" s="34" t="s">
        <v>47</v>
      </c>
      <c r="AI24" s="30" t="s">
        <v>41</v>
      </c>
      <c r="AJ24" s="30">
        <v>2000</v>
      </c>
      <c r="AK24" s="30">
        <v>3</v>
      </c>
      <c r="AL24" s="30" t="s">
        <v>40</v>
      </c>
      <c r="AM24" s="34" t="s">
        <v>47</v>
      </c>
      <c r="AN24" s="30">
        <v>40.32</v>
      </c>
      <c r="AO24" s="30">
        <v>50.06</v>
      </c>
      <c r="AP24" s="35">
        <v>0.99399999999999999</v>
      </c>
      <c r="AQ24" s="30">
        <v>1200</v>
      </c>
      <c r="AR24" s="30" t="s">
        <v>742</v>
      </c>
    </row>
    <row r="25" spans="1:44" ht="14.5" x14ac:dyDescent="0.35">
      <c r="A25" s="57">
        <v>23</v>
      </c>
      <c r="B25" s="58" t="s">
        <v>27</v>
      </c>
      <c r="C25" s="58" t="s">
        <v>295</v>
      </c>
      <c r="D25" s="58" t="s">
        <v>230</v>
      </c>
      <c r="E25" s="58" t="s">
        <v>296</v>
      </c>
      <c r="F25" s="58" t="s">
        <v>237</v>
      </c>
      <c r="G25" s="89" t="s">
        <v>273</v>
      </c>
      <c r="H25" s="87" t="s">
        <v>593</v>
      </c>
      <c r="I25" s="87">
        <v>121.12690000000001</v>
      </c>
      <c r="J25" s="87" t="s">
        <v>859</v>
      </c>
      <c r="K25" s="87" t="s">
        <v>66</v>
      </c>
      <c r="L25" s="87" t="s">
        <v>590</v>
      </c>
      <c r="M25" s="87">
        <v>6000</v>
      </c>
      <c r="N25" s="87">
        <v>5994</v>
      </c>
      <c r="O25" s="87" t="s">
        <v>586</v>
      </c>
      <c r="P25" s="87"/>
      <c r="Q25" s="87"/>
      <c r="R25" s="87" t="s">
        <v>585</v>
      </c>
      <c r="S25" s="87" t="s">
        <v>586</v>
      </c>
      <c r="T25" s="87" t="s">
        <v>668</v>
      </c>
      <c r="U25" s="87">
        <v>0</v>
      </c>
      <c r="V25" s="87">
        <v>1500</v>
      </c>
      <c r="W25" s="34" t="s">
        <v>72</v>
      </c>
      <c r="X25" s="30" t="s">
        <v>798</v>
      </c>
      <c r="Y25" s="30" t="s">
        <v>588</v>
      </c>
      <c r="Z25" s="34" t="s">
        <v>47</v>
      </c>
      <c r="AA25" s="30" t="s">
        <v>62</v>
      </c>
      <c r="AB25" s="30" t="s">
        <v>51</v>
      </c>
      <c r="AC25" s="30">
        <v>0</v>
      </c>
      <c r="AD25" s="30">
        <v>50</v>
      </c>
      <c r="AE25" s="30">
        <v>4</v>
      </c>
      <c r="AF25" s="30">
        <v>6</v>
      </c>
      <c r="AG25" s="30" t="s">
        <v>794</v>
      </c>
      <c r="AH25" s="34" t="s">
        <v>47</v>
      </c>
      <c r="AI25" s="30" t="s">
        <v>41</v>
      </c>
      <c r="AJ25" s="30">
        <v>2000</v>
      </c>
      <c r="AK25" s="30">
        <v>1</v>
      </c>
      <c r="AL25" s="30" t="s">
        <v>40</v>
      </c>
      <c r="AM25" s="34" t="s">
        <v>47</v>
      </c>
      <c r="AN25" s="30">
        <v>50</v>
      </c>
      <c r="AO25" s="30">
        <v>50</v>
      </c>
      <c r="AP25" s="35">
        <v>0.99</v>
      </c>
      <c r="AQ25" s="30">
        <v>1500</v>
      </c>
      <c r="AR25" s="30" t="s">
        <v>742</v>
      </c>
    </row>
    <row r="26" spans="1:44" ht="14.5" x14ac:dyDescent="0.35">
      <c r="A26" s="57">
        <v>24</v>
      </c>
      <c r="B26" s="58" t="s">
        <v>27</v>
      </c>
      <c r="C26" s="58" t="s">
        <v>297</v>
      </c>
      <c r="D26" s="58" t="s">
        <v>230</v>
      </c>
      <c r="E26" s="58" t="s">
        <v>298</v>
      </c>
      <c r="F26" s="58" t="s">
        <v>252</v>
      </c>
      <c r="G26" s="89" t="s">
        <v>261</v>
      </c>
      <c r="H26" s="87" t="s">
        <v>34</v>
      </c>
      <c r="I26" s="87">
        <v>120.80036</v>
      </c>
      <c r="J26" s="87" t="s">
        <v>860</v>
      </c>
      <c r="K26" s="87" t="s">
        <v>66</v>
      </c>
      <c r="L26" s="87" t="s">
        <v>584</v>
      </c>
      <c r="M26" s="87">
        <v>4500</v>
      </c>
      <c r="N26" s="87">
        <v>4001</v>
      </c>
      <c r="O26" s="87" t="s">
        <v>586</v>
      </c>
      <c r="P26" s="87" t="s">
        <v>666</v>
      </c>
      <c r="Q26" s="87" t="s">
        <v>599</v>
      </c>
      <c r="R26" s="87" t="s">
        <v>585</v>
      </c>
      <c r="S26" s="87" t="s">
        <v>586</v>
      </c>
      <c r="T26" s="87" t="s">
        <v>668</v>
      </c>
      <c r="U26" s="87">
        <v>0</v>
      </c>
      <c r="V26" s="87">
        <v>1200</v>
      </c>
      <c r="W26" s="34" t="s">
        <v>48</v>
      </c>
      <c r="X26" s="30">
        <v>20</v>
      </c>
      <c r="Y26" s="30" t="s">
        <v>73</v>
      </c>
      <c r="Z26" s="34" t="s">
        <v>47</v>
      </c>
      <c r="AA26" s="30" t="s">
        <v>62</v>
      </c>
      <c r="AB26" s="30" t="s">
        <v>51</v>
      </c>
      <c r="AC26" s="30">
        <v>2</v>
      </c>
      <c r="AD26" s="30">
        <v>50</v>
      </c>
      <c r="AE26" s="30">
        <v>3</v>
      </c>
      <c r="AF26" s="30">
        <v>7</v>
      </c>
      <c r="AG26" s="30" t="s">
        <v>794</v>
      </c>
      <c r="AH26" s="34" t="s">
        <v>47</v>
      </c>
      <c r="AI26" s="30" t="s">
        <v>88</v>
      </c>
      <c r="AJ26" s="30">
        <v>2000</v>
      </c>
      <c r="AK26" s="30">
        <v>3</v>
      </c>
      <c r="AL26" s="30" t="s">
        <v>598</v>
      </c>
      <c r="AM26" s="34" t="s">
        <v>795</v>
      </c>
      <c r="AN26" s="30">
        <v>98.42</v>
      </c>
      <c r="AO26" s="30">
        <v>97.4</v>
      </c>
      <c r="AP26" s="35">
        <v>0.99</v>
      </c>
      <c r="AQ26" s="30">
        <v>1278</v>
      </c>
      <c r="AR26" s="30" t="s">
        <v>742</v>
      </c>
    </row>
    <row r="27" spans="1:44" ht="14.5" x14ac:dyDescent="0.35">
      <c r="A27" s="57">
        <v>25</v>
      </c>
      <c r="B27" s="58" t="s">
        <v>27</v>
      </c>
      <c r="C27" s="58" t="s">
        <v>299</v>
      </c>
      <c r="D27" s="58" t="s">
        <v>230</v>
      </c>
      <c r="E27" s="58" t="s">
        <v>300</v>
      </c>
      <c r="F27" s="58" t="s">
        <v>241</v>
      </c>
      <c r="G27" s="89" t="s">
        <v>301</v>
      </c>
      <c r="H27" s="87" t="s">
        <v>34</v>
      </c>
      <c r="I27" s="87">
        <v>121.05265</v>
      </c>
      <c r="J27" s="87" t="s">
        <v>861</v>
      </c>
      <c r="K27" s="87" t="s">
        <v>29</v>
      </c>
      <c r="L27" s="87" t="s">
        <v>584</v>
      </c>
      <c r="M27" s="87">
        <v>4500</v>
      </c>
      <c r="N27" s="87">
        <v>3878</v>
      </c>
      <c r="O27" s="87" t="s">
        <v>586</v>
      </c>
      <c r="P27" s="87" t="s">
        <v>671</v>
      </c>
      <c r="Q27" s="87" t="s">
        <v>796</v>
      </c>
      <c r="R27" s="87" t="s">
        <v>585</v>
      </c>
      <c r="S27" s="87" t="s">
        <v>586</v>
      </c>
      <c r="T27" s="87" t="s">
        <v>668</v>
      </c>
      <c r="U27" s="87">
        <v>0</v>
      </c>
      <c r="V27" s="87">
        <v>1410</v>
      </c>
      <c r="W27" s="34" t="s">
        <v>48</v>
      </c>
      <c r="X27" s="30">
        <v>20</v>
      </c>
      <c r="Y27" s="30" t="s">
        <v>73</v>
      </c>
      <c r="Z27" s="34" t="s">
        <v>47</v>
      </c>
      <c r="AA27" s="30" t="s">
        <v>62</v>
      </c>
      <c r="AB27" s="30" t="s">
        <v>51</v>
      </c>
      <c r="AC27" s="30">
        <v>2</v>
      </c>
      <c r="AD27" s="30">
        <v>50</v>
      </c>
      <c r="AE27" s="30">
        <v>1</v>
      </c>
      <c r="AF27" s="30">
        <v>6</v>
      </c>
      <c r="AG27" s="30" t="s">
        <v>794</v>
      </c>
      <c r="AH27" s="34" t="s">
        <v>47</v>
      </c>
      <c r="AI27" s="30" t="s">
        <v>88</v>
      </c>
      <c r="AJ27" s="30">
        <v>2000</v>
      </c>
      <c r="AK27" s="30">
        <v>3</v>
      </c>
      <c r="AL27" s="30" t="s">
        <v>598</v>
      </c>
      <c r="AM27" s="34" t="s">
        <v>795</v>
      </c>
      <c r="AN27" s="30">
        <v>71.069999999999993</v>
      </c>
      <c r="AO27" s="30">
        <v>63.64</v>
      </c>
      <c r="AP27" s="35">
        <v>0.97499999999999998</v>
      </c>
      <c r="AQ27" s="30">
        <v>1450</v>
      </c>
      <c r="AR27" s="30" t="s">
        <v>742</v>
      </c>
    </row>
    <row r="28" spans="1:44" ht="14.5" x14ac:dyDescent="0.35">
      <c r="A28" s="57">
        <v>26</v>
      </c>
      <c r="B28" s="58" t="s">
        <v>27</v>
      </c>
      <c r="C28" s="58" t="s">
        <v>302</v>
      </c>
      <c r="D28" s="58" t="s">
        <v>230</v>
      </c>
      <c r="E28" s="58" t="s">
        <v>303</v>
      </c>
      <c r="F28" s="58" t="s">
        <v>232</v>
      </c>
      <c r="G28" s="89" t="s">
        <v>233</v>
      </c>
      <c r="H28" s="87" t="s">
        <v>34</v>
      </c>
      <c r="I28" s="87">
        <v>127.61215</v>
      </c>
      <c r="J28" s="87" t="s">
        <v>862</v>
      </c>
      <c r="K28" s="87" t="s">
        <v>29</v>
      </c>
      <c r="L28" s="87" t="s">
        <v>590</v>
      </c>
      <c r="M28" s="87">
        <v>7500</v>
      </c>
      <c r="N28" s="87">
        <v>7290</v>
      </c>
      <c r="O28" s="87" t="s">
        <v>586</v>
      </c>
      <c r="P28" s="87" t="s">
        <v>671</v>
      </c>
      <c r="Q28" s="87" t="s">
        <v>599</v>
      </c>
      <c r="R28" s="87" t="s">
        <v>586</v>
      </c>
      <c r="S28" s="87" t="s">
        <v>586</v>
      </c>
      <c r="T28" s="87" t="s">
        <v>668</v>
      </c>
      <c r="U28" s="87">
        <v>0</v>
      </c>
      <c r="V28" s="87">
        <v>2490</v>
      </c>
      <c r="W28" s="34" t="s">
        <v>48</v>
      </c>
      <c r="X28" s="30">
        <v>20</v>
      </c>
      <c r="Y28" s="30" t="s">
        <v>73</v>
      </c>
      <c r="Z28" s="34" t="s">
        <v>47</v>
      </c>
      <c r="AA28" s="30" t="s">
        <v>62</v>
      </c>
      <c r="AB28" s="30" t="s">
        <v>51</v>
      </c>
      <c r="AC28" s="30">
        <v>2</v>
      </c>
      <c r="AD28" s="30">
        <v>50</v>
      </c>
      <c r="AE28" s="30">
        <v>5</v>
      </c>
      <c r="AF28" s="30">
        <v>10</v>
      </c>
      <c r="AG28" s="30" t="s">
        <v>794</v>
      </c>
      <c r="AH28" s="34" t="s">
        <v>47</v>
      </c>
      <c r="AI28" s="30" t="s">
        <v>88</v>
      </c>
      <c r="AJ28" s="30">
        <v>3000</v>
      </c>
      <c r="AK28" s="30">
        <v>5</v>
      </c>
      <c r="AL28" s="30" t="s">
        <v>598</v>
      </c>
      <c r="AM28" s="34" t="s">
        <v>795</v>
      </c>
      <c r="AN28" s="30">
        <v>95.15</v>
      </c>
      <c r="AO28" s="30">
        <v>86.32</v>
      </c>
      <c r="AP28" s="35">
        <v>0.99399999999999999</v>
      </c>
      <c r="AQ28" s="30">
        <v>2500</v>
      </c>
      <c r="AR28" s="30" t="s">
        <v>742</v>
      </c>
    </row>
    <row r="29" spans="1:44" ht="14.5" x14ac:dyDescent="0.35">
      <c r="A29" s="57">
        <v>27</v>
      </c>
      <c r="B29" s="58" t="s">
        <v>27</v>
      </c>
      <c r="C29" s="58" t="s">
        <v>304</v>
      </c>
      <c r="D29" s="58" t="s">
        <v>230</v>
      </c>
      <c r="E29" s="58" t="s">
        <v>305</v>
      </c>
      <c r="F29" s="58" t="s">
        <v>237</v>
      </c>
      <c r="G29" s="89" t="s">
        <v>273</v>
      </c>
      <c r="H29" s="87" t="s">
        <v>34</v>
      </c>
      <c r="I29" s="87">
        <v>120.765</v>
      </c>
      <c r="J29" s="87" t="s">
        <v>863</v>
      </c>
      <c r="K29" s="87" t="s">
        <v>81</v>
      </c>
      <c r="L29" s="87" t="s">
        <v>584</v>
      </c>
      <c r="M29" s="87">
        <v>3000</v>
      </c>
      <c r="N29" s="87">
        <v>2959</v>
      </c>
      <c r="O29" s="87" t="s">
        <v>586</v>
      </c>
      <c r="P29" s="87" t="s">
        <v>671</v>
      </c>
      <c r="Q29" s="87" t="s">
        <v>599</v>
      </c>
      <c r="R29" s="87" t="s">
        <v>585</v>
      </c>
      <c r="S29" s="87" t="s">
        <v>586</v>
      </c>
      <c r="T29" s="87" t="s">
        <v>668</v>
      </c>
      <c r="U29" s="87">
        <v>0</v>
      </c>
      <c r="V29" s="87">
        <v>1300</v>
      </c>
      <c r="W29" s="34" t="s">
        <v>72</v>
      </c>
      <c r="X29" s="30" t="s">
        <v>798</v>
      </c>
      <c r="Y29" s="30" t="s">
        <v>588</v>
      </c>
      <c r="Z29" s="34" t="s">
        <v>47</v>
      </c>
      <c r="AA29" s="30" t="s">
        <v>62</v>
      </c>
      <c r="AB29" s="30" t="s">
        <v>51</v>
      </c>
      <c r="AC29" s="30">
        <v>0</v>
      </c>
      <c r="AD29" s="30">
        <v>50</v>
      </c>
      <c r="AE29" s="30">
        <v>4</v>
      </c>
      <c r="AF29" s="30">
        <v>6</v>
      </c>
      <c r="AG29" s="30" t="s">
        <v>794</v>
      </c>
      <c r="AH29" s="34" t="s">
        <v>47</v>
      </c>
      <c r="AI29" s="30" t="s">
        <v>41</v>
      </c>
      <c r="AJ29" s="30">
        <v>2000</v>
      </c>
      <c r="AK29" s="30">
        <v>1</v>
      </c>
      <c r="AL29" s="30" t="s">
        <v>40</v>
      </c>
      <c r="AM29" s="34" t="s">
        <v>47</v>
      </c>
      <c r="AN29" s="30">
        <v>58.22</v>
      </c>
      <c r="AO29" s="30">
        <v>0</v>
      </c>
      <c r="AP29" s="35">
        <v>0.97499999999999998</v>
      </c>
      <c r="AQ29" s="30">
        <v>1300</v>
      </c>
      <c r="AR29" s="30" t="s">
        <v>742</v>
      </c>
    </row>
    <row r="30" spans="1:44" ht="14.5" x14ac:dyDescent="0.35">
      <c r="A30" s="57">
        <v>28</v>
      </c>
      <c r="B30" s="58" t="s">
        <v>27</v>
      </c>
      <c r="C30" s="58" t="s">
        <v>306</v>
      </c>
      <c r="D30" s="58" t="s">
        <v>230</v>
      </c>
      <c r="E30" s="58" t="s">
        <v>307</v>
      </c>
      <c r="F30" s="58" t="s">
        <v>232</v>
      </c>
      <c r="G30" s="89" t="s">
        <v>249</v>
      </c>
      <c r="H30" s="87" t="s">
        <v>34</v>
      </c>
      <c r="I30" s="87">
        <v>124.39991000000001</v>
      </c>
      <c r="J30" s="87" t="s">
        <v>864</v>
      </c>
      <c r="K30" s="87" t="s">
        <v>81</v>
      </c>
      <c r="L30" s="87" t="s">
        <v>590</v>
      </c>
      <c r="M30" s="87">
        <v>3000</v>
      </c>
      <c r="N30" s="87">
        <v>2889</v>
      </c>
      <c r="O30" s="87" t="s">
        <v>586</v>
      </c>
      <c r="P30" s="87" t="s">
        <v>666</v>
      </c>
      <c r="Q30" s="87" t="s">
        <v>796</v>
      </c>
      <c r="R30" s="87" t="s">
        <v>585</v>
      </c>
      <c r="S30" s="87" t="s">
        <v>586</v>
      </c>
      <c r="T30" s="87" t="s">
        <v>668</v>
      </c>
      <c r="U30" s="87">
        <v>0</v>
      </c>
      <c r="V30" s="87">
        <v>1500</v>
      </c>
      <c r="W30" s="34" t="s">
        <v>48</v>
      </c>
      <c r="X30" s="30">
        <v>20</v>
      </c>
      <c r="Y30" s="30" t="s">
        <v>73</v>
      </c>
      <c r="Z30" s="34" t="s">
        <v>47</v>
      </c>
      <c r="AA30" s="30" t="s">
        <v>62</v>
      </c>
      <c r="AB30" s="30" t="s">
        <v>51</v>
      </c>
      <c r="AC30" s="30">
        <v>2</v>
      </c>
      <c r="AD30" s="30">
        <v>50</v>
      </c>
      <c r="AE30" s="30">
        <v>2</v>
      </c>
      <c r="AF30" s="30">
        <v>8</v>
      </c>
      <c r="AG30" s="30" t="s">
        <v>794</v>
      </c>
      <c r="AH30" s="34" t="s">
        <v>47</v>
      </c>
      <c r="AI30" s="30" t="s">
        <v>41</v>
      </c>
      <c r="AJ30" s="30">
        <v>2000</v>
      </c>
      <c r="AK30" s="30">
        <v>2</v>
      </c>
      <c r="AL30" s="30" t="s">
        <v>40</v>
      </c>
      <c r="AM30" s="34" t="s">
        <v>47</v>
      </c>
      <c r="AN30" s="30">
        <v>88.05</v>
      </c>
      <c r="AO30" s="30">
        <v>90.78</v>
      </c>
      <c r="AP30" s="35">
        <v>0.97499999999999998</v>
      </c>
      <c r="AQ30" s="30">
        <v>1550</v>
      </c>
      <c r="AR30" s="30" t="s">
        <v>742</v>
      </c>
    </row>
    <row r="31" spans="1:44" ht="14.5" x14ac:dyDescent="0.35">
      <c r="A31" s="57">
        <v>29</v>
      </c>
      <c r="B31" s="58" t="s">
        <v>27</v>
      </c>
      <c r="C31" s="58" t="s">
        <v>308</v>
      </c>
      <c r="D31" s="58" t="s">
        <v>230</v>
      </c>
      <c r="E31" s="58" t="s">
        <v>309</v>
      </c>
      <c r="F31" s="58" t="s">
        <v>232</v>
      </c>
      <c r="G31" s="89" t="s">
        <v>249</v>
      </c>
      <c r="H31" s="87" t="s">
        <v>593</v>
      </c>
      <c r="I31" s="87">
        <v>124.48193000000001</v>
      </c>
      <c r="J31" s="87" t="s">
        <v>865</v>
      </c>
      <c r="K31" s="87" t="s">
        <v>81</v>
      </c>
      <c r="L31" s="87" t="s">
        <v>590</v>
      </c>
      <c r="M31" s="87">
        <v>3000</v>
      </c>
      <c r="N31" s="87">
        <v>2411</v>
      </c>
      <c r="O31" s="87" t="s">
        <v>586</v>
      </c>
      <c r="P31" s="87"/>
      <c r="Q31" s="87"/>
      <c r="R31" s="87" t="s">
        <v>586</v>
      </c>
      <c r="S31" s="87" t="s">
        <v>585</v>
      </c>
      <c r="T31" s="87" t="s">
        <v>668</v>
      </c>
      <c r="U31" s="87">
        <v>0</v>
      </c>
      <c r="V31" s="87">
        <v>1300</v>
      </c>
      <c r="W31" s="34" t="s">
        <v>48</v>
      </c>
      <c r="X31" s="30">
        <v>20</v>
      </c>
      <c r="Y31" s="30" t="s">
        <v>588</v>
      </c>
      <c r="Z31" s="34" t="s">
        <v>47</v>
      </c>
      <c r="AA31" s="30" t="s">
        <v>62</v>
      </c>
      <c r="AB31" s="30" t="s">
        <v>51</v>
      </c>
      <c r="AC31" s="30">
        <v>2</v>
      </c>
      <c r="AD31" s="30">
        <v>50</v>
      </c>
      <c r="AE31" s="30">
        <v>3</v>
      </c>
      <c r="AF31" s="30">
        <v>6</v>
      </c>
      <c r="AG31" s="30" t="s">
        <v>794</v>
      </c>
      <c r="AH31" s="34" t="s">
        <v>47</v>
      </c>
      <c r="AI31" s="30" t="s">
        <v>41</v>
      </c>
      <c r="AJ31" s="30">
        <v>2000</v>
      </c>
      <c r="AK31" s="30">
        <v>1</v>
      </c>
      <c r="AL31" s="30" t="s">
        <v>40</v>
      </c>
      <c r="AM31" s="34" t="s">
        <v>47</v>
      </c>
      <c r="AN31" s="30">
        <v>78.989999999999995</v>
      </c>
      <c r="AO31" s="30">
        <v>81.93</v>
      </c>
      <c r="AP31" s="35">
        <v>0.97499999999999998</v>
      </c>
      <c r="AQ31" s="30">
        <v>1500</v>
      </c>
      <c r="AR31" s="30" t="s">
        <v>742</v>
      </c>
    </row>
    <row r="32" spans="1:44" ht="14.5" x14ac:dyDescent="0.35">
      <c r="A32" s="57">
        <v>30</v>
      </c>
      <c r="B32" s="58" t="s">
        <v>27</v>
      </c>
      <c r="C32" s="58" t="s">
        <v>310</v>
      </c>
      <c r="D32" s="58" t="s">
        <v>230</v>
      </c>
      <c r="E32" s="58" t="s">
        <v>311</v>
      </c>
      <c r="F32" s="58" t="s">
        <v>232</v>
      </c>
      <c r="G32" s="89" t="s">
        <v>249</v>
      </c>
      <c r="H32" s="87" t="s">
        <v>34</v>
      </c>
      <c r="I32" s="87">
        <v>125.00722</v>
      </c>
      <c r="J32" s="87" t="s">
        <v>866</v>
      </c>
      <c r="K32" s="87" t="s">
        <v>66</v>
      </c>
      <c r="L32" s="87" t="s">
        <v>590</v>
      </c>
      <c r="M32" s="87">
        <v>4500</v>
      </c>
      <c r="N32" s="87">
        <v>2079</v>
      </c>
      <c r="O32" s="87" t="s">
        <v>586</v>
      </c>
      <c r="P32" s="87" t="s">
        <v>671</v>
      </c>
      <c r="Q32" s="87" t="s">
        <v>796</v>
      </c>
      <c r="R32" s="87" t="s">
        <v>586</v>
      </c>
      <c r="S32" s="87" t="s">
        <v>586</v>
      </c>
      <c r="T32" s="87" t="s">
        <v>668</v>
      </c>
      <c r="U32" s="87">
        <v>0</v>
      </c>
      <c r="V32" s="87">
        <v>1250</v>
      </c>
      <c r="W32" s="34" t="s">
        <v>48</v>
      </c>
      <c r="X32" s="30">
        <v>20</v>
      </c>
      <c r="Y32" s="30" t="s">
        <v>73</v>
      </c>
      <c r="Z32" s="34" t="s">
        <v>47</v>
      </c>
      <c r="AA32" s="30" t="s">
        <v>62</v>
      </c>
      <c r="AB32" s="30" t="s">
        <v>51</v>
      </c>
      <c r="AC32" s="30">
        <v>1</v>
      </c>
      <c r="AD32" s="30">
        <v>50</v>
      </c>
      <c r="AE32" s="30">
        <v>2</v>
      </c>
      <c r="AF32" s="30">
        <v>4</v>
      </c>
      <c r="AG32" s="30" t="s">
        <v>794</v>
      </c>
      <c r="AH32" s="34" t="s">
        <v>47</v>
      </c>
      <c r="AI32" s="30" t="s">
        <v>41</v>
      </c>
      <c r="AJ32" s="30">
        <v>2000</v>
      </c>
      <c r="AK32" s="30">
        <v>2</v>
      </c>
      <c r="AL32" s="30" t="s">
        <v>40</v>
      </c>
      <c r="AM32" s="34" t="s">
        <v>47</v>
      </c>
      <c r="AN32" s="30">
        <v>56.64</v>
      </c>
      <c r="AO32" s="30">
        <v>44.35</v>
      </c>
      <c r="AP32" s="35">
        <v>0.99</v>
      </c>
      <c r="AQ32" s="30">
        <v>1400</v>
      </c>
      <c r="AR32" s="30" t="s">
        <v>742</v>
      </c>
    </row>
    <row r="33" spans="1:44" ht="14.5" x14ac:dyDescent="0.35">
      <c r="A33" s="57">
        <v>31</v>
      </c>
      <c r="B33" s="58" t="s">
        <v>27</v>
      </c>
      <c r="C33" s="58" t="s">
        <v>312</v>
      </c>
      <c r="D33" s="58" t="s">
        <v>230</v>
      </c>
      <c r="E33" s="58" t="s">
        <v>313</v>
      </c>
      <c r="F33" s="58" t="s">
        <v>252</v>
      </c>
      <c r="G33" s="89" t="s">
        <v>253</v>
      </c>
      <c r="H33" s="87" t="s">
        <v>34</v>
      </c>
      <c r="I33" s="87">
        <v>119.28464</v>
      </c>
      <c r="J33" s="87" t="s">
        <v>867</v>
      </c>
      <c r="K33" s="87" t="s">
        <v>29</v>
      </c>
      <c r="L33" s="87" t="s">
        <v>590</v>
      </c>
      <c r="M33" s="87">
        <v>3000</v>
      </c>
      <c r="N33" s="87">
        <v>2965</v>
      </c>
      <c r="O33" s="87" t="s">
        <v>585</v>
      </c>
      <c r="P33" s="87"/>
      <c r="Q33" s="87"/>
      <c r="R33" s="87" t="s">
        <v>585</v>
      </c>
      <c r="S33" s="87" t="s">
        <v>586</v>
      </c>
      <c r="T33" s="87" t="s">
        <v>35</v>
      </c>
      <c r="U33" s="88">
        <v>7000000</v>
      </c>
      <c r="V33" s="87">
        <v>1200</v>
      </c>
      <c r="W33" s="34" t="s">
        <v>797</v>
      </c>
      <c r="X33" s="30" t="s">
        <v>798</v>
      </c>
      <c r="Y33" s="30" t="s">
        <v>598</v>
      </c>
      <c r="Z33" s="34" t="s">
        <v>47</v>
      </c>
      <c r="AA33" s="30" t="s">
        <v>62</v>
      </c>
      <c r="AB33" s="30" t="s">
        <v>51</v>
      </c>
      <c r="AC33" s="30">
        <v>0</v>
      </c>
      <c r="AD33" s="30">
        <v>50</v>
      </c>
      <c r="AE33" s="30">
        <v>2</v>
      </c>
      <c r="AF33" s="30">
        <v>8</v>
      </c>
      <c r="AG33" s="30" t="s">
        <v>794</v>
      </c>
      <c r="AH33" s="34" t="s">
        <v>47</v>
      </c>
      <c r="AI33" s="30" t="s">
        <v>88</v>
      </c>
      <c r="AJ33" s="30">
        <v>2000</v>
      </c>
      <c r="AK33" s="30">
        <v>3</v>
      </c>
      <c r="AL33" s="30" t="s">
        <v>598</v>
      </c>
      <c r="AM33" s="34" t="s">
        <v>795</v>
      </c>
      <c r="AN33" s="30">
        <v>98.45</v>
      </c>
      <c r="AO33" s="30">
        <v>97.96</v>
      </c>
      <c r="AP33" s="35">
        <v>0.99</v>
      </c>
      <c r="AQ33" s="30">
        <v>1350</v>
      </c>
      <c r="AR33" s="30" t="s">
        <v>742</v>
      </c>
    </row>
    <row r="34" spans="1:44" ht="14.5" x14ac:dyDescent="0.35">
      <c r="A34" s="57">
        <v>32</v>
      </c>
      <c r="B34" s="58" t="s">
        <v>27</v>
      </c>
      <c r="C34" s="58" t="s">
        <v>315</v>
      </c>
      <c r="D34" s="58" t="s">
        <v>230</v>
      </c>
      <c r="E34" s="58" t="s">
        <v>316</v>
      </c>
      <c r="F34" s="58" t="s">
        <v>232</v>
      </c>
      <c r="G34" s="89" t="s">
        <v>233</v>
      </c>
      <c r="H34" s="87" t="s">
        <v>34</v>
      </c>
      <c r="I34" s="87">
        <v>127.39319999999999</v>
      </c>
      <c r="J34" s="87" t="s">
        <v>868</v>
      </c>
      <c r="K34" s="87" t="s">
        <v>29</v>
      </c>
      <c r="L34" s="87" t="s">
        <v>584</v>
      </c>
      <c r="M34" s="87">
        <v>3000</v>
      </c>
      <c r="N34" s="87">
        <v>1839</v>
      </c>
      <c r="O34" s="87" t="s">
        <v>586</v>
      </c>
      <c r="P34" s="87" t="s">
        <v>671</v>
      </c>
      <c r="Q34" s="87" t="s">
        <v>599</v>
      </c>
      <c r="R34" s="87" t="s">
        <v>586</v>
      </c>
      <c r="S34" s="87" t="s">
        <v>586</v>
      </c>
      <c r="T34" s="87" t="s">
        <v>668</v>
      </c>
      <c r="U34" s="87">
        <v>0</v>
      </c>
      <c r="V34" s="87">
        <v>1250</v>
      </c>
      <c r="W34" s="34" t="s">
        <v>48</v>
      </c>
      <c r="X34" s="30">
        <v>20</v>
      </c>
      <c r="Y34" s="30" t="s">
        <v>73</v>
      </c>
      <c r="Z34" s="34" t="s">
        <v>47</v>
      </c>
      <c r="AA34" s="30" t="s">
        <v>62</v>
      </c>
      <c r="AB34" s="30" t="s">
        <v>51</v>
      </c>
      <c r="AC34" s="30">
        <v>3</v>
      </c>
      <c r="AD34" s="30">
        <v>50</v>
      </c>
      <c r="AE34" s="30">
        <v>0</v>
      </c>
      <c r="AF34" s="30">
        <v>6</v>
      </c>
      <c r="AG34" s="30" t="s">
        <v>794</v>
      </c>
      <c r="AH34" s="34" t="s">
        <v>47</v>
      </c>
      <c r="AI34" s="30" t="s">
        <v>88</v>
      </c>
      <c r="AJ34" s="30">
        <v>2000</v>
      </c>
      <c r="AK34" s="30">
        <v>3</v>
      </c>
      <c r="AL34" s="30" t="s">
        <v>598</v>
      </c>
      <c r="AM34" s="34" t="s">
        <v>795</v>
      </c>
      <c r="AN34" s="30">
        <v>98.59</v>
      </c>
      <c r="AO34" s="30">
        <v>58.75</v>
      </c>
      <c r="AP34" s="35">
        <v>0.97499999999999998</v>
      </c>
      <c r="AQ34" s="30">
        <v>1430</v>
      </c>
      <c r="AR34" s="30" t="s">
        <v>742</v>
      </c>
    </row>
    <row r="35" spans="1:44" ht="14.5" x14ac:dyDescent="0.35">
      <c r="A35" s="57">
        <v>33</v>
      </c>
      <c r="B35" s="58" t="s">
        <v>27</v>
      </c>
      <c r="C35" s="58" t="s">
        <v>317</v>
      </c>
      <c r="D35" s="58" t="s">
        <v>230</v>
      </c>
      <c r="E35" s="58" t="s">
        <v>318</v>
      </c>
      <c r="F35" s="58" t="s">
        <v>252</v>
      </c>
      <c r="G35" s="89" t="s">
        <v>261</v>
      </c>
      <c r="H35" s="87" t="s">
        <v>34</v>
      </c>
      <c r="I35" s="87">
        <v>120.41710999999999</v>
      </c>
      <c r="J35" s="87" t="s">
        <v>869</v>
      </c>
      <c r="K35" s="87" t="s">
        <v>81</v>
      </c>
      <c r="L35" s="87" t="s">
        <v>584</v>
      </c>
      <c r="M35" s="87">
        <v>1500</v>
      </c>
      <c r="N35" s="87">
        <v>1486</v>
      </c>
      <c r="O35" s="87" t="s">
        <v>586</v>
      </c>
      <c r="P35" s="87" t="s">
        <v>671</v>
      </c>
      <c r="Q35" s="87" t="s">
        <v>599</v>
      </c>
      <c r="R35" s="87" t="s">
        <v>585</v>
      </c>
      <c r="S35" s="87" t="s">
        <v>586</v>
      </c>
      <c r="T35" s="87" t="s">
        <v>668</v>
      </c>
      <c r="U35" s="87">
        <v>0</v>
      </c>
      <c r="V35" s="87">
        <v>1200</v>
      </c>
      <c r="W35" s="34" t="s">
        <v>48</v>
      </c>
      <c r="X35" s="30">
        <v>20</v>
      </c>
      <c r="Y35" s="30" t="s">
        <v>73</v>
      </c>
      <c r="Z35" s="34" t="s">
        <v>47</v>
      </c>
      <c r="AA35" s="30" t="s">
        <v>62</v>
      </c>
      <c r="AB35" s="30" t="s">
        <v>51</v>
      </c>
      <c r="AC35" s="30">
        <v>2</v>
      </c>
      <c r="AD35" s="30">
        <v>50</v>
      </c>
      <c r="AE35" s="30">
        <v>4</v>
      </c>
      <c r="AF35" s="30">
        <v>6</v>
      </c>
      <c r="AG35" s="30" t="s">
        <v>794</v>
      </c>
      <c r="AH35" s="34" t="s">
        <v>47</v>
      </c>
      <c r="AI35" s="30" t="s">
        <v>88</v>
      </c>
      <c r="AJ35" s="30">
        <v>2000</v>
      </c>
      <c r="AK35" s="30">
        <v>3</v>
      </c>
      <c r="AL35" s="30" t="s">
        <v>598</v>
      </c>
      <c r="AM35" s="34" t="s">
        <v>795</v>
      </c>
      <c r="AN35" s="30">
        <v>96.69</v>
      </c>
      <c r="AO35" s="30">
        <v>99</v>
      </c>
      <c r="AP35" s="35">
        <v>0.97499999999999998</v>
      </c>
      <c r="AQ35" s="30">
        <v>1200</v>
      </c>
      <c r="AR35" s="30" t="s">
        <v>742</v>
      </c>
    </row>
  </sheetData>
  <mergeCells count="6">
    <mergeCell ref="R1:S1"/>
    <mergeCell ref="W1:Z1"/>
    <mergeCell ref="AA1:AH1"/>
    <mergeCell ref="AI1:AM1"/>
    <mergeCell ref="AN1:AP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A8AF-9251-429C-BAD6-A231320B9B9F}">
  <sheetPr filterMode="1"/>
  <dimension ref="A1:AE196"/>
  <sheetViews>
    <sheetView workbookViewId="0">
      <pane xSplit="4" topLeftCell="X1" activePane="topRight" state="frozen"/>
      <selection pane="topRight" activeCell="C3" sqref="C3"/>
    </sheetView>
  </sheetViews>
  <sheetFormatPr defaultColWidth="9.1796875" defaultRowHeight="14.5" x14ac:dyDescent="0.35"/>
  <cols>
    <col min="1" max="1" width="5.26953125" style="96" customWidth="1"/>
    <col min="2" max="2" width="9.1796875" style="96"/>
    <col min="3" max="3" width="10.453125" style="96" customWidth="1"/>
    <col min="4" max="4" width="13.54296875" style="96" customWidth="1"/>
    <col min="5" max="5" width="29.81640625" style="112" customWidth="1"/>
    <col min="6" max="6" width="16.81640625" style="96" customWidth="1"/>
    <col min="7" max="7" width="16.7265625" style="97" bestFit="1" customWidth="1"/>
    <col min="8" max="8" width="12.26953125" style="96" customWidth="1"/>
    <col min="9" max="9" width="10.81640625" style="96" customWidth="1"/>
    <col min="10" max="13" width="9.1796875" style="96"/>
    <col min="14" max="14" width="11.453125" style="96" bestFit="1" customWidth="1"/>
    <col min="15" max="15" width="11.1796875" style="96" customWidth="1"/>
    <col min="16" max="16" width="11.453125" style="96" customWidth="1"/>
    <col min="17" max="17" width="9.1796875" style="96"/>
    <col min="18" max="18" width="9.54296875" style="96" customWidth="1"/>
    <col min="19" max="19" width="10.81640625" style="96" bestFit="1" customWidth="1"/>
    <col min="20" max="20" width="11.54296875" style="96" customWidth="1"/>
    <col min="21" max="24" width="9.1796875" style="96"/>
    <col min="25" max="25" width="21" style="96" bestFit="1" customWidth="1"/>
    <col min="26" max="26" width="18.26953125" style="96" bestFit="1" customWidth="1"/>
    <col min="27" max="29" width="18.26953125" style="96" customWidth="1"/>
    <col min="30" max="30" width="14" style="96" customWidth="1"/>
    <col min="31" max="16384" width="9.1796875" style="96"/>
  </cols>
  <sheetData>
    <row r="1" spans="1:31" ht="21" x14ac:dyDescent="0.35">
      <c r="A1" s="96">
        <f>SUBTOTAL(3,A3:A250)</f>
        <v>37</v>
      </c>
      <c r="E1" s="96"/>
      <c r="G1" s="96"/>
      <c r="M1" s="97"/>
      <c r="N1" s="97">
        <f>SUBTOTAL(3,N3:N300)</f>
        <v>37</v>
      </c>
      <c r="O1" s="171" t="s">
        <v>559</v>
      </c>
      <c r="P1" s="172"/>
      <c r="Q1" s="173" t="s">
        <v>560</v>
      </c>
      <c r="R1" s="173"/>
      <c r="S1" s="171" t="s">
        <v>561</v>
      </c>
      <c r="T1" s="172"/>
      <c r="U1" s="174" t="s">
        <v>562</v>
      </c>
      <c r="V1" s="175"/>
      <c r="W1" s="175"/>
      <c r="X1" s="175"/>
      <c r="Y1" s="176" t="s">
        <v>563</v>
      </c>
      <c r="Z1" s="176"/>
      <c r="AA1" s="176"/>
      <c r="AB1" s="176"/>
      <c r="AC1" s="176"/>
      <c r="AD1" s="176"/>
      <c r="AE1" s="113"/>
    </row>
    <row r="2" spans="1:31" x14ac:dyDescent="0.35">
      <c r="A2" s="98" t="s">
        <v>4</v>
      </c>
      <c r="B2" s="98" t="s">
        <v>5</v>
      </c>
      <c r="C2" s="98" t="s">
        <v>6</v>
      </c>
      <c r="D2" s="98" t="s">
        <v>8</v>
      </c>
      <c r="E2" s="98" t="s">
        <v>9</v>
      </c>
      <c r="F2" s="98" t="s">
        <v>10</v>
      </c>
      <c r="G2" s="98" t="s">
        <v>11</v>
      </c>
      <c r="H2" s="99" t="s">
        <v>564</v>
      </c>
      <c r="I2" s="98" t="s">
        <v>13</v>
      </c>
      <c r="J2" s="98" t="s">
        <v>14</v>
      </c>
      <c r="K2" s="100" t="s">
        <v>7</v>
      </c>
      <c r="L2" s="100" t="s">
        <v>565</v>
      </c>
      <c r="M2" s="101" t="s">
        <v>16</v>
      </c>
      <c r="N2" s="102" t="s">
        <v>566</v>
      </c>
      <c r="O2" s="101" t="s">
        <v>567</v>
      </c>
      <c r="P2" s="101" t="s">
        <v>568</v>
      </c>
      <c r="Q2" s="102" t="s">
        <v>569</v>
      </c>
      <c r="R2" s="102" t="s">
        <v>570</v>
      </c>
      <c r="S2" s="103" t="s">
        <v>571</v>
      </c>
      <c r="T2" s="104" t="s">
        <v>572</v>
      </c>
      <c r="U2" s="102" t="s">
        <v>573</v>
      </c>
      <c r="V2" s="102" t="s">
        <v>574</v>
      </c>
      <c r="W2" s="102" t="s">
        <v>575</v>
      </c>
      <c r="X2" s="118" t="s">
        <v>576</v>
      </c>
      <c r="Y2" s="114" t="s">
        <v>577</v>
      </c>
      <c r="Z2" s="114" t="s">
        <v>578</v>
      </c>
      <c r="AA2" s="114" t="s">
        <v>579</v>
      </c>
      <c r="AB2" s="114" t="s">
        <v>580</v>
      </c>
      <c r="AC2" s="114" t="s">
        <v>581</v>
      </c>
      <c r="AD2" s="114" t="s">
        <v>582</v>
      </c>
    </row>
    <row r="3" spans="1:31" x14ac:dyDescent="0.35">
      <c r="A3" s="105">
        <v>1</v>
      </c>
      <c r="B3" s="105" t="s">
        <v>470</v>
      </c>
      <c r="C3" s="105" t="s">
        <v>509</v>
      </c>
      <c r="D3" s="105" t="s">
        <v>510</v>
      </c>
      <c r="E3" s="105" t="s">
        <v>511</v>
      </c>
      <c r="F3" s="105" t="s">
        <v>512</v>
      </c>
      <c r="G3" s="105" t="s">
        <v>513</v>
      </c>
      <c r="H3" s="106" t="s">
        <v>583</v>
      </c>
      <c r="I3" s="105">
        <v>104.214</v>
      </c>
      <c r="J3" s="105">
        <v>-2.7223000000000002</v>
      </c>
      <c r="K3" s="105" t="s">
        <v>66</v>
      </c>
      <c r="L3" s="107" t="s">
        <v>584</v>
      </c>
      <c r="M3" s="108">
        <v>4500</v>
      </c>
      <c r="N3" s="108">
        <v>4500</v>
      </c>
      <c r="O3" s="108" t="s">
        <v>585</v>
      </c>
      <c r="P3" s="108" t="s">
        <v>586</v>
      </c>
      <c r="Q3" s="109" t="s">
        <v>585</v>
      </c>
      <c r="R3" s="109" t="s">
        <v>586</v>
      </c>
      <c r="S3" s="109" t="s">
        <v>586</v>
      </c>
      <c r="T3" s="110">
        <v>0</v>
      </c>
      <c r="U3" s="108">
        <v>2222</v>
      </c>
      <c r="V3" s="108">
        <v>940</v>
      </c>
      <c r="W3" s="108">
        <v>2222</v>
      </c>
      <c r="X3" s="119">
        <v>640</v>
      </c>
      <c r="Y3" s="116" t="s">
        <v>73</v>
      </c>
      <c r="Z3" s="117"/>
      <c r="AA3" s="117"/>
      <c r="AB3" s="117"/>
      <c r="AC3" s="117"/>
      <c r="AD3" s="154"/>
    </row>
    <row r="4" spans="1:31" hidden="1" x14ac:dyDescent="0.35">
      <c r="A4" s="105">
        <v>2</v>
      </c>
      <c r="B4" s="105" t="s">
        <v>470</v>
      </c>
      <c r="C4" s="105" t="s">
        <v>514</v>
      </c>
      <c r="D4" s="105" t="s">
        <v>510</v>
      </c>
      <c r="E4" s="105" t="s">
        <v>515</v>
      </c>
      <c r="F4" s="105" t="s">
        <v>516</v>
      </c>
      <c r="G4" s="105" t="s">
        <v>517</v>
      </c>
      <c r="H4" s="106" t="s">
        <v>583</v>
      </c>
      <c r="I4" s="105">
        <v>102.31</v>
      </c>
      <c r="J4" s="105">
        <v>-1.6512</v>
      </c>
      <c r="K4" s="105" t="s">
        <v>81</v>
      </c>
      <c r="L4" s="107" t="s">
        <v>584</v>
      </c>
      <c r="M4" s="108">
        <v>3000</v>
      </c>
      <c r="N4" s="108">
        <v>3000</v>
      </c>
      <c r="O4" s="108" t="s">
        <v>586</v>
      </c>
      <c r="P4" s="108" t="s">
        <v>586</v>
      </c>
      <c r="Q4" s="109" t="s">
        <v>586</v>
      </c>
      <c r="R4" s="109" t="s">
        <v>585</v>
      </c>
      <c r="S4" s="109" t="s">
        <v>586</v>
      </c>
      <c r="T4" s="110">
        <v>0</v>
      </c>
      <c r="U4" s="108">
        <v>0</v>
      </c>
      <c r="V4" s="108">
        <v>0</v>
      </c>
      <c r="W4" s="108">
        <v>0</v>
      </c>
      <c r="X4" s="108">
        <v>0</v>
      </c>
      <c r="Y4" s="116" t="s">
        <v>73</v>
      </c>
      <c r="Z4" s="117" t="s">
        <v>586</v>
      </c>
      <c r="AA4" s="117"/>
      <c r="AB4" s="117"/>
      <c r="AC4" s="117"/>
      <c r="AD4" s="154"/>
    </row>
    <row r="5" spans="1:31" hidden="1" x14ac:dyDescent="0.35">
      <c r="A5" s="105">
        <v>3</v>
      </c>
      <c r="B5" s="105" t="s">
        <v>470</v>
      </c>
      <c r="C5" s="105" t="s">
        <v>518</v>
      </c>
      <c r="D5" s="105" t="s">
        <v>510</v>
      </c>
      <c r="E5" s="105" t="s">
        <v>519</v>
      </c>
      <c r="F5" s="105" t="s">
        <v>520</v>
      </c>
      <c r="G5" s="105" t="s">
        <v>521</v>
      </c>
      <c r="H5" s="106" t="s">
        <v>583</v>
      </c>
      <c r="I5" s="105">
        <v>105.69670000000001</v>
      </c>
      <c r="J5" s="105">
        <v>-4.6006999999999998</v>
      </c>
      <c r="K5" s="105" t="s">
        <v>29</v>
      </c>
      <c r="L5" s="107" t="s">
        <v>584</v>
      </c>
      <c r="M5" s="108">
        <v>4500</v>
      </c>
      <c r="N5" s="108">
        <v>4500</v>
      </c>
      <c r="O5" s="108" t="s">
        <v>586</v>
      </c>
      <c r="P5" s="108" t="s">
        <v>586</v>
      </c>
      <c r="Q5" s="109" t="s">
        <v>585</v>
      </c>
      <c r="R5" s="109" t="s">
        <v>586</v>
      </c>
      <c r="S5" s="109" t="s">
        <v>586</v>
      </c>
      <c r="T5" s="110">
        <v>0</v>
      </c>
      <c r="U5" s="108">
        <v>0</v>
      </c>
      <c r="V5" s="108">
        <v>0</v>
      </c>
      <c r="W5" s="108">
        <v>0</v>
      </c>
      <c r="X5" s="108">
        <v>0</v>
      </c>
      <c r="Y5" s="116" t="s">
        <v>73</v>
      </c>
      <c r="Z5" s="117" t="s">
        <v>586</v>
      </c>
      <c r="AA5" s="117"/>
      <c r="AB5" s="117"/>
      <c r="AC5" s="117"/>
      <c r="AD5" s="154"/>
    </row>
    <row r="6" spans="1:31" hidden="1" x14ac:dyDescent="0.35">
      <c r="A6" s="105">
        <v>4</v>
      </c>
      <c r="B6" s="105" t="s">
        <v>470</v>
      </c>
      <c r="C6" s="105" t="s">
        <v>522</v>
      </c>
      <c r="D6" s="105" t="s">
        <v>510</v>
      </c>
      <c r="E6" s="105" t="s">
        <v>523</v>
      </c>
      <c r="F6" s="105" t="s">
        <v>512</v>
      </c>
      <c r="G6" s="105" t="s">
        <v>524</v>
      </c>
      <c r="H6" s="106" t="s">
        <v>583</v>
      </c>
      <c r="I6" s="105">
        <v>105.7334</v>
      </c>
      <c r="J6" s="105">
        <v>-3.633</v>
      </c>
      <c r="K6" s="105" t="s">
        <v>29</v>
      </c>
      <c r="L6" s="107" t="s">
        <v>584</v>
      </c>
      <c r="M6" s="108">
        <v>4500</v>
      </c>
      <c r="N6" s="108">
        <v>4500</v>
      </c>
      <c r="O6" s="108" t="s">
        <v>586</v>
      </c>
      <c r="P6" s="108" t="s">
        <v>586</v>
      </c>
      <c r="Q6" s="109" t="s">
        <v>585</v>
      </c>
      <c r="R6" s="109" t="s">
        <v>586</v>
      </c>
      <c r="S6" s="109" t="s">
        <v>586</v>
      </c>
      <c r="T6" s="110">
        <v>0</v>
      </c>
      <c r="U6" s="108">
        <v>0</v>
      </c>
      <c r="V6" s="108">
        <v>0</v>
      </c>
      <c r="W6" s="108">
        <v>0</v>
      </c>
      <c r="X6" s="108">
        <v>0</v>
      </c>
      <c r="Y6" s="116" t="s">
        <v>73</v>
      </c>
      <c r="Z6" s="117" t="s">
        <v>586</v>
      </c>
      <c r="AA6" s="117"/>
      <c r="AB6" s="117"/>
      <c r="AC6" s="117"/>
      <c r="AD6" s="154"/>
    </row>
    <row r="7" spans="1:31" hidden="1" x14ac:dyDescent="0.35">
      <c r="A7" s="105">
        <v>5</v>
      </c>
      <c r="B7" s="105" t="s">
        <v>470</v>
      </c>
      <c r="C7" s="105" t="s">
        <v>526</v>
      </c>
      <c r="D7" s="105" t="s">
        <v>510</v>
      </c>
      <c r="E7" s="105" t="s">
        <v>587</v>
      </c>
      <c r="F7" s="105" t="s">
        <v>512</v>
      </c>
      <c r="G7" s="105" t="s">
        <v>524</v>
      </c>
      <c r="H7" s="106" t="s">
        <v>583</v>
      </c>
      <c r="I7" s="105">
        <v>105.8823</v>
      </c>
      <c r="J7" s="105">
        <v>-3.9714999999999998</v>
      </c>
      <c r="K7" s="105" t="s">
        <v>44</v>
      </c>
      <c r="L7" s="107" t="s">
        <v>584</v>
      </c>
      <c r="M7" s="108">
        <v>4500</v>
      </c>
      <c r="N7" s="108">
        <v>4500</v>
      </c>
      <c r="O7" s="108" t="s">
        <v>586</v>
      </c>
      <c r="P7" s="108" t="s">
        <v>585</v>
      </c>
      <c r="Q7" s="109" t="s">
        <v>586</v>
      </c>
      <c r="R7" s="109" t="s">
        <v>586</v>
      </c>
      <c r="S7" s="109" t="s">
        <v>586</v>
      </c>
      <c r="T7" s="110">
        <v>0</v>
      </c>
      <c r="U7" s="108">
        <v>0</v>
      </c>
      <c r="V7" s="108">
        <v>0</v>
      </c>
      <c r="W7" s="108">
        <v>0</v>
      </c>
      <c r="X7" s="108">
        <v>0</v>
      </c>
      <c r="Y7" s="116" t="s">
        <v>73</v>
      </c>
      <c r="Z7" s="117" t="s">
        <v>586</v>
      </c>
      <c r="AA7" s="117"/>
      <c r="AB7" s="117"/>
      <c r="AC7" s="117"/>
      <c r="AD7" s="154"/>
    </row>
    <row r="8" spans="1:31" x14ac:dyDescent="0.35">
      <c r="A8" s="105">
        <v>6</v>
      </c>
      <c r="B8" s="105" t="s">
        <v>470</v>
      </c>
      <c r="C8" s="105" t="s">
        <v>528</v>
      </c>
      <c r="D8" s="105" t="s">
        <v>510</v>
      </c>
      <c r="E8" s="105" t="s">
        <v>529</v>
      </c>
      <c r="F8" s="105" t="s">
        <v>512</v>
      </c>
      <c r="G8" s="105" t="s">
        <v>524</v>
      </c>
      <c r="H8" s="106" t="s">
        <v>583</v>
      </c>
      <c r="I8" s="105">
        <v>106.0895</v>
      </c>
      <c r="J8" s="105">
        <v>-3.2402000000000002</v>
      </c>
      <c r="K8" s="105" t="s">
        <v>29</v>
      </c>
      <c r="L8" s="107" t="s">
        <v>584</v>
      </c>
      <c r="M8" s="108">
        <v>4500</v>
      </c>
      <c r="N8" s="108">
        <v>4500</v>
      </c>
      <c r="O8" s="108" t="s">
        <v>585</v>
      </c>
      <c r="P8" s="108" t="s">
        <v>586</v>
      </c>
      <c r="Q8" s="109" t="s">
        <v>585</v>
      </c>
      <c r="R8" s="109" t="s">
        <v>586</v>
      </c>
      <c r="S8" s="111" t="s">
        <v>585</v>
      </c>
      <c r="T8" s="110">
        <v>0</v>
      </c>
      <c r="U8" s="108">
        <v>1451</v>
      </c>
      <c r="V8" s="108">
        <v>1451</v>
      </c>
      <c r="W8" s="108">
        <v>1451</v>
      </c>
      <c r="X8" s="119">
        <v>1451</v>
      </c>
      <c r="Y8" s="116" t="s">
        <v>588</v>
      </c>
      <c r="Z8" s="117" t="s">
        <v>586</v>
      </c>
      <c r="AA8" s="117" t="s">
        <v>589</v>
      </c>
      <c r="AB8" s="117" t="s">
        <v>589</v>
      </c>
      <c r="AC8" s="117" t="s">
        <v>589</v>
      </c>
      <c r="AD8" s="154" t="s">
        <v>589</v>
      </c>
    </row>
    <row r="9" spans="1:31" hidden="1" x14ac:dyDescent="0.35">
      <c r="A9" s="105">
        <v>7</v>
      </c>
      <c r="B9" s="105" t="s">
        <v>470</v>
      </c>
      <c r="C9" s="105" t="s">
        <v>530</v>
      </c>
      <c r="D9" s="105" t="s">
        <v>510</v>
      </c>
      <c r="E9" s="105" t="s">
        <v>531</v>
      </c>
      <c r="F9" s="105" t="s">
        <v>512</v>
      </c>
      <c r="G9" s="105" t="s">
        <v>524</v>
      </c>
      <c r="H9" s="106" t="s">
        <v>583</v>
      </c>
      <c r="I9" s="105">
        <v>105.8411</v>
      </c>
      <c r="J9" s="105">
        <v>-3.7707999999999999</v>
      </c>
      <c r="K9" s="105" t="s">
        <v>29</v>
      </c>
      <c r="L9" s="107" t="s">
        <v>584</v>
      </c>
      <c r="M9" s="108">
        <v>6000</v>
      </c>
      <c r="N9" s="108">
        <v>6000</v>
      </c>
      <c r="O9" s="108" t="s">
        <v>586</v>
      </c>
      <c r="P9" s="108" t="s">
        <v>586</v>
      </c>
      <c r="Q9" s="109" t="s">
        <v>585</v>
      </c>
      <c r="R9" s="109" t="s">
        <v>586</v>
      </c>
      <c r="S9" s="109" t="s">
        <v>585</v>
      </c>
      <c r="T9" s="110">
        <v>13000000</v>
      </c>
      <c r="U9" s="108">
        <v>0</v>
      </c>
      <c r="V9" s="108">
        <v>0</v>
      </c>
      <c r="W9" s="108">
        <v>0</v>
      </c>
      <c r="X9" s="108">
        <v>0</v>
      </c>
      <c r="Y9" s="116" t="s">
        <v>73</v>
      </c>
      <c r="Z9" s="117" t="s">
        <v>586</v>
      </c>
      <c r="AA9" s="117"/>
      <c r="AB9" s="117"/>
      <c r="AC9" s="117"/>
      <c r="AD9" s="154"/>
    </row>
    <row r="10" spans="1:31" x14ac:dyDescent="0.35">
      <c r="A10" s="105">
        <v>8</v>
      </c>
      <c r="B10" s="105" t="s">
        <v>470</v>
      </c>
      <c r="C10" s="105" t="s">
        <v>532</v>
      </c>
      <c r="D10" s="105" t="s">
        <v>510</v>
      </c>
      <c r="E10" s="105" t="s">
        <v>533</v>
      </c>
      <c r="F10" s="105" t="s">
        <v>534</v>
      </c>
      <c r="G10" s="105" t="s">
        <v>535</v>
      </c>
      <c r="H10" s="106" t="s">
        <v>583</v>
      </c>
      <c r="I10" s="105">
        <v>103.2389</v>
      </c>
      <c r="J10" s="105">
        <v>-2.5293999999999999</v>
      </c>
      <c r="K10" s="105" t="s">
        <v>29</v>
      </c>
      <c r="L10" s="107" t="s">
        <v>584</v>
      </c>
      <c r="M10" s="108">
        <v>6000</v>
      </c>
      <c r="N10" s="108">
        <v>6000</v>
      </c>
      <c r="O10" s="108" t="s">
        <v>585</v>
      </c>
      <c r="P10" s="108" t="s">
        <v>586</v>
      </c>
      <c r="Q10" s="109" t="s">
        <v>585</v>
      </c>
      <c r="R10" s="109" t="s">
        <v>586</v>
      </c>
      <c r="S10" s="109" t="s">
        <v>585</v>
      </c>
      <c r="T10" s="110">
        <v>0</v>
      </c>
      <c r="U10" s="108">
        <v>1825</v>
      </c>
      <c r="V10" s="108">
        <v>1825</v>
      </c>
      <c r="W10" s="108">
        <v>1825</v>
      </c>
      <c r="X10" s="119">
        <v>1825</v>
      </c>
      <c r="Y10" s="116" t="s">
        <v>588</v>
      </c>
      <c r="Z10" s="117"/>
      <c r="AA10" s="117"/>
      <c r="AB10" s="117"/>
      <c r="AC10" s="117"/>
      <c r="AD10" s="154"/>
    </row>
    <row r="11" spans="1:31" hidden="1" x14ac:dyDescent="0.35">
      <c r="A11" s="105">
        <v>9</v>
      </c>
      <c r="B11" s="105" t="s">
        <v>470</v>
      </c>
      <c r="C11" s="105" t="s">
        <v>536</v>
      </c>
      <c r="D11" s="105" t="s">
        <v>510</v>
      </c>
      <c r="E11" s="105" t="s">
        <v>537</v>
      </c>
      <c r="F11" s="105" t="s">
        <v>512</v>
      </c>
      <c r="G11" s="105" t="s">
        <v>524</v>
      </c>
      <c r="H11" s="106" t="s">
        <v>583</v>
      </c>
      <c r="I11" s="105">
        <v>105.8532</v>
      </c>
      <c r="J11" s="105">
        <v>-3.4910000000000001</v>
      </c>
      <c r="K11" s="105" t="s">
        <v>29</v>
      </c>
      <c r="L11" s="107" t="s">
        <v>584</v>
      </c>
      <c r="M11" s="108">
        <v>4500</v>
      </c>
      <c r="N11" s="108">
        <v>4500</v>
      </c>
      <c r="O11" s="108" t="s">
        <v>586</v>
      </c>
      <c r="P11" s="108" t="s">
        <v>586</v>
      </c>
      <c r="Q11" s="109" t="s">
        <v>585</v>
      </c>
      <c r="R11" s="109" t="s">
        <v>586</v>
      </c>
      <c r="S11" s="109" t="s">
        <v>586</v>
      </c>
      <c r="T11" s="110">
        <v>6500000</v>
      </c>
      <c r="U11" s="108">
        <v>0</v>
      </c>
      <c r="V11" s="108">
        <v>0</v>
      </c>
      <c r="W11" s="108">
        <v>0</v>
      </c>
      <c r="X11" s="108">
        <v>0</v>
      </c>
      <c r="Y11" s="116" t="s">
        <v>73</v>
      </c>
      <c r="Z11" s="117" t="s">
        <v>586</v>
      </c>
      <c r="AA11" s="117"/>
      <c r="AB11" s="117"/>
      <c r="AC11" s="117"/>
      <c r="AD11" s="154"/>
    </row>
    <row r="12" spans="1:31" x14ac:dyDescent="0.35">
      <c r="A12" s="105">
        <v>10</v>
      </c>
      <c r="B12" s="105" t="s">
        <v>470</v>
      </c>
      <c r="C12" s="105" t="s">
        <v>538</v>
      </c>
      <c r="D12" s="105" t="s">
        <v>510</v>
      </c>
      <c r="E12" s="105" t="s">
        <v>539</v>
      </c>
      <c r="F12" s="105" t="s">
        <v>520</v>
      </c>
      <c r="G12" s="105" t="s">
        <v>540</v>
      </c>
      <c r="H12" s="106" t="s">
        <v>583</v>
      </c>
      <c r="I12" s="105">
        <v>104.399</v>
      </c>
      <c r="J12" s="105">
        <v>-5.2032999999999996</v>
      </c>
      <c r="K12" s="105" t="s">
        <v>29</v>
      </c>
      <c r="L12" s="107" t="s">
        <v>584</v>
      </c>
      <c r="M12" s="108">
        <v>6000</v>
      </c>
      <c r="N12" s="108">
        <v>6000</v>
      </c>
      <c r="O12" s="108" t="s">
        <v>585</v>
      </c>
      <c r="P12" s="108" t="s">
        <v>586</v>
      </c>
      <c r="Q12" s="109" t="s">
        <v>585</v>
      </c>
      <c r="R12" s="109" t="s">
        <v>586</v>
      </c>
      <c r="S12" s="109" t="s">
        <v>585</v>
      </c>
      <c r="T12" s="110">
        <v>0</v>
      </c>
      <c r="U12" s="108">
        <v>2192</v>
      </c>
      <c r="V12" s="108">
        <v>1292</v>
      </c>
      <c r="W12" s="108">
        <v>2192</v>
      </c>
      <c r="X12" s="119">
        <v>1292</v>
      </c>
      <c r="Y12" s="116" t="s">
        <v>588</v>
      </c>
      <c r="Z12" s="117"/>
      <c r="AA12" s="117"/>
      <c r="AB12" s="117"/>
      <c r="AC12" s="117"/>
      <c r="AD12" s="154"/>
    </row>
    <row r="13" spans="1:31" hidden="1" x14ac:dyDescent="0.35">
      <c r="A13" s="105">
        <v>11</v>
      </c>
      <c r="B13" s="105" t="s">
        <v>470</v>
      </c>
      <c r="C13" s="105" t="s">
        <v>541</v>
      </c>
      <c r="D13" s="105" t="s">
        <v>510</v>
      </c>
      <c r="E13" s="105" t="s">
        <v>542</v>
      </c>
      <c r="F13" s="105" t="s">
        <v>516</v>
      </c>
      <c r="G13" s="105" t="s">
        <v>517</v>
      </c>
      <c r="H13" s="106" t="s">
        <v>583</v>
      </c>
      <c r="I13" s="105">
        <v>101.721</v>
      </c>
      <c r="J13" s="105">
        <v>-2.2397</v>
      </c>
      <c r="K13" s="105" t="s">
        <v>29</v>
      </c>
      <c r="L13" s="107" t="s">
        <v>590</v>
      </c>
      <c r="M13" s="108">
        <v>4500</v>
      </c>
      <c r="N13" s="108">
        <v>4500</v>
      </c>
      <c r="O13" s="108" t="s">
        <v>586</v>
      </c>
      <c r="P13" s="108" t="s">
        <v>586</v>
      </c>
      <c r="Q13" s="109" t="s">
        <v>585</v>
      </c>
      <c r="R13" s="109" t="s">
        <v>586</v>
      </c>
      <c r="S13" s="109" t="s">
        <v>585</v>
      </c>
      <c r="T13" s="110">
        <v>10000000</v>
      </c>
      <c r="U13" s="108">
        <v>0</v>
      </c>
      <c r="V13" s="108">
        <v>0</v>
      </c>
      <c r="W13" s="108">
        <v>0</v>
      </c>
      <c r="X13" s="108">
        <v>0</v>
      </c>
      <c r="Y13" s="116" t="s">
        <v>588</v>
      </c>
      <c r="Z13" s="117" t="s">
        <v>586</v>
      </c>
      <c r="AA13" s="117"/>
      <c r="AB13" s="117"/>
      <c r="AC13" s="117"/>
      <c r="AD13" s="154"/>
    </row>
    <row r="14" spans="1:31" x14ac:dyDescent="0.35">
      <c r="A14" s="105">
        <v>12</v>
      </c>
      <c r="B14" s="105" t="s">
        <v>470</v>
      </c>
      <c r="C14" s="105" t="s">
        <v>543</v>
      </c>
      <c r="D14" s="105" t="s">
        <v>510</v>
      </c>
      <c r="E14" s="105" t="s">
        <v>544</v>
      </c>
      <c r="F14" s="105" t="s">
        <v>512</v>
      </c>
      <c r="G14" s="105" t="s">
        <v>524</v>
      </c>
      <c r="H14" s="106" t="s">
        <v>583</v>
      </c>
      <c r="I14" s="105">
        <v>105.9204</v>
      </c>
      <c r="J14" s="105">
        <v>-3.3491</v>
      </c>
      <c r="K14" s="105" t="s">
        <v>66</v>
      </c>
      <c r="L14" s="107" t="s">
        <v>584</v>
      </c>
      <c r="M14" s="108">
        <v>3000</v>
      </c>
      <c r="N14" s="108">
        <v>3000</v>
      </c>
      <c r="O14" s="108" t="s">
        <v>585</v>
      </c>
      <c r="P14" s="108" t="s">
        <v>586</v>
      </c>
      <c r="Q14" s="109" t="s">
        <v>586</v>
      </c>
      <c r="R14" s="109" t="s">
        <v>586</v>
      </c>
      <c r="S14" s="109" t="s">
        <v>586</v>
      </c>
      <c r="T14" s="110">
        <v>19000000</v>
      </c>
      <c r="U14" s="108">
        <v>1000</v>
      </c>
      <c r="V14" s="108">
        <v>1000</v>
      </c>
      <c r="W14" s="108">
        <v>2000</v>
      </c>
      <c r="X14" s="119">
        <v>1000</v>
      </c>
      <c r="Y14" s="116" t="s">
        <v>588</v>
      </c>
      <c r="Z14" s="117"/>
      <c r="AA14" s="117"/>
      <c r="AB14" s="117"/>
      <c r="AC14" s="117"/>
      <c r="AD14" s="154"/>
    </row>
    <row r="15" spans="1:31" hidden="1" x14ac:dyDescent="0.35">
      <c r="A15" s="105">
        <v>13</v>
      </c>
      <c r="B15" s="105" t="s">
        <v>470</v>
      </c>
      <c r="C15" s="105" t="s">
        <v>545</v>
      </c>
      <c r="D15" s="105" t="s">
        <v>510</v>
      </c>
      <c r="E15" s="105" t="s">
        <v>546</v>
      </c>
      <c r="F15" s="105" t="s">
        <v>547</v>
      </c>
      <c r="G15" s="105" t="s">
        <v>548</v>
      </c>
      <c r="H15" s="106" t="s">
        <v>583</v>
      </c>
      <c r="I15" s="105">
        <v>105.181</v>
      </c>
      <c r="J15" s="105">
        <v>-2.0165000000000002</v>
      </c>
      <c r="K15" s="105" t="s">
        <v>29</v>
      </c>
      <c r="L15" s="107" t="s">
        <v>590</v>
      </c>
      <c r="M15" s="108">
        <v>6000</v>
      </c>
      <c r="N15" s="108">
        <v>6000</v>
      </c>
      <c r="O15" s="108" t="s">
        <v>586</v>
      </c>
      <c r="P15" s="108" t="s">
        <v>585</v>
      </c>
      <c r="Q15" s="109" t="s">
        <v>586</v>
      </c>
      <c r="R15" s="109" t="s">
        <v>586</v>
      </c>
      <c r="S15" s="109" t="s">
        <v>586</v>
      </c>
      <c r="T15" s="110">
        <v>0</v>
      </c>
      <c r="U15" s="108">
        <v>0</v>
      </c>
      <c r="V15" s="108">
        <v>0</v>
      </c>
      <c r="W15" s="108">
        <v>0</v>
      </c>
      <c r="X15" s="108">
        <v>0</v>
      </c>
      <c r="Y15" s="116" t="s">
        <v>73</v>
      </c>
      <c r="Z15" s="117" t="s">
        <v>586</v>
      </c>
      <c r="AA15" s="117"/>
      <c r="AB15" s="117"/>
      <c r="AC15" s="117"/>
      <c r="AD15" s="154"/>
    </row>
    <row r="16" spans="1:31" hidden="1" x14ac:dyDescent="0.35">
      <c r="A16" s="105">
        <v>14</v>
      </c>
      <c r="B16" s="105" t="s">
        <v>470</v>
      </c>
      <c r="C16" s="105" t="s">
        <v>549</v>
      </c>
      <c r="D16" s="105" t="s">
        <v>510</v>
      </c>
      <c r="E16" s="105" t="s">
        <v>550</v>
      </c>
      <c r="F16" s="105" t="s">
        <v>512</v>
      </c>
      <c r="G16" s="105" t="s">
        <v>524</v>
      </c>
      <c r="H16" s="106" t="s">
        <v>583</v>
      </c>
      <c r="I16" s="105">
        <v>103.5719</v>
      </c>
      <c r="J16" s="105">
        <v>-4.5008999999999997</v>
      </c>
      <c r="K16" s="105" t="s">
        <v>44</v>
      </c>
      <c r="L16" s="107" t="s">
        <v>590</v>
      </c>
      <c r="M16" s="108">
        <v>6000</v>
      </c>
      <c r="N16" s="108">
        <v>6000</v>
      </c>
      <c r="O16" s="108" t="s">
        <v>591</v>
      </c>
      <c r="P16" s="108" t="s">
        <v>586</v>
      </c>
      <c r="Q16" s="109" t="s">
        <v>585</v>
      </c>
      <c r="R16" s="109" t="s">
        <v>586</v>
      </c>
      <c r="S16" s="109" t="s">
        <v>586</v>
      </c>
      <c r="T16" s="110">
        <v>0</v>
      </c>
      <c r="U16" s="108">
        <v>0</v>
      </c>
      <c r="V16" s="108">
        <v>0</v>
      </c>
      <c r="W16" s="108">
        <v>0</v>
      </c>
      <c r="X16" s="108">
        <v>0</v>
      </c>
      <c r="Y16" s="116" t="s">
        <v>73</v>
      </c>
      <c r="Z16" s="117" t="s">
        <v>586</v>
      </c>
      <c r="AA16" s="117"/>
      <c r="AB16" s="117"/>
      <c r="AC16" s="117"/>
      <c r="AD16" s="154"/>
    </row>
    <row r="17" spans="1:30" hidden="1" x14ac:dyDescent="0.35">
      <c r="A17" s="105">
        <v>15</v>
      </c>
      <c r="B17" s="105" t="s">
        <v>470</v>
      </c>
      <c r="C17" s="105" t="s">
        <v>551</v>
      </c>
      <c r="D17" s="105" t="s">
        <v>510</v>
      </c>
      <c r="E17" s="105" t="s">
        <v>552</v>
      </c>
      <c r="F17" s="105" t="s">
        <v>534</v>
      </c>
      <c r="G17" s="105" t="s">
        <v>535</v>
      </c>
      <c r="H17" s="106" t="s">
        <v>583</v>
      </c>
      <c r="I17" s="105">
        <v>103.887</v>
      </c>
      <c r="J17" s="105">
        <v>-3.3584999999999998</v>
      </c>
      <c r="K17" s="105" t="s">
        <v>81</v>
      </c>
      <c r="L17" s="107" t="s">
        <v>584</v>
      </c>
      <c r="M17" s="108">
        <v>4500</v>
      </c>
      <c r="N17" s="108">
        <v>4500</v>
      </c>
      <c r="O17" s="108" t="s">
        <v>586</v>
      </c>
      <c r="P17" s="108" t="s">
        <v>586</v>
      </c>
      <c r="Q17" s="109" t="s">
        <v>586</v>
      </c>
      <c r="R17" s="109" t="s">
        <v>586</v>
      </c>
      <c r="S17" s="109" t="s">
        <v>586</v>
      </c>
      <c r="T17" s="110">
        <v>0</v>
      </c>
      <c r="U17" s="108">
        <v>0</v>
      </c>
      <c r="V17" s="108">
        <v>0</v>
      </c>
      <c r="W17" s="108">
        <v>0</v>
      </c>
      <c r="X17" s="108">
        <v>0</v>
      </c>
      <c r="Y17" s="116" t="s">
        <v>73</v>
      </c>
      <c r="Z17" s="117" t="s">
        <v>586</v>
      </c>
      <c r="AA17" s="117"/>
      <c r="AB17" s="117"/>
      <c r="AC17" s="117"/>
      <c r="AD17" s="154"/>
    </row>
    <row r="18" spans="1:30" hidden="1" x14ac:dyDescent="0.35">
      <c r="A18" s="105">
        <v>16</v>
      </c>
      <c r="B18" s="105" t="s">
        <v>470</v>
      </c>
      <c r="C18" s="105" t="s">
        <v>553</v>
      </c>
      <c r="D18" s="105" t="s">
        <v>510</v>
      </c>
      <c r="E18" s="105" t="s">
        <v>554</v>
      </c>
      <c r="F18" s="105" t="s">
        <v>512</v>
      </c>
      <c r="G18" s="105" t="s">
        <v>524</v>
      </c>
      <c r="H18" s="106" t="s">
        <v>583</v>
      </c>
      <c r="I18" s="105">
        <v>105.65600000000001</v>
      </c>
      <c r="J18" s="105">
        <v>-3.266</v>
      </c>
      <c r="K18" s="105" t="s">
        <v>29</v>
      </c>
      <c r="L18" s="107" t="s">
        <v>590</v>
      </c>
      <c r="M18" s="108">
        <v>7500</v>
      </c>
      <c r="N18" s="108">
        <v>7500</v>
      </c>
      <c r="O18" s="108" t="s">
        <v>586</v>
      </c>
      <c r="P18" s="108" t="s">
        <v>586</v>
      </c>
      <c r="Q18" s="109" t="s">
        <v>585</v>
      </c>
      <c r="R18" s="109" t="s">
        <v>586</v>
      </c>
      <c r="S18" s="109" t="s">
        <v>586</v>
      </c>
      <c r="T18" s="110">
        <v>0</v>
      </c>
      <c r="U18" s="108">
        <v>0</v>
      </c>
      <c r="V18" s="108">
        <v>0</v>
      </c>
      <c r="W18" s="108">
        <v>0</v>
      </c>
      <c r="X18" s="108">
        <v>0</v>
      </c>
      <c r="Y18" s="116" t="s">
        <v>73</v>
      </c>
      <c r="Z18" s="117" t="s">
        <v>586</v>
      </c>
      <c r="AA18" s="117"/>
      <c r="AB18" s="117"/>
      <c r="AC18" s="117"/>
      <c r="AD18" s="154"/>
    </row>
    <row r="19" spans="1:30" hidden="1" x14ac:dyDescent="0.35">
      <c r="A19" s="105">
        <v>17</v>
      </c>
      <c r="B19" s="105" t="s">
        <v>470</v>
      </c>
      <c r="C19" s="105" t="s">
        <v>555</v>
      </c>
      <c r="D19" s="105" t="s">
        <v>510</v>
      </c>
      <c r="E19" s="105" t="s">
        <v>556</v>
      </c>
      <c r="F19" s="105" t="s">
        <v>512</v>
      </c>
      <c r="G19" s="105" t="s">
        <v>524</v>
      </c>
      <c r="H19" s="106" t="s">
        <v>583</v>
      </c>
      <c r="I19" s="105">
        <v>105.97499999999999</v>
      </c>
      <c r="J19" s="105">
        <v>-3.3041999999999998</v>
      </c>
      <c r="K19" s="105" t="s">
        <v>44</v>
      </c>
      <c r="L19" s="107" t="s">
        <v>590</v>
      </c>
      <c r="M19" s="108">
        <v>6000</v>
      </c>
      <c r="N19" s="108">
        <v>6000</v>
      </c>
      <c r="O19" s="108" t="s">
        <v>586</v>
      </c>
      <c r="P19" s="108" t="s">
        <v>585</v>
      </c>
      <c r="Q19" s="109" t="s">
        <v>586</v>
      </c>
      <c r="R19" s="109" t="s">
        <v>586</v>
      </c>
      <c r="S19" s="109" t="s">
        <v>586</v>
      </c>
      <c r="T19" s="110">
        <v>0</v>
      </c>
      <c r="U19" s="108">
        <v>0</v>
      </c>
      <c r="V19" s="108">
        <v>0</v>
      </c>
      <c r="W19" s="108">
        <v>0</v>
      </c>
      <c r="X19" s="108">
        <v>0</v>
      </c>
      <c r="Y19" s="116" t="s">
        <v>73</v>
      </c>
      <c r="Z19" s="117" t="s">
        <v>586</v>
      </c>
      <c r="AA19" s="117"/>
      <c r="AB19" s="117"/>
      <c r="AC19" s="117"/>
      <c r="AD19" s="154"/>
    </row>
    <row r="20" spans="1:30" hidden="1" x14ac:dyDescent="0.35">
      <c r="A20" s="105">
        <v>18</v>
      </c>
      <c r="B20" s="105" t="s">
        <v>470</v>
      </c>
      <c r="C20" s="105" t="s">
        <v>557</v>
      </c>
      <c r="D20" s="105" t="s">
        <v>510</v>
      </c>
      <c r="E20" s="105" t="s">
        <v>558</v>
      </c>
      <c r="F20" s="105" t="s">
        <v>512</v>
      </c>
      <c r="G20" s="105" t="s">
        <v>524</v>
      </c>
      <c r="H20" s="106" t="s">
        <v>583</v>
      </c>
      <c r="I20" s="105">
        <v>105.8236</v>
      </c>
      <c r="J20" s="105">
        <v>-3.5911</v>
      </c>
      <c r="K20" s="105" t="s">
        <v>44</v>
      </c>
      <c r="L20" s="107" t="s">
        <v>584</v>
      </c>
      <c r="M20" s="108">
        <v>6000</v>
      </c>
      <c r="N20" s="108">
        <v>6000</v>
      </c>
      <c r="O20" s="108" t="s">
        <v>586</v>
      </c>
      <c r="P20" s="108" t="s">
        <v>586</v>
      </c>
      <c r="Q20" s="109" t="s">
        <v>585</v>
      </c>
      <c r="R20" s="109" t="s">
        <v>586</v>
      </c>
      <c r="S20" s="109" t="s">
        <v>586</v>
      </c>
      <c r="T20" s="110">
        <v>0</v>
      </c>
      <c r="U20" s="108">
        <v>0</v>
      </c>
      <c r="V20" s="108">
        <v>0</v>
      </c>
      <c r="W20" s="108">
        <v>0</v>
      </c>
      <c r="X20" s="108">
        <v>0</v>
      </c>
      <c r="Y20" s="116" t="s">
        <v>73</v>
      </c>
      <c r="Z20" s="117" t="s">
        <v>586</v>
      </c>
      <c r="AA20" s="117"/>
      <c r="AB20" s="117"/>
      <c r="AC20" s="117"/>
      <c r="AD20" s="154"/>
    </row>
    <row r="21" spans="1:30" x14ac:dyDescent="0.35">
      <c r="A21" s="105">
        <v>19</v>
      </c>
      <c r="B21" s="16" t="s">
        <v>470</v>
      </c>
      <c r="C21" s="16" t="s">
        <v>471</v>
      </c>
      <c r="D21" s="16" t="s">
        <v>472</v>
      </c>
      <c r="E21" s="16" t="s">
        <v>473</v>
      </c>
      <c r="F21" s="16" t="s">
        <v>474</v>
      </c>
      <c r="G21" s="16" t="s">
        <v>475</v>
      </c>
      <c r="H21" s="17" t="s">
        <v>583</v>
      </c>
      <c r="I21" s="16">
        <v>101.0538</v>
      </c>
      <c r="J21" s="16">
        <v>0.1613</v>
      </c>
      <c r="K21" s="16" t="s">
        <v>29</v>
      </c>
      <c r="L21" s="38" t="s">
        <v>592</v>
      </c>
      <c r="M21" s="19">
        <v>4500</v>
      </c>
      <c r="N21" s="19">
        <v>4500</v>
      </c>
      <c r="O21" s="19" t="s">
        <v>585</v>
      </c>
      <c r="P21" s="19" t="s">
        <v>586</v>
      </c>
      <c r="Q21" s="19" t="s">
        <v>586</v>
      </c>
      <c r="R21" s="109" t="s">
        <v>586</v>
      </c>
      <c r="S21" s="109" t="s">
        <v>586</v>
      </c>
      <c r="T21" s="110">
        <v>0</v>
      </c>
      <c r="U21" s="96">
        <f>VLOOKUP(C21,Sheet1!D:H,5,0)</f>
        <v>1800</v>
      </c>
      <c r="V21" s="96">
        <f>VLOOKUP(C21,Sheet1!D:I,6,0)</f>
        <v>1800</v>
      </c>
      <c r="W21" s="96">
        <f>VLOOKUP(C21,Sheet1!D:K,7,0)</f>
        <v>2600</v>
      </c>
      <c r="X21" s="96">
        <f>VLOOKUP(C21,Sheet1!D:K,8,0)</f>
        <v>1000</v>
      </c>
      <c r="Y21" s="24" t="s">
        <v>40</v>
      </c>
      <c r="Z21" s="117"/>
      <c r="AA21" s="117"/>
      <c r="AB21" s="117"/>
      <c r="AC21" s="117"/>
      <c r="AD21" s="154"/>
    </row>
    <row r="22" spans="1:30" hidden="1" x14ac:dyDescent="0.35">
      <c r="A22" s="105">
        <v>20</v>
      </c>
      <c r="B22" s="16" t="s">
        <v>470</v>
      </c>
      <c r="C22" s="16" t="s">
        <v>477</v>
      </c>
      <c r="D22" s="16" t="s">
        <v>472</v>
      </c>
      <c r="E22" s="16" t="s">
        <v>478</v>
      </c>
      <c r="F22" s="16" t="s">
        <v>474</v>
      </c>
      <c r="G22" s="16" t="s">
        <v>479</v>
      </c>
      <c r="H22" s="17" t="s">
        <v>583</v>
      </c>
      <c r="I22" s="16">
        <v>100.9622</v>
      </c>
      <c r="J22" s="16">
        <v>1.3846000000000001</v>
      </c>
      <c r="K22" s="16" t="s">
        <v>81</v>
      </c>
      <c r="L22" s="38" t="s">
        <v>592</v>
      </c>
      <c r="M22" s="19">
        <v>3000</v>
      </c>
      <c r="N22" s="19">
        <v>3000</v>
      </c>
      <c r="O22" s="19" t="s">
        <v>586</v>
      </c>
      <c r="P22" s="19" t="s">
        <v>586</v>
      </c>
      <c r="Q22" s="19" t="s">
        <v>586</v>
      </c>
      <c r="R22" s="109" t="s">
        <v>586</v>
      </c>
      <c r="S22" s="109" t="s">
        <v>586</v>
      </c>
      <c r="T22" s="110">
        <v>0</v>
      </c>
      <c r="U22" s="108">
        <v>0</v>
      </c>
      <c r="V22" s="108">
        <v>0</v>
      </c>
      <c r="W22" s="108">
        <v>0</v>
      </c>
      <c r="X22" s="108">
        <v>0</v>
      </c>
      <c r="Y22" s="24" t="s">
        <v>40</v>
      </c>
      <c r="Z22" s="117" t="s">
        <v>586</v>
      </c>
      <c r="AA22" s="117"/>
      <c r="AB22" s="117"/>
      <c r="AC22" s="117"/>
      <c r="AD22" s="154"/>
    </row>
    <row r="23" spans="1:30" hidden="1" x14ac:dyDescent="0.35">
      <c r="A23" s="105">
        <v>21</v>
      </c>
      <c r="B23" s="16" t="s">
        <v>470</v>
      </c>
      <c r="C23" s="16" t="s">
        <v>480</v>
      </c>
      <c r="D23" s="16" t="s">
        <v>472</v>
      </c>
      <c r="E23" s="16" t="s">
        <v>481</v>
      </c>
      <c r="F23" s="16" t="s">
        <v>482</v>
      </c>
      <c r="G23" s="16" t="s">
        <v>483</v>
      </c>
      <c r="H23" s="17" t="s">
        <v>583</v>
      </c>
      <c r="I23" s="16">
        <v>102.8604</v>
      </c>
      <c r="J23" s="16">
        <v>0.79459999999999997</v>
      </c>
      <c r="K23" s="16" t="s">
        <v>66</v>
      </c>
      <c r="L23" s="38" t="s">
        <v>592</v>
      </c>
      <c r="M23" s="19">
        <v>4500</v>
      </c>
      <c r="N23" s="19">
        <v>4500</v>
      </c>
      <c r="O23" s="19" t="s">
        <v>586</v>
      </c>
      <c r="P23" s="19" t="s">
        <v>585</v>
      </c>
      <c r="Q23" s="19" t="s">
        <v>586</v>
      </c>
      <c r="R23" s="109" t="s">
        <v>586</v>
      </c>
      <c r="S23" s="109" t="s">
        <v>586</v>
      </c>
      <c r="T23" s="110">
        <v>0</v>
      </c>
      <c r="U23" s="108">
        <v>0</v>
      </c>
      <c r="V23" s="108">
        <v>0</v>
      </c>
      <c r="W23" s="108">
        <v>0</v>
      </c>
      <c r="X23" s="108">
        <v>0</v>
      </c>
      <c r="Y23" s="24" t="s">
        <v>40</v>
      </c>
      <c r="Z23" s="117" t="s">
        <v>586</v>
      </c>
      <c r="AA23" s="117"/>
      <c r="AB23" s="117"/>
      <c r="AC23" s="117"/>
      <c r="AD23" s="154"/>
    </row>
    <row r="24" spans="1:30" hidden="1" x14ac:dyDescent="0.35">
      <c r="A24" s="105">
        <v>22</v>
      </c>
      <c r="B24" s="16" t="s">
        <v>470</v>
      </c>
      <c r="C24" s="16" t="s">
        <v>484</v>
      </c>
      <c r="D24" s="16" t="s">
        <v>472</v>
      </c>
      <c r="E24" s="16" t="s">
        <v>485</v>
      </c>
      <c r="F24" s="16" t="s">
        <v>482</v>
      </c>
      <c r="G24" s="16" t="s">
        <v>486</v>
      </c>
      <c r="H24" s="17" t="s">
        <v>583</v>
      </c>
      <c r="I24" s="16">
        <v>101.807</v>
      </c>
      <c r="J24" s="16">
        <v>0.20180000000000001</v>
      </c>
      <c r="K24" s="16" t="s">
        <v>29</v>
      </c>
      <c r="L24" s="38" t="s">
        <v>592</v>
      </c>
      <c r="M24" s="19">
        <v>4500</v>
      </c>
      <c r="N24" s="19">
        <v>4500</v>
      </c>
      <c r="O24" s="19" t="s">
        <v>586</v>
      </c>
      <c r="P24" s="19" t="s">
        <v>586</v>
      </c>
      <c r="Q24" s="19" t="s">
        <v>585</v>
      </c>
      <c r="R24" s="109" t="s">
        <v>586</v>
      </c>
      <c r="S24" s="109" t="s">
        <v>586</v>
      </c>
      <c r="T24" s="110">
        <v>0</v>
      </c>
      <c r="U24" s="108">
        <v>0</v>
      </c>
      <c r="V24" s="108">
        <v>0</v>
      </c>
      <c r="W24" s="108">
        <v>0</v>
      </c>
      <c r="X24" s="108">
        <v>0</v>
      </c>
      <c r="Y24" s="24" t="s">
        <v>40</v>
      </c>
      <c r="Z24" s="117" t="s">
        <v>586</v>
      </c>
      <c r="AA24" s="117"/>
      <c r="AB24" s="117"/>
      <c r="AC24" s="117"/>
      <c r="AD24" s="154"/>
    </row>
    <row r="25" spans="1:30" hidden="1" x14ac:dyDescent="0.35">
      <c r="A25" s="105">
        <v>23</v>
      </c>
      <c r="B25" s="16" t="s">
        <v>470</v>
      </c>
      <c r="C25" s="16" t="s">
        <v>487</v>
      </c>
      <c r="D25" s="16" t="s">
        <v>472</v>
      </c>
      <c r="E25" s="16" t="s">
        <v>488</v>
      </c>
      <c r="F25" s="16" t="s">
        <v>482</v>
      </c>
      <c r="G25" s="16" t="s">
        <v>486</v>
      </c>
      <c r="H25" s="17" t="s">
        <v>583</v>
      </c>
      <c r="I25" s="16">
        <v>102.19540000000001</v>
      </c>
      <c r="J25" s="16">
        <v>2.0999999999999999E-3</v>
      </c>
      <c r="K25" s="16" t="s">
        <v>66</v>
      </c>
      <c r="L25" s="38" t="s">
        <v>592</v>
      </c>
      <c r="M25" s="19">
        <v>3000</v>
      </c>
      <c r="N25" s="19">
        <v>3000</v>
      </c>
      <c r="O25" s="19" t="s">
        <v>586</v>
      </c>
      <c r="P25" s="19" t="s">
        <v>586</v>
      </c>
      <c r="Q25" s="19" t="s">
        <v>585</v>
      </c>
      <c r="R25" s="109" t="s">
        <v>586</v>
      </c>
      <c r="S25" s="109" t="s">
        <v>586</v>
      </c>
      <c r="T25" s="110">
        <v>0</v>
      </c>
      <c r="U25" s="108">
        <v>0</v>
      </c>
      <c r="V25" s="108">
        <v>0</v>
      </c>
      <c r="W25" s="108">
        <v>0</v>
      </c>
      <c r="X25" s="108">
        <v>0</v>
      </c>
      <c r="Y25" s="24" t="s">
        <v>40</v>
      </c>
      <c r="Z25" s="117" t="s">
        <v>586</v>
      </c>
      <c r="AA25" s="117"/>
      <c r="AB25" s="117"/>
      <c r="AC25" s="117"/>
      <c r="AD25" s="154"/>
    </row>
    <row r="26" spans="1:30" hidden="1" x14ac:dyDescent="0.35">
      <c r="A26" s="105">
        <v>24</v>
      </c>
      <c r="B26" s="16" t="s">
        <v>470</v>
      </c>
      <c r="C26" s="16" t="s">
        <v>489</v>
      </c>
      <c r="D26" s="16" t="s">
        <v>472</v>
      </c>
      <c r="E26" s="16" t="s">
        <v>490</v>
      </c>
      <c r="F26" s="16" t="s">
        <v>474</v>
      </c>
      <c r="G26" s="16" t="s">
        <v>475</v>
      </c>
      <c r="H26" s="17" t="s">
        <v>583</v>
      </c>
      <c r="I26" s="16">
        <v>100.84099999999999</v>
      </c>
      <c r="J26" s="16">
        <v>1.0411999999999999</v>
      </c>
      <c r="K26" s="16" t="s">
        <v>29</v>
      </c>
      <c r="L26" s="38" t="s">
        <v>592</v>
      </c>
      <c r="M26" s="19">
        <v>4500</v>
      </c>
      <c r="N26" s="19">
        <v>4500</v>
      </c>
      <c r="O26" s="19" t="s">
        <v>586</v>
      </c>
      <c r="P26" s="19" t="s">
        <v>586</v>
      </c>
      <c r="Q26" s="19" t="s">
        <v>585</v>
      </c>
      <c r="R26" s="109" t="s">
        <v>586</v>
      </c>
      <c r="S26" s="109" t="s">
        <v>586</v>
      </c>
      <c r="T26" s="110">
        <v>0</v>
      </c>
      <c r="U26" s="108">
        <v>0</v>
      </c>
      <c r="V26" s="108">
        <v>0</v>
      </c>
      <c r="W26" s="108">
        <v>0</v>
      </c>
      <c r="X26" s="108">
        <v>0</v>
      </c>
      <c r="Y26" s="24" t="s">
        <v>40</v>
      </c>
      <c r="Z26" s="117" t="s">
        <v>586</v>
      </c>
      <c r="AA26" s="117"/>
      <c r="AB26" s="117"/>
      <c r="AC26" s="117"/>
      <c r="AD26" s="154"/>
    </row>
    <row r="27" spans="1:30" hidden="1" x14ac:dyDescent="0.35">
      <c r="A27" s="105">
        <v>25</v>
      </c>
      <c r="B27" s="16" t="s">
        <v>470</v>
      </c>
      <c r="C27" s="16" t="s">
        <v>491</v>
      </c>
      <c r="D27" s="16" t="s">
        <v>472</v>
      </c>
      <c r="E27" s="16" t="s">
        <v>492</v>
      </c>
      <c r="F27" s="16" t="s">
        <v>474</v>
      </c>
      <c r="G27" s="16" t="s">
        <v>475</v>
      </c>
      <c r="H27" s="17" t="s">
        <v>583</v>
      </c>
      <c r="I27" s="16">
        <v>100.4579</v>
      </c>
      <c r="J27" s="16">
        <v>0.46820000000000001</v>
      </c>
      <c r="K27" s="16" t="s">
        <v>66</v>
      </c>
      <c r="L27" s="38" t="s">
        <v>592</v>
      </c>
      <c r="M27" s="19">
        <v>3000</v>
      </c>
      <c r="N27" s="19">
        <v>3000</v>
      </c>
      <c r="O27" s="19" t="s">
        <v>586</v>
      </c>
      <c r="P27" s="19" t="s">
        <v>586</v>
      </c>
      <c r="Q27" s="19" t="s">
        <v>585</v>
      </c>
      <c r="R27" s="109" t="s">
        <v>586</v>
      </c>
      <c r="S27" s="109" t="s">
        <v>586</v>
      </c>
      <c r="T27" s="110">
        <v>0</v>
      </c>
      <c r="U27" s="108">
        <v>0</v>
      </c>
      <c r="V27" s="108">
        <v>0</v>
      </c>
      <c r="W27" s="108">
        <v>0</v>
      </c>
      <c r="X27" s="108">
        <v>0</v>
      </c>
      <c r="Y27" s="24" t="s">
        <v>40</v>
      </c>
      <c r="Z27" s="117" t="s">
        <v>586</v>
      </c>
      <c r="AA27" s="117"/>
      <c r="AB27" s="117"/>
      <c r="AC27" s="117"/>
      <c r="AD27" s="154"/>
    </row>
    <row r="28" spans="1:30" hidden="1" x14ac:dyDescent="0.35">
      <c r="A28" s="105">
        <v>26</v>
      </c>
      <c r="B28" s="16" t="s">
        <v>470</v>
      </c>
      <c r="C28" s="16" t="s">
        <v>493</v>
      </c>
      <c r="D28" s="16" t="s">
        <v>472</v>
      </c>
      <c r="E28" s="16" t="s">
        <v>494</v>
      </c>
      <c r="F28" s="16" t="s">
        <v>495</v>
      </c>
      <c r="G28" s="16" t="s">
        <v>496</v>
      </c>
      <c r="H28" s="17" t="s">
        <v>583</v>
      </c>
      <c r="I28" s="16">
        <v>108.9111</v>
      </c>
      <c r="J28" s="16">
        <v>2.7507999999999999</v>
      </c>
      <c r="K28" s="16" t="s">
        <v>81</v>
      </c>
      <c r="L28" s="38" t="s">
        <v>592</v>
      </c>
      <c r="M28" s="19">
        <v>4500</v>
      </c>
      <c r="N28" s="19">
        <v>4500</v>
      </c>
      <c r="O28" s="19" t="s">
        <v>586</v>
      </c>
      <c r="P28" s="19" t="s">
        <v>585</v>
      </c>
      <c r="Q28" s="19" t="s">
        <v>586</v>
      </c>
      <c r="R28" s="109" t="s">
        <v>586</v>
      </c>
      <c r="S28" s="109" t="s">
        <v>586</v>
      </c>
      <c r="T28" s="110">
        <v>0</v>
      </c>
      <c r="U28" s="108">
        <v>0</v>
      </c>
      <c r="V28" s="108">
        <v>0</v>
      </c>
      <c r="W28" s="108">
        <v>0</v>
      </c>
      <c r="X28" s="108">
        <v>0</v>
      </c>
      <c r="Y28" s="24" t="s">
        <v>42</v>
      </c>
      <c r="Z28" s="117" t="s">
        <v>586</v>
      </c>
      <c r="AA28" s="117"/>
      <c r="AB28" s="117"/>
      <c r="AC28" s="117"/>
      <c r="AD28" s="154"/>
    </row>
    <row r="29" spans="1:30" hidden="1" x14ac:dyDescent="0.35">
      <c r="A29" s="105">
        <v>27</v>
      </c>
      <c r="B29" s="16" t="s">
        <v>470</v>
      </c>
      <c r="C29" s="16" t="s">
        <v>497</v>
      </c>
      <c r="D29" s="16" t="s">
        <v>472</v>
      </c>
      <c r="E29" s="16" t="s">
        <v>498</v>
      </c>
      <c r="F29" s="16" t="s">
        <v>482</v>
      </c>
      <c r="G29" s="16" t="s">
        <v>486</v>
      </c>
      <c r="H29" s="17" t="s">
        <v>583</v>
      </c>
      <c r="I29" s="16">
        <v>103.5932</v>
      </c>
      <c r="J29" s="16">
        <v>0.21199999999999999</v>
      </c>
      <c r="K29" s="16" t="s">
        <v>29</v>
      </c>
      <c r="L29" s="38" t="s">
        <v>592</v>
      </c>
      <c r="M29" s="19">
        <v>4500</v>
      </c>
      <c r="N29" s="19">
        <v>4500</v>
      </c>
      <c r="O29" s="19" t="s">
        <v>586</v>
      </c>
      <c r="P29" s="19" t="s">
        <v>585</v>
      </c>
      <c r="Q29" s="19" t="s">
        <v>586</v>
      </c>
      <c r="R29" s="109" t="s">
        <v>586</v>
      </c>
      <c r="S29" s="109" t="s">
        <v>586</v>
      </c>
      <c r="T29" s="110">
        <v>0</v>
      </c>
      <c r="U29" s="108">
        <v>0</v>
      </c>
      <c r="V29" s="108">
        <v>0</v>
      </c>
      <c r="W29" s="108">
        <v>0</v>
      </c>
      <c r="X29" s="108">
        <v>0</v>
      </c>
      <c r="Y29" s="24" t="s">
        <v>40</v>
      </c>
      <c r="Z29" s="117" t="s">
        <v>586</v>
      </c>
      <c r="AA29" s="117"/>
      <c r="AB29" s="117"/>
      <c r="AC29" s="117"/>
      <c r="AD29" s="154"/>
    </row>
    <row r="30" spans="1:30" hidden="1" x14ac:dyDescent="0.35">
      <c r="A30" s="105">
        <v>28</v>
      </c>
      <c r="B30" s="16" t="s">
        <v>470</v>
      </c>
      <c r="C30" s="16" t="s">
        <v>499</v>
      </c>
      <c r="D30" s="16" t="s">
        <v>472</v>
      </c>
      <c r="E30" s="16" t="s">
        <v>500</v>
      </c>
      <c r="F30" s="16" t="s">
        <v>482</v>
      </c>
      <c r="G30" s="16" t="s">
        <v>486</v>
      </c>
      <c r="H30" s="17" t="s">
        <v>593</v>
      </c>
      <c r="I30" s="146">
        <v>103.398</v>
      </c>
      <c r="J30" s="146">
        <v>-0.68510000000000004</v>
      </c>
      <c r="K30" s="146"/>
      <c r="L30" s="147" t="s">
        <v>592</v>
      </c>
      <c r="M30" s="148">
        <v>3000</v>
      </c>
      <c r="N30" s="148"/>
      <c r="O30" s="148" t="s">
        <v>586</v>
      </c>
      <c r="P30" s="148" t="s">
        <v>586</v>
      </c>
      <c r="Q30" s="148" t="s">
        <v>586</v>
      </c>
      <c r="R30" s="149" t="s">
        <v>586</v>
      </c>
      <c r="S30" s="149" t="s">
        <v>586</v>
      </c>
      <c r="T30" s="150">
        <v>0</v>
      </c>
      <c r="U30" s="151">
        <v>0</v>
      </c>
      <c r="V30" s="151">
        <v>0</v>
      </c>
      <c r="W30" s="151">
        <v>0</v>
      </c>
      <c r="X30" s="151">
        <v>0</v>
      </c>
      <c r="Y30" s="152"/>
      <c r="Z30" s="117" t="s">
        <v>586</v>
      </c>
      <c r="AA30" s="153"/>
      <c r="AB30" s="153"/>
      <c r="AC30" s="153"/>
      <c r="AD30" s="154"/>
    </row>
    <row r="31" spans="1:30" x14ac:dyDescent="0.35">
      <c r="A31" s="105">
        <v>29</v>
      </c>
      <c r="B31" s="16" t="s">
        <v>470</v>
      </c>
      <c r="C31" s="16" t="s">
        <v>501</v>
      </c>
      <c r="D31" s="16" t="s">
        <v>472</v>
      </c>
      <c r="E31" s="16" t="s">
        <v>502</v>
      </c>
      <c r="F31" s="16" t="s">
        <v>495</v>
      </c>
      <c r="G31" s="16" t="s">
        <v>503</v>
      </c>
      <c r="H31" s="142" t="s">
        <v>583</v>
      </c>
      <c r="I31" s="132">
        <v>103.2933</v>
      </c>
      <c r="J31" s="132">
        <v>0.15989999999999999</v>
      </c>
      <c r="K31" s="132" t="s">
        <v>66</v>
      </c>
      <c r="L31" s="132" t="s">
        <v>592</v>
      </c>
      <c r="M31" s="133">
        <v>4500</v>
      </c>
      <c r="N31" s="133">
        <v>4500</v>
      </c>
      <c r="O31" s="133" t="s">
        <v>585</v>
      </c>
      <c r="P31" s="133" t="s">
        <v>586</v>
      </c>
      <c r="Q31" s="133" t="s">
        <v>585</v>
      </c>
      <c r="R31" s="134" t="s">
        <v>586</v>
      </c>
      <c r="S31" s="134" t="s">
        <v>586</v>
      </c>
      <c r="T31" s="135">
        <v>0</v>
      </c>
      <c r="U31" s="115">
        <f>VLOOKUP(C31,Sheet1!D:H,5,0)</f>
        <v>1300</v>
      </c>
      <c r="V31" s="115">
        <f>VLOOKUP(C31,Sheet1!D:I,6,0)</f>
        <v>1300</v>
      </c>
      <c r="W31" s="115">
        <f>VLOOKUP(C31,Sheet1!D:K,7,0)</f>
        <v>2428</v>
      </c>
      <c r="X31" s="115">
        <f>VLOOKUP(C31,Sheet1!D:K,8,0)</f>
        <v>1028</v>
      </c>
      <c r="Y31" s="116" t="s">
        <v>40</v>
      </c>
      <c r="Z31" s="117"/>
      <c r="AA31" s="117"/>
      <c r="AB31" s="117"/>
      <c r="AC31" s="117"/>
      <c r="AD31" s="154"/>
    </row>
    <row r="32" spans="1:30" hidden="1" x14ac:dyDescent="0.35">
      <c r="A32" s="105">
        <v>30</v>
      </c>
      <c r="B32" s="16" t="s">
        <v>470</v>
      </c>
      <c r="C32" s="16" t="s">
        <v>504</v>
      </c>
      <c r="D32" s="16" t="s">
        <v>472</v>
      </c>
      <c r="E32" s="16" t="s">
        <v>505</v>
      </c>
      <c r="F32" s="16" t="s">
        <v>474</v>
      </c>
      <c r="G32" s="16" t="s">
        <v>479</v>
      </c>
      <c r="H32" s="142" t="s">
        <v>583</v>
      </c>
      <c r="I32" s="132">
        <v>100.76519999999999</v>
      </c>
      <c r="J32" s="132">
        <v>1.9513</v>
      </c>
      <c r="K32" s="132" t="s">
        <v>29</v>
      </c>
      <c r="L32" s="132" t="s">
        <v>592</v>
      </c>
      <c r="M32" s="133">
        <v>4500</v>
      </c>
      <c r="N32" s="133">
        <v>4500</v>
      </c>
      <c r="O32" s="133" t="s">
        <v>586</v>
      </c>
      <c r="P32" s="133" t="s">
        <v>586</v>
      </c>
      <c r="Q32" s="133" t="s">
        <v>585</v>
      </c>
      <c r="R32" s="134" t="s">
        <v>586</v>
      </c>
      <c r="S32" s="134" t="s">
        <v>586</v>
      </c>
      <c r="T32" s="135">
        <v>0</v>
      </c>
      <c r="U32" s="117">
        <v>0</v>
      </c>
      <c r="V32" s="117">
        <v>0</v>
      </c>
      <c r="W32" s="117">
        <v>0</v>
      </c>
      <c r="X32" s="117">
        <v>0</v>
      </c>
      <c r="Y32" s="116" t="s">
        <v>40</v>
      </c>
      <c r="Z32" s="117" t="s">
        <v>586</v>
      </c>
      <c r="AA32" s="117"/>
      <c r="AB32" s="117"/>
      <c r="AC32" s="117"/>
      <c r="AD32" s="154"/>
    </row>
    <row r="33" spans="1:30" x14ac:dyDescent="0.35">
      <c r="A33" s="105">
        <v>31</v>
      </c>
      <c r="B33" s="16" t="s">
        <v>470</v>
      </c>
      <c r="C33" s="16" t="s">
        <v>507</v>
      </c>
      <c r="D33" s="16" t="s">
        <v>472</v>
      </c>
      <c r="E33" s="16" t="s">
        <v>508</v>
      </c>
      <c r="F33" s="16" t="s">
        <v>495</v>
      </c>
      <c r="G33" s="16" t="s">
        <v>503</v>
      </c>
      <c r="H33" s="142" t="s">
        <v>583</v>
      </c>
      <c r="I33" s="132">
        <v>103.26</v>
      </c>
      <c r="J33" s="132">
        <v>0.219</v>
      </c>
      <c r="K33" s="132" t="s">
        <v>66</v>
      </c>
      <c r="L33" s="132" t="s">
        <v>592</v>
      </c>
      <c r="M33" s="133">
        <v>4500</v>
      </c>
      <c r="N33" s="133">
        <v>4500</v>
      </c>
      <c r="O33" s="133" t="s">
        <v>585</v>
      </c>
      <c r="P33" s="133" t="s">
        <v>586</v>
      </c>
      <c r="Q33" s="133" t="s">
        <v>585</v>
      </c>
      <c r="R33" s="134" t="s">
        <v>586</v>
      </c>
      <c r="S33" s="134" t="s">
        <v>586</v>
      </c>
      <c r="T33" s="135">
        <v>0</v>
      </c>
      <c r="U33" s="115">
        <f>VLOOKUP(C33,Sheet1!D:H,5,0)</f>
        <v>1545</v>
      </c>
      <c r="V33" s="115">
        <f>VLOOKUP(C33,Sheet1!D:I,6,0)</f>
        <v>1545</v>
      </c>
      <c r="W33" s="115">
        <f>VLOOKUP(C33,Sheet1!D:K,7,0)</f>
        <v>1996</v>
      </c>
      <c r="X33" s="115">
        <f>VLOOKUP(C33,Sheet1!D:K,8,0)</f>
        <v>595</v>
      </c>
      <c r="Y33" s="116" t="s">
        <v>40</v>
      </c>
      <c r="Z33" s="117"/>
      <c r="AA33" s="117"/>
      <c r="AB33" s="117"/>
      <c r="AC33" s="117"/>
      <c r="AD33" s="154"/>
    </row>
    <row r="34" spans="1:30" hidden="1" x14ac:dyDescent="0.35">
      <c r="A34" s="105">
        <v>32</v>
      </c>
      <c r="B34" s="16" t="s">
        <v>408</v>
      </c>
      <c r="C34" s="16" t="s">
        <v>447</v>
      </c>
      <c r="D34" s="27" t="s">
        <v>448</v>
      </c>
      <c r="E34" s="16" t="s">
        <v>449</v>
      </c>
      <c r="F34" s="17" t="s">
        <v>450</v>
      </c>
      <c r="G34" s="17" t="s">
        <v>451</v>
      </c>
      <c r="H34" s="142" t="s">
        <v>34</v>
      </c>
      <c r="I34" s="132"/>
      <c r="J34" s="132"/>
      <c r="K34" s="132" t="s">
        <v>81</v>
      </c>
      <c r="L34" s="132" t="s">
        <v>584</v>
      </c>
      <c r="M34" s="133">
        <v>1500</v>
      </c>
      <c r="N34" s="133">
        <v>1338</v>
      </c>
      <c r="O34" s="133" t="s">
        <v>586</v>
      </c>
      <c r="P34" s="133" t="s">
        <v>586</v>
      </c>
      <c r="Q34" s="134" t="s">
        <v>586</v>
      </c>
      <c r="R34" s="133" t="s">
        <v>584</v>
      </c>
      <c r="S34" s="133" t="s">
        <v>585</v>
      </c>
      <c r="T34" s="114" t="s">
        <v>594</v>
      </c>
      <c r="U34" s="115"/>
      <c r="V34" s="115"/>
      <c r="W34" s="115"/>
      <c r="X34" s="115"/>
      <c r="Y34" s="116" t="s">
        <v>595</v>
      </c>
      <c r="Z34" s="117" t="s">
        <v>586</v>
      </c>
      <c r="AA34" s="117"/>
      <c r="AB34" s="117"/>
      <c r="AC34" s="115" t="s">
        <v>589</v>
      </c>
      <c r="AD34" s="154" t="s">
        <v>589</v>
      </c>
    </row>
    <row r="35" spans="1:30" hidden="1" x14ac:dyDescent="0.35">
      <c r="A35" s="105">
        <v>33</v>
      </c>
      <c r="B35" s="16" t="s">
        <v>408</v>
      </c>
      <c r="C35" s="16" t="s">
        <v>453</v>
      </c>
      <c r="D35" s="27" t="s">
        <v>448</v>
      </c>
      <c r="E35" s="16" t="s">
        <v>454</v>
      </c>
      <c r="F35" s="17" t="s">
        <v>455</v>
      </c>
      <c r="G35" s="17" t="s">
        <v>456</v>
      </c>
      <c r="H35" s="142" t="s">
        <v>34</v>
      </c>
      <c r="I35" s="132"/>
      <c r="J35" s="132"/>
      <c r="K35" s="132" t="s">
        <v>29</v>
      </c>
      <c r="L35" s="132" t="s">
        <v>590</v>
      </c>
      <c r="M35" s="133">
        <v>3000</v>
      </c>
      <c r="N35" s="133">
        <v>2959</v>
      </c>
      <c r="O35" s="133" t="s">
        <v>586</v>
      </c>
      <c r="P35" s="133" t="s">
        <v>586</v>
      </c>
      <c r="Q35" s="133" t="s">
        <v>585</v>
      </c>
      <c r="R35" s="133" t="s">
        <v>584</v>
      </c>
      <c r="S35" s="133" t="s">
        <v>585</v>
      </c>
      <c r="T35" s="114" t="s">
        <v>594</v>
      </c>
      <c r="U35" s="115"/>
      <c r="V35" s="115"/>
      <c r="W35" s="115"/>
      <c r="X35" s="115"/>
      <c r="Y35" s="116" t="s">
        <v>595</v>
      </c>
      <c r="Z35" s="117" t="s">
        <v>586</v>
      </c>
      <c r="AA35" s="117"/>
      <c r="AB35" s="117"/>
      <c r="AC35" s="115" t="s">
        <v>589</v>
      </c>
      <c r="AD35" s="154" t="s">
        <v>589</v>
      </c>
    </row>
    <row r="36" spans="1:30" hidden="1" x14ac:dyDescent="0.35">
      <c r="A36" s="105">
        <v>34</v>
      </c>
      <c r="B36" s="16" t="s">
        <v>408</v>
      </c>
      <c r="C36" s="16" t="s">
        <v>457</v>
      </c>
      <c r="D36" s="27" t="s">
        <v>448</v>
      </c>
      <c r="E36" s="16" t="s">
        <v>458</v>
      </c>
      <c r="F36" s="17" t="s">
        <v>455</v>
      </c>
      <c r="G36" s="17" t="s">
        <v>456</v>
      </c>
      <c r="H36" s="142" t="s">
        <v>34</v>
      </c>
      <c r="I36" s="132"/>
      <c r="J36" s="132"/>
      <c r="K36" s="132" t="s">
        <v>29</v>
      </c>
      <c r="L36" s="132" t="s">
        <v>584</v>
      </c>
      <c r="M36" s="133">
        <v>3000</v>
      </c>
      <c r="N36" s="133">
        <v>1873</v>
      </c>
      <c r="O36" s="133" t="s">
        <v>586</v>
      </c>
      <c r="P36" s="133" t="s">
        <v>586</v>
      </c>
      <c r="Q36" s="133" t="s">
        <v>585</v>
      </c>
      <c r="R36" s="133" t="s">
        <v>584</v>
      </c>
      <c r="S36" s="133" t="s">
        <v>585</v>
      </c>
      <c r="T36" s="114" t="s">
        <v>594</v>
      </c>
      <c r="U36" s="115"/>
      <c r="V36" s="115"/>
      <c r="W36" s="115"/>
      <c r="X36" s="115"/>
      <c r="Y36" s="116" t="s">
        <v>37</v>
      </c>
      <c r="Z36" s="117" t="s">
        <v>586</v>
      </c>
      <c r="AA36" s="117"/>
      <c r="AB36" s="117"/>
      <c r="AC36" s="115" t="s">
        <v>589</v>
      </c>
      <c r="AD36" s="154" t="s">
        <v>589</v>
      </c>
    </row>
    <row r="37" spans="1:30" hidden="1" x14ac:dyDescent="0.35">
      <c r="A37" s="105">
        <v>35</v>
      </c>
      <c r="B37" s="16" t="s">
        <v>408</v>
      </c>
      <c r="C37" s="16" t="s">
        <v>459</v>
      </c>
      <c r="D37" s="27" t="s">
        <v>448</v>
      </c>
      <c r="E37" s="16" t="s">
        <v>460</v>
      </c>
      <c r="F37" s="17" t="s">
        <v>455</v>
      </c>
      <c r="G37" s="17" t="s">
        <v>456</v>
      </c>
      <c r="H37" s="142" t="s">
        <v>34</v>
      </c>
      <c r="I37" s="132"/>
      <c r="J37" s="132"/>
      <c r="K37" s="132" t="s">
        <v>29</v>
      </c>
      <c r="L37" s="132" t="s">
        <v>590</v>
      </c>
      <c r="M37" s="133">
        <v>6000</v>
      </c>
      <c r="N37" s="133">
        <v>5115</v>
      </c>
      <c r="O37" s="133" t="s">
        <v>586</v>
      </c>
      <c r="P37" s="133" t="s">
        <v>586</v>
      </c>
      <c r="Q37" s="133" t="s">
        <v>585</v>
      </c>
      <c r="R37" s="133" t="s">
        <v>584</v>
      </c>
      <c r="S37" s="133" t="s">
        <v>585</v>
      </c>
      <c r="T37" s="114" t="s">
        <v>594</v>
      </c>
      <c r="U37" s="115"/>
      <c r="V37" s="115"/>
      <c r="W37" s="115"/>
      <c r="X37" s="115"/>
      <c r="Y37" s="116" t="s">
        <v>596</v>
      </c>
      <c r="Z37" s="117" t="s">
        <v>586</v>
      </c>
      <c r="AA37" s="117"/>
      <c r="AB37" s="117"/>
      <c r="AC37" s="115" t="s">
        <v>589</v>
      </c>
      <c r="AD37" s="154" t="s">
        <v>589</v>
      </c>
    </row>
    <row r="38" spans="1:30" hidden="1" x14ac:dyDescent="0.35">
      <c r="A38" s="105">
        <v>36</v>
      </c>
      <c r="B38" s="16" t="s">
        <v>408</v>
      </c>
      <c r="C38" s="16" t="s">
        <v>461</v>
      </c>
      <c r="D38" s="27" t="s">
        <v>448</v>
      </c>
      <c r="E38" s="16" t="s">
        <v>462</v>
      </c>
      <c r="F38" s="17" t="s">
        <v>455</v>
      </c>
      <c r="G38" s="17" t="s">
        <v>456</v>
      </c>
      <c r="H38" s="142" t="s">
        <v>34</v>
      </c>
      <c r="I38" s="132"/>
      <c r="J38" s="132"/>
      <c r="K38" s="132" t="s">
        <v>29</v>
      </c>
      <c r="L38" s="132" t="s">
        <v>584</v>
      </c>
      <c r="M38" s="133">
        <v>3000</v>
      </c>
      <c r="N38" s="133">
        <v>1648</v>
      </c>
      <c r="O38" s="133" t="s">
        <v>586</v>
      </c>
      <c r="P38" s="133" t="s">
        <v>586</v>
      </c>
      <c r="Q38" s="133" t="s">
        <v>586</v>
      </c>
      <c r="R38" s="136" t="s">
        <v>586</v>
      </c>
      <c r="S38" s="133" t="s">
        <v>585</v>
      </c>
      <c r="T38" s="114" t="s">
        <v>594</v>
      </c>
      <c r="U38" s="115"/>
      <c r="V38" s="115"/>
      <c r="W38" s="115"/>
      <c r="X38" s="115"/>
      <c r="Y38" s="116" t="s">
        <v>37</v>
      </c>
      <c r="Z38" s="117" t="s">
        <v>586</v>
      </c>
      <c r="AA38" s="117"/>
      <c r="AB38" s="117"/>
      <c r="AC38" s="115" t="s">
        <v>589</v>
      </c>
      <c r="AD38" s="154" t="s">
        <v>589</v>
      </c>
    </row>
    <row r="39" spans="1:30" hidden="1" x14ac:dyDescent="0.35">
      <c r="A39" s="105">
        <v>37</v>
      </c>
      <c r="B39" s="16" t="s">
        <v>408</v>
      </c>
      <c r="C39" s="16" t="s">
        <v>463</v>
      </c>
      <c r="D39" s="27" t="s">
        <v>448</v>
      </c>
      <c r="E39" s="16" t="s">
        <v>464</v>
      </c>
      <c r="F39" s="17" t="s">
        <v>455</v>
      </c>
      <c r="G39" s="17" t="s">
        <v>465</v>
      </c>
      <c r="H39" s="142" t="s">
        <v>34</v>
      </c>
      <c r="I39" s="132"/>
      <c r="J39" s="132"/>
      <c r="K39" s="132" t="s">
        <v>81</v>
      </c>
      <c r="L39" s="132" t="s">
        <v>584</v>
      </c>
      <c r="M39" s="133">
        <v>3000</v>
      </c>
      <c r="N39" s="133">
        <v>1980</v>
      </c>
      <c r="O39" s="133" t="s">
        <v>586</v>
      </c>
      <c r="P39" s="133" t="s">
        <v>586</v>
      </c>
      <c r="Q39" s="133" t="s">
        <v>586</v>
      </c>
      <c r="R39" s="136" t="s">
        <v>586</v>
      </c>
      <c r="S39" s="133" t="s">
        <v>585</v>
      </c>
      <c r="T39" s="114" t="s">
        <v>594</v>
      </c>
      <c r="U39" s="115"/>
      <c r="V39" s="115"/>
      <c r="W39" s="115"/>
      <c r="X39" s="115"/>
      <c r="Y39" s="116" t="s">
        <v>596</v>
      </c>
      <c r="Z39" s="117" t="s">
        <v>586</v>
      </c>
      <c r="AA39" s="117"/>
      <c r="AB39" s="117"/>
      <c r="AC39" s="115" t="s">
        <v>589</v>
      </c>
      <c r="AD39" s="154" t="s">
        <v>589</v>
      </c>
    </row>
    <row r="40" spans="1:30" hidden="1" x14ac:dyDescent="0.35">
      <c r="A40" s="105">
        <v>38</v>
      </c>
      <c r="B40" s="16" t="s">
        <v>408</v>
      </c>
      <c r="C40" s="16" t="s">
        <v>467</v>
      </c>
      <c r="D40" s="27" t="s">
        <v>448</v>
      </c>
      <c r="E40" s="16" t="s">
        <v>468</v>
      </c>
      <c r="F40" s="17" t="s">
        <v>455</v>
      </c>
      <c r="G40" s="17" t="s">
        <v>469</v>
      </c>
      <c r="H40" s="142" t="s">
        <v>34</v>
      </c>
      <c r="I40" s="132"/>
      <c r="J40" s="132"/>
      <c r="K40" s="132" t="s">
        <v>29</v>
      </c>
      <c r="L40" s="132" t="s">
        <v>584</v>
      </c>
      <c r="M40" s="133">
        <v>3000</v>
      </c>
      <c r="N40" s="133">
        <v>2943</v>
      </c>
      <c r="O40" s="133" t="s">
        <v>586</v>
      </c>
      <c r="P40" s="133" t="s">
        <v>586</v>
      </c>
      <c r="Q40" s="133" t="s">
        <v>586</v>
      </c>
      <c r="R40" s="136" t="s">
        <v>586</v>
      </c>
      <c r="S40" s="133" t="s">
        <v>585</v>
      </c>
      <c r="T40" s="114" t="s">
        <v>594</v>
      </c>
      <c r="U40" s="115"/>
      <c r="V40" s="115"/>
      <c r="W40" s="115"/>
      <c r="X40" s="115"/>
      <c r="Y40" s="116" t="s">
        <v>37</v>
      </c>
      <c r="Z40" s="117" t="s">
        <v>586</v>
      </c>
      <c r="AA40" s="117"/>
      <c r="AB40" s="117"/>
      <c r="AC40" s="115" t="s">
        <v>589</v>
      </c>
      <c r="AD40" s="154" t="s">
        <v>589</v>
      </c>
    </row>
    <row r="41" spans="1:30" hidden="1" x14ac:dyDescent="0.35">
      <c r="A41" s="16">
        <v>1</v>
      </c>
      <c r="B41" s="16" t="s">
        <v>408</v>
      </c>
      <c r="C41" s="16" t="s">
        <v>409</v>
      </c>
      <c r="D41" s="16" t="s">
        <v>410</v>
      </c>
      <c r="E41" s="16" t="s">
        <v>411</v>
      </c>
      <c r="F41" s="16" t="s">
        <v>412</v>
      </c>
      <c r="G41" s="16" t="s">
        <v>413</v>
      </c>
      <c r="H41" s="142" t="s">
        <v>593</v>
      </c>
      <c r="I41" s="132">
        <v>120.45</v>
      </c>
      <c r="J41" s="132">
        <v>-8.5337999999999994</v>
      </c>
      <c r="K41" s="132" t="s">
        <v>66</v>
      </c>
      <c r="L41" s="132" t="s">
        <v>592</v>
      </c>
      <c r="M41" s="133">
        <v>3000</v>
      </c>
      <c r="N41" s="133">
        <v>3000</v>
      </c>
      <c r="O41" s="133" t="s">
        <v>586</v>
      </c>
      <c r="P41" s="133" t="s">
        <v>586</v>
      </c>
      <c r="Q41" s="133" t="s">
        <v>586</v>
      </c>
      <c r="R41" s="133" t="s">
        <v>585</v>
      </c>
      <c r="S41" s="115"/>
      <c r="T41" s="115"/>
      <c r="U41" s="115"/>
      <c r="V41" s="115"/>
      <c r="W41" s="115"/>
      <c r="X41" s="115"/>
      <c r="Y41" s="21" t="s">
        <v>37</v>
      </c>
      <c r="Z41" s="115"/>
      <c r="AA41" s="115"/>
      <c r="AB41" s="115"/>
      <c r="AC41" s="115"/>
      <c r="AD41" s="154"/>
    </row>
    <row r="42" spans="1:30" x14ac:dyDescent="0.35">
      <c r="A42" s="16">
        <v>2</v>
      </c>
      <c r="B42" s="16" t="s">
        <v>408</v>
      </c>
      <c r="C42" s="16" t="s">
        <v>416</v>
      </c>
      <c r="D42" s="16" t="s">
        <v>410</v>
      </c>
      <c r="E42" s="16" t="s">
        <v>417</v>
      </c>
      <c r="F42" s="16" t="s">
        <v>412</v>
      </c>
      <c r="G42" s="16" t="s">
        <v>413</v>
      </c>
      <c r="H42" s="142" t="s">
        <v>34</v>
      </c>
      <c r="I42" s="132">
        <v>119.72199999999999</v>
      </c>
      <c r="J42" s="132">
        <v>-8.5748999999999995</v>
      </c>
      <c r="K42" s="132" t="s">
        <v>29</v>
      </c>
      <c r="L42" s="132" t="s">
        <v>592</v>
      </c>
      <c r="M42" s="133">
        <v>4500</v>
      </c>
      <c r="N42" s="133">
        <v>4500</v>
      </c>
      <c r="O42" s="133" t="s">
        <v>585</v>
      </c>
      <c r="P42" s="133" t="s">
        <v>586</v>
      </c>
      <c r="Q42" s="133" t="s">
        <v>585</v>
      </c>
      <c r="R42" s="136" t="s">
        <v>586</v>
      </c>
      <c r="S42" s="115"/>
      <c r="T42" s="115"/>
      <c r="U42" s="137">
        <v>1600</v>
      </c>
      <c r="V42" s="137">
        <v>1600</v>
      </c>
      <c r="W42" s="137">
        <v>1600</v>
      </c>
      <c r="X42" s="138">
        <v>1600</v>
      </c>
      <c r="Y42" s="116" t="s">
        <v>40</v>
      </c>
      <c r="Z42" s="117" t="s">
        <v>585</v>
      </c>
      <c r="AA42" s="114" t="s">
        <v>597</v>
      </c>
      <c r="AB42" s="114" t="s">
        <v>416</v>
      </c>
      <c r="AC42" s="114" t="s">
        <v>433</v>
      </c>
      <c r="AD42" s="154">
        <v>5616000</v>
      </c>
    </row>
    <row r="43" spans="1:30" x14ac:dyDescent="0.35">
      <c r="A43" s="16">
        <v>3</v>
      </c>
      <c r="B43" s="16" t="s">
        <v>408</v>
      </c>
      <c r="C43" s="16" t="s">
        <v>419</v>
      </c>
      <c r="D43" s="16" t="s">
        <v>410</v>
      </c>
      <c r="E43" s="16" t="s">
        <v>420</v>
      </c>
      <c r="F43" s="16" t="s">
        <v>412</v>
      </c>
      <c r="G43" s="16" t="s">
        <v>421</v>
      </c>
      <c r="H43" s="142" t="s">
        <v>34</v>
      </c>
      <c r="I43" s="132">
        <v>122.39700000000001</v>
      </c>
      <c r="J43" s="132">
        <v>-8.4856999999999996</v>
      </c>
      <c r="K43" s="132" t="s">
        <v>66</v>
      </c>
      <c r="L43" s="132" t="s">
        <v>592</v>
      </c>
      <c r="M43" s="133">
        <v>3000</v>
      </c>
      <c r="N43" s="133">
        <v>3000</v>
      </c>
      <c r="O43" s="133" t="s">
        <v>585</v>
      </c>
      <c r="P43" s="133" t="s">
        <v>586</v>
      </c>
      <c r="Q43" s="133" t="s">
        <v>586</v>
      </c>
      <c r="R43" s="136" t="s">
        <v>586</v>
      </c>
      <c r="S43" s="115"/>
      <c r="T43" s="115"/>
      <c r="U43" s="137">
        <v>1300</v>
      </c>
      <c r="V43" s="137">
        <v>1300</v>
      </c>
      <c r="W43" s="137">
        <v>1300</v>
      </c>
      <c r="X43" s="138">
        <v>1300</v>
      </c>
      <c r="Y43" s="21" t="s">
        <v>598</v>
      </c>
      <c r="Z43" s="117" t="s">
        <v>586</v>
      </c>
      <c r="AA43" s="117" t="s">
        <v>589</v>
      </c>
      <c r="AB43" s="117" t="s">
        <v>589</v>
      </c>
      <c r="AC43" s="117" t="s">
        <v>589</v>
      </c>
      <c r="AD43" s="154" t="s">
        <v>589</v>
      </c>
    </row>
    <row r="44" spans="1:30" hidden="1" x14ac:dyDescent="0.35">
      <c r="A44" s="16">
        <v>4</v>
      </c>
      <c r="B44" s="16" t="s">
        <v>408</v>
      </c>
      <c r="C44" s="16" t="s">
        <v>422</v>
      </c>
      <c r="D44" s="16" t="s">
        <v>410</v>
      </c>
      <c r="E44" s="16" t="s">
        <v>423</v>
      </c>
      <c r="F44" s="16" t="s">
        <v>424</v>
      </c>
      <c r="G44" s="16" t="s">
        <v>425</v>
      </c>
      <c r="H44" s="142" t="s">
        <v>34</v>
      </c>
      <c r="I44" s="132">
        <v>118.304</v>
      </c>
      <c r="J44" s="132">
        <v>-8.4085999999999999</v>
      </c>
      <c r="K44" s="132" t="s">
        <v>66</v>
      </c>
      <c r="L44" s="132" t="s">
        <v>592</v>
      </c>
      <c r="M44" s="133">
        <v>3000</v>
      </c>
      <c r="N44" s="133">
        <v>3000</v>
      </c>
      <c r="O44" s="133" t="s">
        <v>586</v>
      </c>
      <c r="P44" s="133" t="s">
        <v>585</v>
      </c>
      <c r="Q44" s="133" t="s">
        <v>586</v>
      </c>
      <c r="R44" s="133" t="s">
        <v>585</v>
      </c>
      <c r="S44" s="115"/>
      <c r="T44" s="115"/>
      <c r="U44" s="115"/>
      <c r="V44" s="115"/>
      <c r="W44" s="115"/>
      <c r="X44" s="115"/>
      <c r="Y44" s="21" t="s">
        <v>37</v>
      </c>
      <c r="Z44" s="115"/>
      <c r="AA44" s="115"/>
      <c r="AB44" s="115"/>
      <c r="AC44" s="115"/>
      <c r="AD44" s="154"/>
    </row>
    <row r="45" spans="1:30" hidden="1" x14ac:dyDescent="0.35">
      <c r="A45" s="16">
        <v>5</v>
      </c>
      <c r="B45" s="16" t="s">
        <v>408</v>
      </c>
      <c r="C45" s="16" t="s">
        <v>427</v>
      </c>
      <c r="D45" s="16" t="s">
        <v>410</v>
      </c>
      <c r="E45" s="16" t="s">
        <v>428</v>
      </c>
      <c r="F45" s="16" t="s">
        <v>429</v>
      </c>
      <c r="G45" s="16" t="s">
        <v>430</v>
      </c>
      <c r="H45" s="142" t="s">
        <v>34</v>
      </c>
      <c r="I45" s="132">
        <v>119.548</v>
      </c>
      <c r="J45" s="132">
        <v>-9.5185999999999993</v>
      </c>
      <c r="K45" s="132" t="s">
        <v>66</v>
      </c>
      <c r="L45" s="132" t="s">
        <v>592</v>
      </c>
      <c r="M45" s="133">
        <v>3000</v>
      </c>
      <c r="N45" s="133">
        <v>3000</v>
      </c>
      <c r="O45" s="133" t="s">
        <v>586</v>
      </c>
      <c r="P45" s="133" t="s">
        <v>586</v>
      </c>
      <c r="Q45" s="133" t="s">
        <v>586</v>
      </c>
      <c r="R45" s="136" t="s">
        <v>586</v>
      </c>
      <c r="S45" s="115"/>
      <c r="T45" s="115"/>
      <c r="U45" s="115"/>
      <c r="V45" s="115"/>
      <c r="W45" s="115"/>
      <c r="X45" s="115"/>
      <c r="Y45" s="21" t="s">
        <v>598</v>
      </c>
      <c r="Z45" s="115"/>
      <c r="AA45" s="115"/>
      <c r="AB45" s="115"/>
      <c r="AC45" s="115"/>
      <c r="AD45" s="154"/>
    </row>
    <row r="46" spans="1:30" x14ac:dyDescent="0.35">
      <c r="A46" s="16">
        <v>6</v>
      </c>
      <c r="B46" s="16" t="s">
        <v>408</v>
      </c>
      <c r="C46" s="16" t="s">
        <v>431</v>
      </c>
      <c r="D46" s="16" t="s">
        <v>410</v>
      </c>
      <c r="E46" s="16" t="s">
        <v>432</v>
      </c>
      <c r="F46" s="16" t="s">
        <v>412</v>
      </c>
      <c r="G46" s="16" t="s">
        <v>421</v>
      </c>
      <c r="H46" s="142" t="s">
        <v>34</v>
      </c>
      <c r="I46" s="132">
        <v>121.726</v>
      </c>
      <c r="J46" s="132">
        <v>-8.3139000000000003</v>
      </c>
      <c r="K46" s="132" t="s">
        <v>81</v>
      </c>
      <c r="L46" s="132" t="s">
        <v>592</v>
      </c>
      <c r="M46" s="133">
        <v>1500</v>
      </c>
      <c r="N46" s="133">
        <v>3000</v>
      </c>
      <c r="O46" s="133" t="s">
        <v>585</v>
      </c>
      <c r="P46" s="133" t="s">
        <v>586</v>
      </c>
      <c r="Q46" s="133" t="s">
        <v>586</v>
      </c>
      <c r="R46" s="136" t="s">
        <v>586</v>
      </c>
      <c r="S46" s="115"/>
      <c r="T46" s="115"/>
      <c r="U46" s="137">
        <v>1400</v>
      </c>
      <c r="V46" s="137">
        <v>1400</v>
      </c>
      <c r="W46" s="137">
        <v>1400</v>
      </c>
      <c r="X46" s="138">
        <v>1400</v>
      </c>
      <c r="Y46" s="21" t="s">
        <v>598</v>
      </c>
      <c r="Z46" s="117" t="s">
        <v>586</v>
      </c>
      <c r="AA46" s="117" t="s">
        <v>589</v>
      </c>
      <c r="AB46" s="117" t="s">
        <v>589</v>
      </c>
      <c r="AC46" s="117" t="s">
        <v>589</v>
      </c>
      <c r="AD46" s="154" t="s">
        <v>589</v>
      </c>
    </row>
    <row r="47" spans="1:30" x14ac:dyDescent="0.35">
      <c r="A47" s="16">
        <v>7</v>
      </c>
      <c r="B47" s="16" t="s">
        <v>408</v>
      </c>
      <c r="C47" s="16" t="s">
        <v>433</v>
      </c>
      <c r="D47" s="16" t="s">
        <v>410</v>
      </c>
      <c r="E47" s="16" t="s">
        <v>434</v>
      </c>
      <c r="F47" s="16" t="s">
        <v>412</v>
      </c>
      <c r="G47" s="16" t="s">
        <v>421</v>
      </c>
      <c r="H47" s="142" t="s">
        <v>34</v>
      </c>
      <c r="I47" s="132">
        <v>121.726</v>
      </c>
      <c r="J47" s="132">
        <v>-8.2985000000000007</v>
      </c>
      <c r="K47" s="132" t="s">
        <v>81</v>
      </c>
      <c r="L47" s="132" t="s">
        <v>592</v>
      </c>
      <c r="M47" s="133">
        <v>3000</v>
      </c>
      <c r="N47" s="133">
        <v>3000</v>
      </c>
      <c r="O47" s="133" t="s">
        <v>585</v>
      </c>
      <c r="P47" s="133" t="s">
        <v>586</v>
      </c>
      <c r="Q47" s="133" t="s">
        <v>586</v>
      </c>
      <c r="R47" s="136" t="s">
        <v>586</v>
      </c>
      <c r="S47" s="115"/>
      <c r="T47" s="115"/>
      <c r="U47" s="137">
        <v>1400</v>
      </c>
      <c r="V47" s="137">
        <v>1400</v>
      </c>
      <c r="W47" s="137">
        <v>1400</v>
      </c>
      <c r="X47" s="138">
        <v>1400</v>
      </c>
      <c r="Y47" s="21" t="s">
        <v>598</v>
      </c>
      <c r="Z47" s="117" t="s">
        <v>586</v>
      </c>
      <c r="AA47" s="117" t="s">
        <v>589</v>
      </c>
      <c r="AB47" s="117" t="s">
        <v>589</v>
      </c>
      <c r="AC47" s="117" t="s">
        <v>589</v>
      </c>
      <c r="AD47" s="154" t="s">
        <v>589</v>
      </c>
    </row>
    <row r="48" spans="1:30" hidden="1" x14ac:dyDescent="0.35">
      <c r="A48" s="16">
        <v>8</v>
      </c>
      <c r="B48" s="16" t="s">
        <v>408</v>
      </c>
      <c r="C48" s="16" t="s">
        <v>435</v>
      </c>
      <c r="D48" s="16" t="s">
        <v>410</v>
      </c>
      <c r="E48" s="16" t="s">
        <v>436</v>
      </c>
      <c r="F48" s="16" t="s">
        <v>412</v>
      </c>
      <c r="G48" s="16" t="s">
        <v>421</v>
      </c>
      <c r="H48" s="142" t="s">
        <v>34</v>
      </c>
      <c r="I48" s="132">
        <v>125.746</v>
      </c>
      <c r="J48" s="132">
        <v>-8.0306999999999995</v>
      </c>
      <c r="K48" s="132" t="s">
        <v>81</v>
      </c>
      <c r="L48" s="132" t="s">
        <v>592</v>
      </c>
      <c r="M48" s="133">
        <v>3000</v>
      </c>
      <c r="N48" s="133">
        <v>3000</v>
      </c>
      <c r="O48" s="133" t="s">
        <v>586</v>
      </c>
      <c r="P48" s="133" t="s">
        <v>585</v>
      </c>
      <c r="Q48" s="133" t="s">
        <v>586</v>
      </c>
      <c r="R48" s="136" t="s">
        <v>586</v>
      </c>
      <c r="S48" s="115"/>
      <c r="T48" s="115"/>
      <c r="U48" s="115"/>
      <c r="V48" s="115"/>
      <c r="W48" s="115"/>
      <c r="X48" s="115"/>
      <c r="Y48" s="21" t="s">
        <v>598</v>
      </c>
      <c r="Z48" s="115"/>
      <c r="AA48" s="115"/>
      <c r="AB48" s="115"/>
      <c r="AC48" s="115"/>
      <c r="AD48" s="154"/>
    </row>
    <row r="49" spans="1:30" hidden="1" x14ac:dyDescent="0.35">
      <c r="A49" s="16">
        <v>9</v>
      </c>
      <c r="B49" s="16" t="s">
        <v>408</v>
      </c>
      <c r="C49" s="16" t="s">
        <v>438</v>
      </c>
      <c r="D49" s="16" t="s">
        <v>410</v>
      </c>
      <c r="E49" s="16" t="s">
        <v>439</v>
      </c>
      <c r="F49" s="16" t="s">
        <v>429</v>
      </c>
      <c r="G49" s="16" t="s">
        <v>440</v>
      </c>
      <c r="H49" s="142" t="s">
        <v>593</v>
      </c>
      <c r="I49" s="132">
        <v>124.03</v>
      </c>
      <c r="J49" s="132">
        <v>-9.3550000000000004</v>
      </c>
      <c r="K49" s="132" t="s">
        <v>66</v>
      </c>
      <c r="L49" s="132" t="s">
        <v>592</v>
      </c>
      <c r="M49" s="133">
        <v>3000</v>
      </c>
      <c r="N49" s="133">
        <v>3000</v>
      </c>
      <c r="O49" s="133" t="s">
        <v>586</v>
      </c>
      <c r="P49" s="133" t="s">
        <v>586</v>
      </c>
      <c r="Q49" s="133" t="s">
        <v>586</v>
      </c>
      <c r="R49" s="133" t="s">
        <v>585</v>
      </c>
      <c r="S49" s="115"/>
      <c r="T49" s="115"/>
      <c r="U49" s="115"/>
      <c r="V49" s="115"/>
      <c r="W49" s="115"/>
      <c r="X49" s="115"/>
      <c r="Y49" s="21" t="s">
        <v>598</v>
      </c>
      <c r="Z49" s="115"/>
      <c r="AA49" s="115"/>
      <c r="AB49" s="115"/>
      <c r="AC49" s="115"/>
      <c r="AD49" s="154"/>
    </row>
    <row r="50" spans="1:30" x14ac:dyDescent="0.35">
      <c r="A50" s="16">
        <v>10</v>
      </c>
      <c r="B50" s="16" t="s">
        <v>408</v>
      </c>
      <c r="C50" s="16" t="s">
        <v>442</v>
      </c>
      <c r="D50" s="16" t="s">
        <v>410</v>
      </c>
      <c r="E50" s="16" t="s">
        <v>443</v>
      </c>
      <c r="F50" s="16" t="s">
        <v>412</v>
      </c>
      <c r="G50" s="16" t="s">
        <v>413</v>
      </c>
      <c r="H50" s="142" t="s">
        <v>34</v>
      </c>
      <c r="I50" s="132">
        <v>119.746</v>
      </c>
      <c r="J50" s="132">
        <v>-8.5274999999999999</v>
      </c>
      <c r="K50" s="132" t="s">
        <v>29</v>
      </c>
      <c r="L50" s="132" t="s">
        <v>592</v>
      </c>
      <c r="M50" s="133">
        <v>4500</v>
      </c>
      <c r="N50" s="133">
        <v>4500</v>
      </c>
      <c r="O50" s="133" t="s">
        <v>585</v>
      </c>
      <c r="P50" s="133" t="s">
        <v>586</v>
      </c>
      <c r="Q50" s="133" t="s">
        <v>585</v>
      </c>
      <c r="R50" s="136" t="s">
        <v>586</v>
      </c>
      <c r="S50" s="115"/>
      <c r="T50" s="115"/>
      <c r="U50" s="137">
        <v>1600</v>
      </c>
      <c r="V50" s="137">
        <v>1600</v>
      </c>
      <c r="W50" s="137">
        <v>1600</v>
      </c>
      <c r="X50" s="138">
        <v>1600</v>
      </c>
      <c r="Y50" s="116" t="s">
        <v>40</v>
      </c>
      <c r="Z50" s="117" t="s">
        <v>585</v>
      </c>
      <c r="AA50" s="117" t="s">
        <v>599</v>
      </c>
      <c r="AB50" s="117" t="s">
        <v>600</v>
      </c>
      <c r="AC50" s="117" t="s">
        <v>442</v>
      </c>
      <c r="AD50" s="154">
        <v>45000000</v>
      </c>
    </row>
    <row r="51" spans="1:30" hidden="1" x14ac:dyDescent="0.35">
      <c r="A51" s="16">
        <v>11</v>
      </c>
      <c r="B51" s="16" t="s">
        <v>408</v>
      </c>
      <c r="C51" s="16" t="s">
        <v>444</v>
      </c>
      <c r="D51" s="16" t="s">
        <v>410</v>
      </c>
      <c r="E51" s="16" t="s">
        <v>445</v>
      </c>
      <c r="F51" s="16" t="s">
        <v>412</v>
      </c>
      <c r="G51" s="16" t="s">
        <v>413</v>
      </c>
      <c r="H51" s="142" t="s">
        <v>34</v>
      </c>
      <c r="I51" s="132"/>
      <c r="J51" s="132"/>
      <c r="K51" s="132" t="s">
        <v>29</v>
      </c>
      <c r="L51" s="132" t="s">
        <v>592</v>
      </c>
      <c r="M51" s="133">
        <v>6000</v>
      </c>
      <c r="N51" s="133">
        <v>6000</v>
      </c>
      <c r="O51" s="133" t="s">
        <v>586</v>
      </c>
      <c r="P51" s="133" t="s">
        <v>585</v>
      </c>
      <c r="Q51" s="133" t="s">
        <v>586</v>
      </c>
      <c r="R51" s="136" t="s">
        <v>586</v>
      </c>
      <c r="S51" s="115"/>
      <c r="T51" s="115"/>
      <c r="U51" s="115"/>
      <c r="V51" s="115"/>
      <c r="W51" s="115"/>
      <c r="X51" s="115"/>
      <c r="Y51" s="21" t="s">
        <v>598</v>
      </c>
      <c r="Z51" s="115"/>
      <c r="AA51" s="115"/>
      <c r="AB51" s="115"/>
      <c r="AC51" s="115"/>
      <c r="AD51" s="154"/>
    </row>
    <row r="52" spans="1:30" x14ac:dyDescent="0.35">
      <c r="A52" s="16">
        <v>1</v>
      </c>
      <c r="B52" s="16" t="s">
        <v>27</v>
      </c>
      <c r="C52" s="16" t="s">
        <v>28</v>
      </c>
      <c r="D52" s="16" t="s">
        <v>30</v>
      </c>
      <c r="E52" s="16" t="s">
        <v>31</v>
      </c>
      <c r="F52" s="17" t="s">
        <v>32</v>
      </c>
      <c r="G52" s="17" t="s">
        <v>33</v>
      </c>
      <c r="H52" s="142" t="str">
        <f>VLOOKUP(C52,'Kalimantan LookUp'!A:D,4,TRUE)</f>
        <v>On Service</v>
      </c>
      <c r="I52" s="132">
        <v>114.35890000000001</v>
      </c>
      <c r="J52" s="132">
        <v>-1.9470000000000001</v>
      </c>
      <c r="K52" s="132" t="str">
        <f>VLOOKUP(C52,'Kalimantan LookUp'!A:E,5,0)</f>
        <v xml:space="preserve"> Gold </v>
      </c>
      <c r="L52" s="132" t="str">
        <f>VLOOKUP(C52,'Kalimantan BBM'!B:E,4,0)</f>
        <v>Priority</v>
      </c>
      <c r="M52" s="133">
        <v>6000</v>
      </c>
      <c r="N52" s="133">
        <f>VLOOKUP(C52,'Kalimantan LookUp'!A:H,8,0)</f>
        <v>4528.92</v>
      </c>
      <c r="O52" s="133" t="s">
        <v>585</v>
      </c>
      <c r="P52" s="133" t="s">
        <v>586</v>
      </c>
      <c r="Q52" s="133" t="s">
        <v>586</v>
      </c>
      <c r="R52" s="133" t="s">
        <v>586</v>
      </c>
      <c r="S52" s="109" t="s">
        <v>585</v>
      </c>
      <c r="T52" s="162">
        <v>7777667</v>
      </c>
      <c r="U52" s="115">
        <f>VLOOKUP(C52,Sheet1!D:K,5,0)</f>
        <v>1650</v>
      </c>
      <c r="V52" s="115">
        <f>VLOOKUP(C52,Sheet1!D:K,6,0)</f>
        <v>1300</v>
      </c>
      <c r="W52" s="115">
        <f>VLOOKUP(C52,Sheet1!D:K,7,0)</f>
        <v>1500</v>
      </c>
      <c r="X52" s="115">
        <f>VLOOKUP(C52,Sheet1!D:K,8,0)</f>
        <v>500</v>
      </c>
      <c r="Y52" s="21" t="s">
        <v>37</v>
      </c>
      <c r="Z52" s="117" t="s">
        <v>586</v>
      </c>
      <c r="AA52" s="117" t="s">
        <v>589</v>
      </c>
      <c r="AB52" s="117" t="s">
        <v>589</v>
      </c>
      <c r="AC52" s="117" t="s">
        <v>589</v>
      </c>
      <c r="AD52" s="154" t="s">
        <v>589</v>
      </c>
    </row>
    <row r="53" spans="1:30" x14ac:dyDescent="0.35">
      <c r="A53" s="16">
        <v>2</v>
      </c>
      <c r="B53" s="16" t="s">
        <v>27</v>
      </c>
      <c r="C53" s="16" t="s">
        <v>43</v>
      </c>
      <c r="D53" s="16" t="s">
        <v>30</v>
      </c>
      <c r="E53" s="16" t="s">
        <v>45</v>
      </c>
      <c r="F53" s="17" t="s">
        <v>32</v>
      </c>
      <c r="G53" s="17" t="s">
        <v>46</v>
      </c>
      <c r="H53" s="142" t="s">
        <v>34</v>
      </c>
      <c r="I53" s="132">
        <v>114.8754</v>
      </c>
      <c r="J53" s="132">
        <v>-2.3201999999999998</v>
      </c>
      <c r="K53" s="132" t="str">
        <f>VLOOKUP(C53,'Kalimantan LookUp'!A:E,5,0)</f>
        <v xml:space="preserve"> Platinum </v>
      </c>
      <c r="L53" s="132" t="str">
        <f>VLOOKUP(C53,'Kalimantan BBM'!B:E,4,0)</f>
        <v>Priority</v>
      </c>
      <c r="M53" s="133">
        <v>6000</v>
      </c>
      <c r="N53" s="133">
        <f>VLOOKUP(C53,'Kalimantan LookUp'!A:H,8,0)</f>
        <v>5073.6000000000004</v>
      </c>
      <c r="O53" s="133" t="s">
        <v>585</v>
      </c>
      <c r="P53" s="133" t="s">
        <v>586</v>
      </c>
      <c r="Q53" s="133" t="s">
        <v>586</v>
      </c>
      <c r="R53" s="133" t="s">
        <v>586</v>
      </c>
      <c r="S53" s="134" t="s">
        <v>586</v>
      </c>
      <c r="T53" s="135">
        <v>0</v>
      </c>
      <c r="U53" s="115">
        <f>VLOOKUP(C53,Sheet1!D:K,5,0)</f>
        <v>1800</v>
      </c>
      <c r="V53" s="115">
        <f>VLOOKUP(C53,Sheet1!D:K,6,0)</f>
        <v>1200</v>
      </c>
      <c r="W53" s="115">
        <f>VLOOKUP(C53,Sheet1!D:K,7,0)</f>
        <v>2400</v>
      </c>
      <c r="X53" s="115">
        <f>VLOOKUP(C53,Sheet1!D:K,8,0)</f>
        <v>0</v>
      </c>
      <c r="Y53" s="21" t="s">
        <v>73</v>
      </c>
      <c r="Z53" s="117" t="s">
        <v>586</v>
      </c>
      <c r="AA53" s="117" t="s">
        <v>589</v>
      </c>
      <c r="AB53" s="117" t="s">
        <v>589</v>
      </c>
      <c r="AC53" s="117" t="s">
        <v>589</v>
      </c>
      <c r="AD53" s="154" t="s">
        <v>589</v>
      </c>
    </row>
    <row r="54" spans="1:30" hidden="1" x14ac:dyDescent="0.35">
      <c r="A54" s="16">
        <v>3</v>
      </c>
      <c r="B54" s="16" t="s">
        <v>27</v>
      </c>
      <c r="C54" s="16" t="s">
        <v>52</v>
      </c>
      <c r="D54" s="16" t="s">
        <v>30</v>
      </c>
      <c r="E54" s="16" t="s">
        <v>53</v>
      </c>
      <c r="F54" s="17" t="s">
        <v>32</v>
      </c>
      <c r="G54" s="17" t="s">
        <v>54</v>
      </c>
      <c r="H54" s="142" t="str">
        <f>VLOOKUP(C54,'Kalimantan LookUp'!A:D,4,TRUE)</f>
        <v>On Service</v>
      </c>
      <c r="I54" s="132">
        <v>113.0745</v>
      </c>
      <c r="J54" s="132">
        <v>-1.8673</v>
      </c>
      <c r="K54" s="132" t="str">
        <f>VLOOKUP(C54,'Kalimantan LookUp'!A:E,5,0)</f>
        <v xml:space="preserve"> Gold </v>
      </c>
      <c r="L54" s="132" t="str">
        <f>VLOOKUP(C54,'Kalimantan BBM'!B:E,4,0)</f>
        <v>Priority</v>
      </c>
      <c r="M54" s="133">
        <v>6000</v>
      </c>
      <c r="N54" s="133">
        <f>VLOOKUP(C54,'Kalimantan LookUp'!A:H,8,0)</f>
        <v>3902.16</v>
      </c>
      <c r="O54" s="133" t="s">
        <v>586</v>
      </c>
      <c r="P54" s="115"/>
      <c r="Q54" s="115"/>
      <c r="R54" s="115"/>
      <c r="S54" s="115"/>
      <c r="T54" s="115"/>
      <c r="U54" s="115"/>
      <c r="V54" s="115"/>
      <c r="W54" s="115"/>
      <c r="X54" s="115"/>
      <c r="Y54" s="21" t="str">
        <f>VLOOKUP(C54,'Kalimantan LookUp'!A:S,19,0)</f>
        <v>Genset Baik</v>
      </c>
      <c r="Z54" s="115"/>
      <c r="AA54" s="115"/>
      <c r="AB54" s="115"/>
      <c r="AC54" s="115"/>
      <c r="AD54" s="154"/>
    </row>
    <row r="55" spans="1:30" hidden="1" x14ac:dyDescent="0.35">
      <c r="A55" s="16">
        <v>4</v>
      </c>
      <c r="B55" s="16" t="s">
        <v>27</v>
      </c>
      <c r="C55" s="16" t="s">
        <v>55</v>
      </c>
      <c r="D55" s="16" t="s">
        <v>30</v>
      </c>
      <c r="E55" s="16" t="s">
        <v>56</v>
      </c>
      <c r="F55" s="17" t="s">
        <v>57</v>
      </c>
      <c r="G55" s="17" t="s">
        <v>58</v>
      </c>
      <c r="H55" s="142" t="s">
        <v>34</v>
      </c>
      <c r="I55" s="132">
        <v>116.23739999999999</v>
      </c>
      <c r="J55" s="132">
        <v>-2.4689000000000001</v>
      </c>
      <c r="K55" s="132" t="str">
        <f>VLOOKUP(C55,'Kalimantan LookUp'!A:E,5,0)</f>
        <v xml:space="preserve"> Gold </v>
      </c>
      <c r="L55" s="132" t="str">
        <f>VLOOKUP(C55,'Kalimantan BBM'!B:E,4,0)</f>
        <v>Priority</v>
      </c>
      <c r="M55" s="133">
        <v>6000</v>
      </c>
      <c r="N55" s="133">
        <f>VLOOKUP(C55,'Kalimantan LookUp'!A:H,8,0)</f>
        <v>5400.78</v>
      </c>
      <c r="O55" s="133" t="s">
        <v>586</v>
      </c>
      <c r="P55" s="115"/>
      <c r="Q55" s="115"/>
      <c r="R55" s="115"/>
      <c r="S55" s="115"/>
      <c r="T55" s="115"/>
      <c r="U55" s="115"/>
      <c r="V55" s="115"/>
      <c r="W55" s="115"/>
      <c r="X55" s="115"/>
      <c r="Y55" s="21" t="str">
        <f>VLOOKUP(C55,'Kalimantan LookUp'!A:S,19,0)</f>
        <v>Genset Baik</v>
      </c>
      <c r="Z55" s="115"/>
      <c r="AA55" s="115"/>
      <c r="AB55" s="115"/>
      <c r="AC55" s="115"/>
      <c r="AD55" s="154"/>
    </row>
    <row r="56" spans="1:30" hidden="1" x14ac:dyDescent="0.35">
      <c r="A56" s="16">
        <v>5</v>
      </c>
      <c r="B56" s="16" t="s">
        <v>27</v>
      </c>
      <c r="C56" s="16" t="s">
        <v>60</v>
      </c>
      <c r="D56" s="16" t="s">
        <v>30</v>
      </c>
      <c r="E56" s="16" t="s">
        <v>61</v>
      </c>
      <c r="F56" s="17" t="s">
        <v>57</v>
      </c>
      <c r="G56" s="17" t="s">
        <v>58</v>
      </c>
      <c r="H56" s="142" t="s">
        <v>34</v>
      </c>
      <c r="I56" s="132">
        <v>116.2008</v>
      </c>
      <c r="J56" s="132">
        <v>-2.4851000000000001</v>
      </c>
      <c r="K56" s="132" t="str">
        <f>VLOOKUP(C56,'Kalimantan LookUp'!A:E,5,0)</f>
        <v xml:space="preserve"> Gold </v>
      </c>
      <c r="L56" s="132" t="str">
        <f>VLOOKUP(C56,'Kalimantan BBM'!B:E,4,0)</f>
        <v>Priority</v>
      </c>
      <c r="M56" s="133">
        <v>4500</v>
      </c>
      <c r="N56" s="133">
        <f>VLOOKUP(C56,'Kalimantan LookUp'!A:H,8,0)</f>
        <v>5895.84</v>
      </c>
      <c r="O56" s="133" t="s">
        <v>586</v>
      </c>
      <c r="P56" s="115"/>
      <c r="Q56" s="115"/>
      <c r="R56" s="115"/>
      <c r="S56" s="115"/>
      <c r="T56" s="115"/>
      <c r="U56" s="115"/>
      <c r="V56" s="115"/>
      <c r="W56" s="115"/>
      <c r="X56" s="115"/>
      <c r="Y56" s="21" t="str">
        <f>VLOOKUP(C56,'Kalimantan LookUp'!A:S,19,0)</f>
        <v>Genset Baik</v>
      </c>
      <c r="Z56" s="115"/>
      <c r="AA56" s="115"/>
      <c r="AB56" s="115"/>
      <c r="AC56" s="115"/>
      <c r="AD56" s="154"/>
    </row>
    <row r="57" spans="1:30" hidden="1" x14ac:dyDescent="0.35">
      <c r="A57" s="16">
        <v>6</v>
      </c>
      <c r="B57" s="16" t="s">
        <v>27</v>
      </c>
      <c r="C57" s="16" t="s">
        <v>63</v>
      </c>
      <c r="D57" s="16" t="s">
        <v>30</v>
      </c>
      <c r="E57" s="16" t="s">
        <v>64</v>
      </c>
      <c r="F57" s="17" t="s">
        <v>32</v>
      </c>
      <c r="G57" s="17" t="s">
        <v>54</v>
      </c>
      <c r="H57" s="142" t="str">
        <f>VLOOKUP(C57,'Kalimantan LookUp'!A:D,4,TRUE)</f>
        <v>On Service</v>
      </c>
      <c r="I57" s="132">
        <v>111.82210000000001</v>
      </c>
      <c r="J57" s="132">
        <v>-2.7206000000000001</v>
      </c>
      <c r="K57" s="132" t="str">
        <f>VLOOKUP(C57,'Kalimantan LookUp'!A:E,5,0)</f>
        <v xml:space="preserve"> Platinum </v>
      </c>
      <c r="L57" s="132" t="str">
        <f>VLOOKUP(C57,'Kalimantan BBM'!B:E,4,0)</f>
        <v>Priority</v>
      </c>
      <c r="M57" s="133">
        <v>6000</v>
      </c>
      <c r="N57" s="133">
        <f>VLOOKUP(C57,'Kalimantan LookUp'!A:H,8,0)</f>
        <v>4810.3999999999996</v>
      </c>
      <c r="O57" s="133" t="s">
        <v>586</v>
      </c>
      <c r="P57" s="115"/>
      <c r="Q57" s="115"/>
      <c r="R57" s="115"/>
      <c r="S57" s="115"/>
      <c r="T57" s="115"/>
      <c r="U57" s="115"/>
      <c r="V57" s="115"/>
      <c r="W57" s="115"/>
      <c r="X57" s="115"/>
      <c r="Y57" s="21" t="str">
        <f>VLOOKUP(C57,'Kalimantan LookUp'!A:S,19,0)</f>
        <v>Genset Baik</v>
      </c>
      <c r="Z57" s="115"/>
      <c r="AA57" s="115"/>
      <c r="AB57" s="115"/>
      <c r="AC57" s="115"/>
      <c r="AD57" s="154"/>
    </row>
    <row r="58" spans="1:30" hidden="1" x14ac:dyDescent="0.35">
      <c r="A58" s="16">
        <v>7</v>
      </c>
      <c r="B58" s="16" t="s">
        <v>27</v>
      </c>
      <c r="C58" s="16" t="s">
        <v>65</v>
      </c>
      <c r="D58" s="16" t="s">
        <v>30</v>
      </c>
      <c r="E58" s="16" t="s">
        <v>67</v>
      </c>
      <c r="F58" s="17" t="s">
        <v>32</v>
      </c>
      <c r="G58" s="17" t="s">
        <v>54</v>
      </c>
      <c r="H58" s="142" t="str">
        <f>VLOOKUP(C58,'Kalimantan LookUp'!A:D,4,TRUE)</f>
        <v>On Service</v>
      </c>
      <c r="I58" s="132">
        <v>111.95529999999999</v>
      </c>
      <c r="J58" s="132">
        <v>-2.3607</v>
      </c>
      <c r="K58" s="132" t="str">
        <f>VLOOKUP(C58,'Kalimantan LookUp'!A:E,5,0)</f>
        <v xml:space="preserve"> Silver </v>
      </c>
      <c r="L58" s="132" t="str">
        <f>VLOOKUP(C58,'Kalimantan BBM'!B:E,4,0)</f>
        <v>Biasa</v>
      </c>
      <c r="M58" s="133">
        <v>4500</v>
      </c>
      <c r="N58" s="133">
        <f>VLOOKUP(C58,'Kalimantan LookUp'!A:H,8,0)</f>
        <v>2732.08</v>
      </c>
      <c r="O58" s="133" t="s">
        <v>586</v>
      </c>
      <c r="P58" s="115"/>
      <c r="Q58" s="115"/>
      <c r="R58" s="115"/>
      <c r="S58" s="115"/>
      <c r="T58" s="115"/>
      <c r="U58" s="115"/>
      <c r="V58" s="115"/>
      <c r="W58" s="115"/>
      <c r="X58" s="115"/>
      <c r="Y58" s="21" t="str">
        <f>VLOOKUP(C58,'Kalimantan LookUp'!A:S,19,0)</f>
        <v>Genset Rusak</v>
      </c>
      <c r="Z58" s="115"/>
      <c r="AA58" s="115"/>
      <c r="AB58" s="115"/>
      <c r="AC58" s="115"/>
      <c r="AD58" s="154"/>
    </row>
    <row r="59" spans="1:30" hidden="1" x14ac:dyDescent="0.35">
      <c r="A59" s="16">
        <v>8</v>
      </c>
      <c r="B59" s="16" t="s">
        <v>27</v>
      </c>
      <c r="C59" s="16" t="s">
        <v>68</v>
      </c>
      <c r="D59" s="16" t="s">
        <v>30</v>
      </c>
      <c r="E59" s="16" t="s">
        <v>69</v>
      </c>
      <c r="F59" s="17" t="s">
        <v>32</v>
      </c>
      <c r="G59" s="17" t="s">
        <v>33</v>
      </c>
      <c r="H59" s="142" t="s">
        <v>601</v>
      </c>
      <c r="I59" s="132">
        <v>113.8994</v>
      </c>
      <c r="J59" s="132">
        <v>-1.2630999999999999</v>
      </c>
      <c r="K59" s="132" t="str">
        <f>VLOOKUP(C59,'Kalimantan LookUp'!A:E,5,0)</f>
        <v xml:space="preserve"> Platinum </v>
      </c>
      <c r="L59" s="132" t="str">
        <f>VLOOKUP(C59,'Kalimantan BBM'!B:E,4,0)</f>
        <v>Priority</v>
      </c>
      <c r="M59" s="133">
        <v>4500</v>
      </c>
      <c r="N59" s="133">
        <f>VLOOKUP(C59,'Kalimantan LookUp'!A:H,8,0)</f>
        <v>3617.6</v>
      </c>
      <c r="O59" s="133" t="s">
        <v>586</v>
      </c>
      <c r="P59" s="115"/>
      <c r="Q59" s="115"/>
      <c r="R59" s="115"/>
      <c r="S59" s="115"/>
      <c r="T59" s="115"/>
      <c r="U59" s="115"/>
      <c r="V59" s="115"/>
      <c r="W59" s="115"/>
      <c r="X59" s="115"/>
      <c r="Y59" s="21" t="str">
        <f>VLOOKUP(C59,'Kalimantan LookUp'!A:S,19,0)</f>
        <v>Genset Baik</v>
      </c>
      <c r="Z59" s="115"/>
      <c r="AA59" s="115"/>
      <c r="AB59" s="115"/>
      <c r="AC59" s="115"/>
      <c r="AD59" s="154"/>
    </row>
    <row r="60" spans="1:30" x14ac:dyDescent="0.35">
      <c r="A60" s="16">
        <v>9</v>
      </c>
      <c r="B60" s="16" t="s">
        <v>27</v>
      </c>
      <c r="C60" s="16" t="s">
        <v>70</v>
      </c>
      <c r="D60" s="16" t="s">
        <v>30</v>
      </c>
      <c r="E60" s="16" t="s">
        <v>71</v>
      </c>
      <c r="F60" s="17" t="s">
        <v>32</v>
      </c>
      <c r="G60" s="17" t="s">
        <v>33</v>
      </c>
      <c r="H60" s="142" t="s">
        <v>34</v>
      </c>
      <c r="I60" s="132">
        <v>114.4953</v>
      </c>
      <c r="J60" s="132">
        <v>-1.9309000000000001</v>
      </c>
      <c r="K60" s="132" t="str">
        <f>VLOOKUP(C60,'Kalimantan LookUp'!A:E,5,0)</f>
        <v xml:space="preserve"> Silver </v>
      </c>
      <c r="L60" s="132" t="str">
        <f>VLOOKUP(C60,'Kalimantan BBM'!B:E,4,0)</f>
        <v>Biasa</v>
      </c>
      <c r="M60" s="133">
        <v>4500</v>
      </c>
      <c r="N60" s="133">
        <f>VLOOKUP(C60,'Kalimantan LookUp'!A:H,8,0)</f>
        <v>2806.34</v>
      </c>
      <c r="O60" s="133" t="s">
        <v>585</v>
      </c>
      <c r="P60" s="133" t="s">
        <v>586</v>
      </c>
      <c r="Q60" s="133" t="s">
        <v>586</v>
      </c>
      <c r="R60" s="133" t="s">
        <v>586</v>
      </c>
      <c r="S60" s="134" t="s">
        <v>586</v>
      </c>
      <c r="T60" s="135">
        <v>0</v>
      </c>
      <c r="U60" s="115">
        <f>VLOOKUP(C60,Sheet1!D:K,5,0)</f>
        <v>1500</v>
      </c>
      <c r="V60" s="115">
        <f>VLOOKUP(C60,Sheet1!D:K,6,0)</f>
        <v>1200</v>
      </c>
      <c r="W60" s="115">
        <f>VLOOKUP(C60,Sheet1!D:K,7,0)</f>
        <v>1800</v>
      </c>
      <c r="X60" s="115">
        <f>VLOOKUP(C60,Sheet1!D:K,8,0)</f>
        <v>0</v>
      </c>
      <c r="Y60" s="21" t="str">
        <f>VLOOKUP(C60,'Kalimantan LookUp'!A:S,19,0)</f>
        <v>Genset Rusak</v>
      </c>
      <c r="Z60" s="117" t="s">
        <v>586</v>
      </c>
      <c r="AA60" s="117" t="s">
        <v>589</v>
      </c>
      <c r="AB60" s="117" t="s">
        <v>589</v>
      </c>
      <c r="AC60" s="117" t="s">
        <v>589</v>
      </c>
      <c r="AD60" s="154" t="s">
        <v>589</v>
      </c>
    </row>
    <row r="61" spans="1:30" x14ac:dyDescent="0.35">
      <c r="A61" s="16">
        <v>10</v>
      </c>
      <c r="B61" s="16" t="s">
        <v>27</v>
      </c>
      <c r="C61" s="16" t="s">
        <v>74</v>
      </c>
      <c r="D61" s="16" t="s">
        <v>30</v>
      </c>
      <c r="E61" s="16" t="s">
        <v>75</v>
      </c>
      <c r="F61" s="17" t="s">
        <v>32</v>
      </c>
      <c r="G61" s="17" t="s">
        <v>54</v>
      </c>
      <c r="H61" s="142" t="str">
        <f>VLOOKUP(C61,'Kalimantan LookUp'!A:D,4,TRUE)</f>
        <v>On Service</v>
      </c>
      <c r="I61" s="132">
        <v>112.85599999999999</v>
      </c>
      <c r="J61" s="132">
        <v>-1.6516999999999999</v>
      </c>
      <c r="K61" s="132" t="str">
        <f>VLOOKUP(C61,'Kalimantan LookUp'!A:E,5,0)</f>
        <v xml:space="preserve"> Silver </v>
      </c>
      <c r="L61" s="132" t="str">
        <f>VLOOKUP(C61,'Kalimantan BBM'!B:E,4,0)</f>
        <v>Biasa</v>
      </c>
      <c r="M61" s="133">
        <v>4500</v>
      </c>
      <c r="N61" s="133">
        <f>VLOOKUP(C61,'Kalimantan LookUp'!A:H,8,0)</f>
        <v>3643.44</v>
      </c>
      <c r="O61" s="133" t="s">
        <v>585</v>
      </c>
      <c r="P61" s="133" t="s">
        <v>586</v>
      </c>
      <c r="Q61" s="133" t="s">
        <v>586</v>
      </c>
      <c r="R61" s="133" t="s">
        <v>586</v>
      </c>
      <c r="S61" s="134" t="s">
        <v>586</v>
      </c>
      <c r="T61" s="135">
        <v>0</v>
      </c>
      <c r="U61" s="115">
        <f>VLOOKUP(C61,Sheet1!D:K,5,0)</f>
        <v>0</v>
      </c>
      <c r="V61" s="115">
        <f>VLOOKUP(C61,Sheet1!D:K,6,0)</f>
        <v>400</v>
      </c>
      <c r="W61" s="115">
        <f>VLOOKUP(C61,Sheet1!D:K,7,0)</f>
        <v>900</v>
      </c>
      <c r="X61" s="115">
        <f>VLOOKUP(C61,Sheet1!D:K,8,0)</f>
        <v>600</v>
      </c>
      <c r="Y61" s="21" t="s">
        <v>73</v>
      </c>
      <c r="Z61" s="117" t="s">
        <v>586</v>
      </c>
      <c r="AA61" s="117" t="s">
        <v>589</v>
      </c>
      <c r="AB61" s="117" t="s">
        <v>589</v>
      </c>
      <c r="AC61" s="117" t="s">
        <v>589</v>
      </c>
      <c r="AD61" s="154" t="s">
        <v>589</v>
      </c>
    </row>
    <row r="62" spans="1:30" hidden="1" x14ac:dyDescent="0.35">
      <c r="A62" s="16">
        <v>11</v>
      </c>
      <c r="B62" s="16" t="s">
        <v>27</v>
      </c>
      <c r="C62" s="16" t="s">
        <v>76</v>
      </c>
      <c r="D62" s="16" t="s">
        <v>30</v>
      </c>
      <c r="E62" s="16" t="s">
        <v>77</v>
      </c>
      <c r="F62" s="17" t="s">
        <v>32</v>
      </c>
      <c r="G62" s="17" t="s">
        <v>33</v>
      </c>
      <c r="H62" s="142" t="str">
        <f>VLOOKUP(C62,'Kalimantan LookUp'!A:D,4,TRUE)</f>
        <v>On Service</v>
      </c>
      <c r="I62" s="132">
        <v>114.09869999999999</v>
      </c>
      <c r="J62" s="132">
        <v>-1.1031</v>
      </c>
      <c r="K62" s="132" t="str">
        <f>VLOOKUP(C62,'Kalimantan LookUp'!A:E,5,0)</f>
        <v xml:space="preserve"> Silver </v>
      </c>
      <c r="L62" s="132" t="str">
        <f>VLOOKUP(C62,'Kalimantan BBM'!B:E,4,0)</f>
        <v>Simpul</v>
      </c>
      <c r="M62" s="133">
        <v>4500</v>
      </c>
      <c r="N62" s="133">
        <f>VLOOKUP(C62,'Kalimantan LookUp'!A:H,8,0)</f>
        <v>3836</v>
      </c>
      <c r="O62" s="133" t="s">
        <v>586</v>
      </c>
      <c r="P62" s="115"/>
      <c r="Q62" s="115"/>
      <c r="R62" s="115"/>
      <c r="S62" s="115"/>
      <c r="T62" s="115"/>
      <c r="U62" s="115"/>
      <c r="V62" s="115"/>
      <c r="W62" s="115"/>
      <c r="X62" s="115"/>
      <c r="Y62" s="21" t="str">
        <f>VLOOKUP(C62,'Kalimantan LookUp'!A:S,19,0)</f>
        <v>Genset Rusak</v>
      </c>
      <c r="Z62" s="115"/>
      <c r="AA62" s="115"/>
      <c r="AB62" s="115"/>
      <c r="AC62" s="115"/>
      <c r="AD62" s="154"/>
    </row>
    <row r="63" spans="1:30" hidden="1" x14ac:dyDescent="0.35">
      <c r="A63" s="16">
        <v>12</v>
      </c>
      <c r="B63" s="16" t="s">
        <v>27</v>
      </c>
      <c r="C63" s="16" t="s">
        <v>78</v>
      </c>
      <c r="D63" s="16" t="s">
        <v>30</v>
      </c>
      <c r="E63" s="16" t="s">
        <v>79</v>
      </c>
      <c r="F63" s="17" t="s">
        <v>32</v>
      </c>
      <c r="G63" s="17" t="s">
        <v>54</v>
      </c>
      <c r="H63" s="142" t="str">
        <f>VLOOKUP(C63,'Kalimantan LookUp'!A:D,4,TRUE)</f>
        <v>On Service</v>
      </c>
      <c r="I63" s="132">
        <v>112.492</v>
      </c>
      <c r="J63" s="132">
        <v>-2.7608999999999999</v>
      </c>
      <c r="K63" s="132" t="str">
        <f>VLOOKUP(C63,'Kalimantan LookUp'!A:E,5,0)</f>
        <v xml:space="preserve"> Silver </v>
      </c>
      <c r="L63" s="132" t="str">
        <f>VLOOKUP(C63,'Kalimantan BBM'!B:E,4,0)</f>
        <v>Biasa</v>
      </c>
      <c r="M63" s="133">
        <v>6000</v>
      </c>
      <c r="N63" s="133">
        <f>VLOOKUP(C63,'Kalimantan LookUp'!A:H,8,0)</f>
        <v>3447.76</v>
      </c>
      <c r="O63" s="133" t="s">
        <v>586</v>
      </c>
      <c r="P63" s="115"/>
      <c r="Q63" s="115"/>
      <c r="R63" s="115"/>
      <c r="S63" s="115"/>
      <c r="T63" s="115"/>
      <c r="U63" s="115"/>
      <c r="V63" s="115"/>
      <c r="W63" s="115"/>
      <c r="X63" s="115"/>
      <c r="Y63" s="21" t="str">
        <f>VLOOKUP(C63,'Kalimantan LookUp'!A:S,19,0)</f>
        <v>Genset Baik</v>
      </c>
      <c r="Z63" s="115"/>
      <c r="AA63" s="115"/>
      <c r="AB63" s="115"/>
      <c r="AC63" s="115"/>
      <c r="AD63" s="154"/>
    </row>
    <row r="64" spans="1:30" hidden="1" x14ac:dyDescent="0.35">
      <c r="A64" s="16">
        <v>13</v>
      </c>
      <c r="B64" s="16" t="s">
        <v>27</v>
      </c>
      <c r="C64" s="16" t="s">
        <v>80</v>
      </c>
      <c r="D64" s="16" t="s">
        <v>30</v>
      </c>
      <c r="E64" s="16" t="s">
        <v>82</v>
      </c>
      <c r="F64" s="17" t="s">
        <v>83</v>
      </c>
      <c r="G64" s="17" t="e">
        <v>#N/A</v>
      </c>
      <c r="H64" s="142" t="str">
        <f>VLOOKUP(C64,'Kalimantan LookUp'!A:D,4,TRUE)</f>
        <v>On Service</v>
      </c>
      <c r="I64" s="132">
        <v>117.0659</v>
      </c>
      <c r="J64" s="132">
        <v>-0.88849999999999996</v>
      </c>
      <c r="K64" s="132" t="str">
        <f>VLOOKUP(C64,'Kalimantan LookUp'!A:E,5,0)</f>
        <v xml:space="preserve"> Bronze </v>
      </c>
      <c r="L64" s="132" t="str">
        <f>VLOOKUP(C64,'Kalimantan BBM'!B:E,4,0)</f>
        <v>Biasa</v>
      </c>
      <c r="M64" s="133">
        <v>3000</v>
      </c>
      <c r="N64" s="133">
        <f>VLOOKUP(C64,'Kalimantan LookUp'!A:H,8,0)</f>
        <v>1181</v>
      </c>
      <c r="O64" s="133" t="s">
        <v>586</v>
      </c>
      <c r="P64" s="115"/>
      <c r="Q64" s="115"/>
      <c r="R64" s="115"/>
      <c r="S64" s="115"/>
      <c r="T64" s="115"/>
      <c r="U64" s="115"/>
      <c r="V64" s="115"/>
      <c r="W64" s="115"/>
      <c r="X64" s="115"/>
      <c r="Y64" s="21" t="str">
        <f>VLOOKUP(C64,'Kalimantan LookUp'!A:S,19,0)</f>
        <v>Genset Setengah Rusak</v>
      </c>
      <c r="Z64" s="115"/>
      <c r="AA64" s="115"/>
      <c r="AB64" s="115"/>
      <c r="AC64" s="115"/>
      <c r="AD64" s="154"/>
    </row>
    <row r="65" spans="1:30" x14ac:dyDescent="0.35">
      <c r="A65" s="16">
        <v>14</v>
      </c>
      <c r="B65" s="16" t="s">
        <v>27</v>
      </c>
      <c r="C65" s="16" t="s">
        <v>84</v>
      </c>
      <c r="D65" s="16" t="s">
        <v>30</v>
      </c>
      <c r="E65" s="16" t="s">
        <v>85</v>
      </c>
      <c r="F65" s="17" t="s">
        <v>86</v>
      </c>
      <c r="G65" s="17" t="s">
        <v>87</v>
      </c>
      <c r="H65" s="142" t="str">
        <f>VLOOKUP(C65,'Kalimantan LookUp'!A:D,4,TRUE)</f>
        <v>On Service</v>
      </c>
      <c r="I65" s="132">
        <v>117.1725</v>
      </c>
      <c r="J65" s="132">
        <v>-0.63719999999999999</v>
      </c>
      <c r="K65" s="132" t="str">
        <f>VLOOKUP(C65,'Kalimantan LookUp'!A:E,5,0)</f>
        <v xml:space="preserve"> Bronze </v>
      </c>
      <c r="L65" s="132" t="str">
        <f>VLOOKUP(C65,'Kalimantan BBM'!B:E,4,0)</f>
        <v>Biasa</v>
      </c>
      <c r="M65" s="133">
        <v>3000</v>
      </c>
      <c r="N65" s="133">
        <f>VLOOKUP(C65,'Kalimantan LookUp'!A:H,8,0)</f>
        <v>674.24</v>
      </c>
      <c r="O65" s="133" t="s">
        <v>585</v>
      </c>
      <c r="P65" s="133" t="s">
        <v>586</v>
      </c>
      <c r="Q65" s="133" t="s">
        <v>586</v>
      </c>
      <c r="R65" s="133" t="s">
        <v>586</v>
      </c>
      <c r="S65" s="134" t="s">
        <v>586</v>
      </c>
      <c r="T65" s="135">
        <v>0</v>
      </c>
      <c r="U65" s="115">
        <f>VLOOKUP(C65,Sheet1!D:K,5,0)</f>
        <v>0</v>
      </c>
      <c r="V65" s="115">
        <f>VLOOKUP(C65,Sheet1!D:K,6,0)</f>
        <v>0</v>
      </c>
      <c r="W65" s="115">
        <f>VLOOKUP(C65,Sheet1!D:K,7,0)</f>
        <v>0</v>
      </c>
      <c r="X65" s="115">
        <f>VLOOKUP(C65,Sheet1!D:K,8,0)</f>
        <v>0</v>
      </c>
      <c r="Y65" s="21" t="str">
        <f>VLOOKUP(C65,'Kalimantan LookUp'!A:S,19,0)</f>
        <v>Genset Rusak</v>
      </c>
      <c r="Z65" s="117" t="s">
        <v>586</v>
      </c>
      <c r="AA65" s="117" t="s">
        <v>589</v>
      </c>
      <c r="AB65" s="117" t="s">
        <v>589</v>
      </c>
      <c r="AC65" s="117" t="s">
        <v>589</v>
      </c>
      <c r="AD65" s="154" t="s">
        <v>589</v>
      </c>
    </row>
    <row r="66" spans="1:30" hidden="1" x14ac:dyDescent="0.35">
      <c r="A66" s="16">
        <v>15</v>
      </c>
      <c r="B66" s="16" t="s">
        <v>27</v>
      </c>
      <c r="C66" s="16" t="s">
        <v>89</v>
      </c>
      <c r="D66" s="16" t="s">
        <v>30</v>
      </c>
      <c r="E66" s="16" t="s">
        <v>90</v>
      </c>
      <c r="F66" s="17" t="s">
        <v>32</v>
      </c>
      <c r="G66" s="17" t="s">
        <v>54</v>
      </c>
      <c r="H66" s="142" t="str">
        <f>VLOOKUP(C66,'Kalimantan LookUp'!A:D,4,TRUE)</f>
        <v>On Service</v>
      </c>
      <c r="I66" s="132">
        <v>112.5183</v>
      </c>
      <c r="J66" s="132">
        <v>-2.8123</v>
      </c>
      <c r="K66" s="132" t="str">
        <f>VLOOKUP(C66,'Kalimantan LookUp'!A:E,5,0)</f>
        <v xml:space="preserve"> Gold </v>
      </c>
      <c r="L66" s="132" t="str">
        <f>VLOOKUP(C66,'Kalimantan BBM'!B:E,4,0)</f>
        <v>Priority</v>
      </c>
      <c r="M66" s="133">
        <v>6000</v>
      </c>
      <c r="N66" s="133">
        <f>VLOOKUP(C66,'Kalimantan LookUp'!A:H,8,0)</f>
        <v>5685.12</v>
      </c>
      <c r="O66" s="133" t="s">
        <v>586</v>
      </c>
      <c r="P66" s="115"/>
      <c r="Q66" s="115"/>
      <c r="R66" s="115"/>
      <c r="S66" s="115"/>
      <c r="T66" s="115"/>
      <c r="U66" s="115"/>
      <c r="V66" s="115"/>
      <c r="W66" s="115"/>
      <c r="X66" s="115"/>
      <c r="Y66" s="21" t="str">
        <f>VLOOKUP(C66,'Kalimantan LookUp'!A:S,19,0)</f>
        <v>Genset Baik</v>
      </c>
      <c r="Z66" s="115"/>
      <c r="AA66" s="115"/>
      <c r="AB66" s="115"/>
      <c r="AC66" s="115"/>
      <c r="AD66" s="154"/>
    </row>
    <row r="67" spans="1:30" hidden="1" x14ac:dyDescent="0.35">
      <c r="A67" s="16">
        <v>16</v>
      </c>
      <c r="B67" s="16" t="s">
        <v>27</v>
      </c>
      <c r="C67" s="16" t="s">
        <v>91</v>
      </c>
      <c r="D67" s="16" t="s">
        <v>30</v>
      </c>
      <c r="E67" s="16" t="s">
        <v>92</v>
      </c>
      <c r="F67" s="17" t="s">
        <v>83</v>
      </c>
      <c r="G67" s="17" t="e">
        <v>#N/A</v>
      </c>
      <c r="H67" s="142" t="str">
        <f>VLOOKUP(C67,'Kalimantan LookUp'!A:D,4,TRUE)</f>
        <v>On Service</v>
      </c>
      <c r="I67" s="132">
        <v>117.1318</v>
      </c>
      <c r="J67" s="132">
        <v>-0.79159999999999997</v>
      </c>
      <c r="K67" s="132" t="str">
        <f>VLOOKUP(C67,'Kalimantan LookUp'!A:E,5,0)</f>
        <v xml:space="preserve"> Bronze </v>
      </c>
      <c r="L67" s="132" t="str">
        <f>VLOOKUP(C67,'Kalimantan BBM'!B:E,4,0)</f>
        <v>Biasa</v>
      </c>
      <c r="M67" s="133">
        <v>3000</v>
      </c>
      <c r="N67" s="133">
        <f>VLOOKUP(C67,'Kalimantan LookUp'!A:H,8,0)</f>
        <v>1056.72</v>
      </c>
      <c r="O67" s="133" t="s">
        <v>586</v>
      </c>
      <c r="P67" s="115"/>
      <c r="Q67" s="115"/>
      <c r="R67" s="115"/>
      <c r="S67" s="115"/>
      <c r="T67" s="115"/>
      <c r="U67" s="115"/>
      <c r="V67" s="115"/>
      <c r="W67" s="115"/>
      <c r="X67" s="115"/>
      <c r="Y67" s="21" t="str">
        <f>VLOOKUP(C67,'Kalimantan LookUp'!A:S,19,0)</f>
        <v>Genset Rusak</v>
      </c>
      <c r="Z67" s="115"/>
      <c r="AA67" s="115"/>
      <c r="AB67" s="115"/>
      <c r="AC67" s="115"/>
      <c r="AD67" s="154"/>
    </row>
    <row r="68" spans="1:30" hidden="1" x14ac:dyDescent="0.35">
      <c r="A68" s="16">
        <v>17</v>
      </c>
      <c r="B68" s="16" t="s">
        <v>27</v>
      </c>
      <c r="C68" s="16" t="s">
        <v>93</v>
      </c>
      <c r="D68" s="16" t="s">
        <v>30</v>
      </c>
      <c r="E68" s="16" t="s">
        <v>94</v>
      </c>
      <c r="F68" s="17" t="s">
        <v>32</v>
      </c>
      <c r="G68" s="17" t="s">
        <v>54</v>
      </c>
      <c r="H68" s="142" t="str">
        <f>VLOOKUP(C68,'Kalimantan LookUp'!A:D,4,TRUE)</f>
        <v>On Service</v>
      </c>
      <c r="I68" s="132">
        <v>112.1152</v>
      </c>
      <c r="J68" s="132">
        <v>-2.3736999999999999</v>
      </c>
      <c r="K68" s="132" t="str">
        <f>VLOOKUP(C68,'Kalimantan LookUp'!A:E,5,0)</f>
        <v xml:space="preserve"> Silver </v>
      </c>
      <c r="L68" s="132" t="str">
        <f>VLOOKUP(C68,'Kalimantan BBM'!B:E,4,0)</f>
        <v>Simpul</v>
      </c>
      <c r="M68" s="133">
        <v>3000</v>
      </c>
      <c r="N68" s="133">
        <f>VLOOKUP(C68,'Kalimantan LookUp'!A:H,8,0)</f>
        <v>2465.12</v>
      </c>
      <c r="O68" s="133" t="s">
        <v>586</v>
      </c>
      <c r="P68" s="115"/>
      <c r="Q68" s="115"/>
      <c r="R68" s="115"/>
      <c r="S68" s="115"/>
      <c r="T68" s="115"/>
      <c r="U68" s="115"/>
      <c r="V68" s="115"/>
      <c r="W68" s="115"/>
      <c r="X68" s="115"/>
      <c r="Y68" s="21" t="str">
        <f>VLOOKUP(C68,'Kalimantan LookUp'!A:S,19,0)</f>
        <v>Genset Rusak</v>
      </c>
      <c r="Z68" s="115"/>
      <c r="AA68" s="115"/>
      <c r="AB68" s="115"/>
      <c r="AC68" s="115"/>
      <c r="AD68" s="154"/>
    </row>
    <row r="69" spans="1:30" hidden="1" x14ac:dyDescent="0.35">
      <c r="A69" s="16">
        <v>18</v>
      </c>
      <c r="B69" s="16" t="s">
        <v>27</v>
      </c>
      <c r="C69" s="16" t="s">
        <v>95</v>
      </c>
      <c r="D69" s="16" t="s">
        <v>30</v>
      </c>
      <c r="E69" s="16" t="s">
        <v>96</v>
      </c>
      <c r="F69" s="17" t="s">
        <v>32</v>
      </c>
      <c r="G69" s="17" t="s">
        <v>54</v>
      </c>
      <c r="H69" s="142" t="str">
        <f>VLOOKUP(C69,'Kalimantan LookUp'!A:D,4,TRUE)</f>
        <v>On Service</v>
      </c>
      <c r="I69" s="132">
        <v>111.7863</v>
      </c>
      <c r="J69" s="132">
        <v>-2.3755999999999999</v>
      </c>
      <c r="K69" s="132" t="str">
        <f>VLOOKUP(C69,'Kalimantan LookUp'!A:E,5,0)</f>
        <v xml:space="preserve"> Gold </v>
      </c>
      <c r="L69" s="132" t="str">
        <f>VLOOKUP(C69,'Kalimantan BBM'!B:E,4,0)</f>
        <v>Simpul</v>
      </c>
      <c r="M69" s="133">
        <v>4500</v>
      </c>
      <c r="N69" s="133">
        <f>VLOOKUP(C69,'Kalimantan LookUp'!A:H,8,0)</f>
        <v>3623.84</v>
      </c>
      <c r="O69" s="133" t="s">
        <v>586</v>
      </c>
      <c r="P69" s="115"/>
      <c r="Q69" s="115"/>
      <c r="R69" s="115"/>
      <c r="S69" s="115"/>
      <c r="T69" s="115"/>
      <c r="U69" s="115"/>
      <c r="V69" s="115"/>
      <c r="W69" s="115"/>
      <c r="X69" s="115"/>
      <c r="Y69" s="21" t="str">
        <f>VLOOKUP(C69,'Kalimantan LookUp'!A:S,19,0)</f>
        <v>Genset Baik</v>
      </c>
      <c r="Z69" s="115"/>
      <c r="AA69" s="115"/>
      <c r="AB69" s="115"/>
      <c r="AC69" s="115"/>
      <c r="AD69" s="154"/>
    </row>
    <row r="70" spans="1:30" hidden="1" x14ac:dyDescent="0.35">
      <c r="A70" s="16">
        <v>19</v>
      </c>
      <c r="B70" s="16" t="s">
        <v>27</v>
      </c>
      <c r="C70" s="16" t="s">
        <v>97</v>
      </c>
      <c r="D70" s="16" t="s">
        <v>30</v>
      </c>
      <c r="E70" s="16" t="s">
        <v>98</v>
      </c>
      <c r="F70" s="17" t="s">
        <v>32</v>
      </c>
      <c r="G70" s="17" t="s">
        <v>54</v>
      </c>
      <c r="H70" s="142" t="str">
        <f>VLOOKUP(C70,'Kalimantan LookUp'!A:D,4,TRUE)</f>
        <v>On Service</v>
      </c>
      <c r="I70" s="132">
        <v>113.1387</v>
      </c>
      <c r="J70" s="132">
        <v>-1.8540000000000001</v>
      </c>
      <c r="K70" s="132" t="str">
        <f>VLOOKUP(C70,'Kalimantan LookUp'!A:E,5,0)</f>
        <v xml:space="preserve"> Silver </v>
      </c>
      <c r="L70" s="132" t="str">
        <f>VLOOKUP(C70,'Kalimantan BBM'!B:E,4,0)</f>
        <v>Biasa</v>
      </c>
      <c r="M70" s="133">
        <v>4500</v>
      </c>
      <c r="N70" s="133">
        <f>VLOOKUP(C70,'Kalimantan LookUp'!A:H,8,0)</f>
        <v>5230.3999999999996</v>
      </c>
      <c r="O70" s="133" t="s">
        <v>586</v>
      </c>
      <c r="P70" s="115"/>
      <c r="Q70" s="115"/>
      <c r="R70" s="115"/>
      <c r="S70" s="115"/>
      <c r="T70" s="115"/>
      <c r="U70" s="115"/>
      <c r="V70" s="115"/>
      <c r="W70" s="115"/>
      <c r="X70" s="115"/>
      <c r="Y70" s="21" t="str">
        <f>VLOOKUP(C70,'Kalimantan LookUp'!A:S,19,0)</f>
        <v>Genset Baik</v>
      </c>
      <c r="Z70" s="115"/>
      <c r="AA70" s="115"/>
      <c r="AB70" s="115"/>
      <c r="AC70" s="115"/>
      <c r="AD70" s="154"/>
    </row>
    <row r="71" spans="1:30" hidden="1" x14ac:dyDescent="0.35">
      <c r="A71" s="16">
        <v>20</v>
      </c>
      <c r="B71" s="16" t="s">
        <v>27</v>
      </c>
      <c r="C71" s="16" t="s">
        <v>99</v>
      </c>
      <c r="D71" s="16" t="s">
        <v>30</v>
      </c>
      <c r="E71" s="16" t="s">
        <v>100</v>
      </c>
      <c r="F71" s="17" t="s">
        <v>57</v>
      </c>
      <c r="G71" s="17" t="s">
        <v>101</v>
      </c>
      <c r="H71" s="142" t="s">
        <v>34</v>
      </c>
      <c r="I71" s="132">
        <v>114.9896</v>
      </c>
      <c r="J71" s="132">
        <v>-2.6547000000000001</v>
      </c>
      <c r="K71" s="132" t="str">
        <f>VLOOKUP(C71,'Kalimantan LookUp'!A:E,5,0)</f>
        <v xml:space="preserve"> Gold </v>
      </c>
      <c r="L71" s="132" t="str">
        <f>VLOOKUP(C71,'Kalimantan BBM'!B:E,4,0)</f>
        <v>Priority</v>
      </c>
      <c r="M71" s="133">
        <v>6000</v>
      </c>
      <c r="N71" s="133">
        <f>VLOOKUP(C71,'Kalimantan LookUp'!A:H,8,0)</f>
        <v>5030.28</v>
      </c>
      <c r="O71" s="133" t="s">
        <v>586</v>
      </c>
      <c r="P71" s="115"/>
      <c r="Q71" s="115"/>
      <c r="R71" s="115"/>
      <c r="S71" s="115"/>
      <c r="T71" s="115"/>
      <c r="U71" s="115"/>
      <c r="V71" s="115"/>
      <c r="W71" s="115"/>
      <c r="X71" s="115"/>
      <c r="Y71" s="21" t="str">
        <f>VLOOKUP(C71,'Kalimantan LookUp'!A:S,19,0)</f>
        <v>Genset Baik</v>
      </c>
      <c r="Z71" s="115"/>
      <c r="AA71" s="115"/>
      <c r="AB71" s="115"/>
      <c r="AC71" s="115"/>
      <c r="AD71" s="154"/>
    </row>
    <row r="72" spans="1:30" hidden="1" x14ac:dyDescent="0.35">
      <c r="A72" s="16">
        <v>21</v>
      </c>
      <c r="B72" s="16" t="s">
        <v>27</v>
      </c>
      <c r="C72" s="16" t="s">
        <v>102</v>
      </c>
      <c r="D72" s="16" t="s">
        <v>30</v>
      </c>
      <c r="E72" s="16" t="s">
        <v>103</v>
      </c>
      <c r="F72" s="17" t="s">
        <v>32</v>
      </c>
      <c r="G72" s="17" t="s">
        <v>54</v>
      </c>
      <c r="H72" s="142" t="str">
        <f>VLOOKUP(C72,'Kalimantan LookUp'!A:D,4,TRUE)</f>
        <v>On Service</v>
      </c>
      <c r="I72" s="132">
        <v>112.86239999999999</v>
      </c>
      <c r="J72" s="132">
        <v>-1.5891999999999999</v>
      </c>
      <c r="K72" s="132" t="str">
        <f>VLOOKUP(C72,'Kalimantan LookUp'!A:E,5,0)</f>
        <v xml:space="preserve"> Platinum </v>
      </c>
      <c r="L72" s="132" t="str">
        <f>VLOOKUP(C72,'Kalimantan BBM'!B:E,4,0)</f>
        <v>Simpul</v>
      </c>
      <c r="M72" s="133">
        <v>4500</v>
      </c>
      <c r="N72" s="133">
        <f>VLOOKUP(C72,'Kalimantan LookUp'!A:H,8,0)</f>
        <v>5352.36</v>
      </c>
      <c r="O72" s="133" t="s">
        <v>586</v>
      </c>
      <c r="P72" s="115"/>
      <c r="Q72" s="115"/>
      <c r="R72" s="115"/>
      <c r="S72" s="115"/>
      <c r="T72" s="115"/>
      <c r="U72" s="115"/>
      <c r="V72" s="115"/>
      <c r="W72" s="115"/>
      <c r="X72" s="115"/>
      <c r="Y72" s="21" t="str">
        <f>VLOOKUP(C72,'Kalimantan LookUp'!A:S,19,0)</f>
        <v>Genset Setengah Rusak</v>
      </c>
      <c r="Z72" s="115"/>
      <c r="AA72" s="115"/>
      <c r="AB72" s="115"/>
      <c r="AC72" s="115"/>
      <c r="AD72" s="154"/>
    </row>
    <row r="73" spans="1:30" x14ac:dyDescent="0.35">
      <c r="A73" s="16">
        <v>22</v>
      </c>
      <c r="B73" s="16" t="s">
        <v>27</v>
      </c>
      <c r="C73" s="16" t="s">
        <v>104</v>
      </c>
      <c r="D73" s="16" t="s">
        <v>30</v>
      </c>
      <c r="E73" s="16" t="s">
        <v>105</v>
      </c>
      <c r="F73" s="17" t="s">
        <v>32</v>
      </c>
      <c r="G73" s="17" t="s">
        <v>54</v>
      </c>
      <c r="H73" s="142" t="str">
        <f>VLOOKUP(C73,'Kalimantan LookUp'!A:D,4,TRUE)</f>
        <v>On Service</v>
      </c>
      <c r="I73" s="132">
        <v>111.7068</v>
      </c>
      <c r="J73" s="132">
        <v>-2.0613999999999999</v>
      </c>
      <c r="K73" s="132" t="str">
        <f>VLOOKUP(C73,'Kalimantan LookUp'!A:E,5,0)</f>
        <v xml:space="preserve"> Gold </v>
      </c>
      <c r="L73" s="132" t="str">
        <f>VLOOKUP(C73,'Kalimantan BBM'!B:E,4,0)</f>
        <v>Simpul</v>
      </c>
      <c r="M73" s="133">
        <v>4500</v>
      </c>
      <c r="N73" s="133">
        <f>VLOOKUP(C73,'Kalimantan LookUp'!A:H,8,0)</f>
        <v>3686.32</v>
      </c>
      <c r="O73" s="133" t="s">
        <v>585</v>
      </c>
      <c r="P73" s="133" t="s">
        <v>586</v>
      </c>
      <c r="Q73" s="133" t="s">
        <v>586</v>
      </c>
      <c r="R73" s="133" t="s">
        <v>586</v>
      </c>
      <c r="S73" s="109" t="s">
        <v>585</v>
      </c>
      <c r="T73" s="162">
        <v>7000000</v>
      </c>
      <c r="U73" s="115">
        <f>VLOOKUP(C73,Sheet1!D:K,5,0)</f>
        <v>1860</v>
      </c>
      <c r="V73" s="115">
        <f>VLOOKUP(C73,Sheet1!D:K,6,0)</f>
        <v>1750</v>
      </c>
      <c r="W73" s="115">
        <f>VLOOKUP(C73,Sheet1!D:K,7,0)</f>
        <v>1400</v>
      </c>
      <c r="X73" s="115">
        <f>VLOOKUP(C73,Sheet1!D:K,8,0)</f>
        <v>700</v>
      </c>
      <c r="Y73" s="21" t="str">
        <f>VLOOKUP(C73,'Kalimantan LookUp'!A:S,19,0)</f>
        <v>Genset Rusak</v>
      </c>
      <c r="Z73" s="117" t="s">
        <v>586</v>
      </c>
      <c r="AA73" s="117" t="s">
        <v>589</v>
      </c>
      <c r="AB73" s="117" t="s">
        <v>589</v>
      </c>
      <c r="AC73" s="117" t="s">
        <v>589</v>
      </c>
      <c r="AD73" s="154" t="s">
        <v>589</v>
      </c>
    </row>
    <row r="74" spans="1:30" hidden="1" x14ac:dyDescent="0.35">
      <c r="A74" s="16">
        <v>23</v>
      </c>
      <c r="B74" s="16" t="s">
        <v>27</v>
      </c>
      <c r="C74" s="16" t="s">
        <v>106</v>
      </c>
      <c r="D74" s="16" t="s">
        <v>30</v>
      </c>
      <c r="E74" s="16" t="s">
        <v>107</v>
      </c>
      <c r="F74" s="17" t="s">
        <v>108</v>
      </c>
      <c r="G74" s="17" t="s">
        <v>109</v>
      </c>
      <c r="H74" s="142" t="str">
        <f>VLOOKUP(C74,'Kalimantan LookUp'!A:D,4,TRUE)</f>
        <v>On Service</v>
      </c>
      <c r="I74" s="132">
        <v>109.283</v>
      </c>
      <c r="J74" s="132">
        <v>1.2417</v>
      </c>
      <c r="K74" s="132" t="str">
        <f>VLOOKUP(C74,'Kalimantan LookUp'!A:E,5,0)</f>
        <v xml:space="preserve"> Silver </v>
      </c>
      <c r="L74" s="132" t="str">
        <f>VLOOKUP(C74,'Kalimantan BBM'!B:E,4,0)</f>
        <v>Biasa</v>
      </c>
      <c r="M74" s="133">
        <v>3000</v>
      </c>
      <c r="N74" s="133">
        <f>VLOOKUP(C74,'Kalimantan LookUp'!A:H,8,0)</f>
        <v>2316.6280000000002</v>
      </c>
      <c r="O74" s="133" t="s">
        <v>586</v>
      </c>
      <c r="P74" s="115"/>
      <c r="Q74" s="115"/>
      <c r="R74" s="115"/>
      <c r="S74" s="115"/>
      <c r="T74" s="115"/>
      <c r="U74" s="115"/>
      <c r="V74" s="115"/>
      <c r="W74" s="115"/>
      <c r="X74" s="115"/>
      <c r="Y74" s="21" t="str">
        <f>VLOOKUP(C74,'Kalimantan LookUp'!A:S,19,0)</f>
        <v>Genset Baik</v>
      </c>
      <c r="Z74" s="115"/>
      <c r="AA74" s="115"/>
      <c r="AB74" s="115"/>
      <c r="AC74" s="115"/>
      <c r="AD74" s="154"/>
    </row>
    <row r="75" spans="1:30" hidden="1" x14ac:dyDescent="0.35">
      <c r="A75" s="16">
        <v>24</v>
      </c>
      <c r="B75" s="16" t="s">
        <v>27</v>
      </c>
      <c r="C75" s="16" t="s">
        <v>110</v>
      </c>
      <c r="D75" s="16" t="s">
        <v>30</v>
      </c>
      <c r="E75" s="16" t="s">
        <v>111</v>
      </c>
      <c r="F75" s="17" t="s">
        <v>32</v>
      </c>
      <c r="G75" s="17" t="s">
        <v>54</v>
      </c>
      <c r="H75" s="142" t="s">
        <v>34</v>
      </c>
      <c r="I75" s="132">
        <v>111.55419999999999</v>
      </c>
      <c r="J75" s="132">
        <v>-2.1248</v>
      </c>
      <c r="K75" s="132" t="str">
        <f>VLOOKUP(C75,'Kalimantan LookUp'!A:E,5,0)</f>
        <v xml:space="preserve"> Gold </v>
      </c>
      <c r="L75" s="132" t="str">
        <f>VLOOKUP(C75,'Kalimantan BBM'!B:E,4,0)</f>
        <v>Simpul</v>
      </c>
      <c r="M75" s="133">
        <v>4500</v>
      </c>
      <c r="N75" s="133">
        <f>VLOOKUP(C75,'Kalimantan LookUp'!A:H,8,0)</f>
        <v>3634.4</v>
      </c>
      <c r="O75" s="133" t="s">
        <v>586</v>
      </c>
      <c r="P75" s="115"/>
      <c r="Q75" s="115"/>
      <c r="R75" s="115"/>
      <c r="S75" s="115"/>
      <c r="T75" s="115"/>
      <c r="U75" s="115"/>
      <c r="V75" s="115"/>
      <c r="W75" s="115"/>
      <c r="X75" s="115"/>
      <c r="Y75" s="21" t="str">
        <f>VLOOKUP(C75,'Kalimantan LookUp'!A:S,19,0)</f>
        <v>Genset Rusak</v>
      </c>
      <c r="Z75" s="115"/>
      <c r="AA75" s="115"/>
      <c r="AB75" s="115"/>
      <c r="AC75" s="115"/>
      <c r="AD75" s="154"/>
    </row>
    <row r="76" spans="1:30" hidden="1" x14ac:dyDescent="0.35">
      <c r="A76" s="16">
        <v>25</v>
      </c>
      <c r="B76" s="16" t="s">
        <v>27</v>
      </c>
      <c r="C76" s="16" t="s">
        <v>112</v>
      </c>
      <c r="D76" s="16" t="s">
        <v>30</v>
      </c>
      <c r="E76" s="16" t="s">
        <v>113</v>
      </c>
      <c r="F76" s="17" t="s">
        <v>86</v>
      </c>
      <c r="G76" s="17" t="s">
        <v>87</v>
      </c>
      <c r="H76" s="142" t="str">
        <f>VLOOKUP(C76,'Kalimantan LookUp'!A:D,4,TRUE)</f>
        <v>On Service</v>
      </c>
      <c r="I76" s="132">
        <v>116.8646</v>
      </c>
      <c r="J76" s="132">
        <v>0.5716</v>
      </c>
      <c r="K76" s="132" t="str">
        <f>VLOOKUP(C76,'Kalimantan LookUp'!A:E,5,0)</f>
        <v xml:space="preserve"> Silver </v>
      </c>
      <c r="L76" s="132" t="str">
        <f>VLOOKUP(C76,'Kalimantan BBM'!B:E,4,0)</f>
        <v>Biasa</v>
      </c>
      <c r="M76" s="133">
        <v>3000</v>
      </c>
      <c r="N76" s="133">
        <f>VLOOKUP(C76,'Kalimantan LookUp'!A:H,8,0)</f>
        <v>488.48</v>
      </c>
      <c r="O76" s="133" t="s">
        <v>586</v>
      </c>
      <c r="P76" s="115"/>
      <c r="Q76" s="115"/>
      <c r="R76" s="115"/>
      <c r="S76" s="115"/>
      <c r="T76" s="115"/>
      <c r="U76" s="115"/>
      <c r="V76" s="115"/>
      <c r="W76" s="115"/>
      <c r="X76" s="115"/>
      <c r="Y76" s="21" t="str">
        <f>VLOOKUP(C76,'Kalimantan LookUp'!A:S,19,0)</f>
        <v>Genset Setengah Rusak</v>
      </c>
      <c r="Z76" s="115"/>
      <c r="AA76" s="115"/>
      <c r="AB76" s="115"/>
      <c r="AC76" s="115"/>
      <c r="AD76" s="154"/>
    </row>
    <row r="77" spans="1:30" hidden="1" x14ac:dyDescent="0.35">
      <c r="A77" s="16">
        <v>26</v>
      </c>
      <c r="B77" s="16" t="s">
        <v>27</v>
      </c>
      <c r="C77" s="16" t="s">
        <v>114</v>
      </c>
      <c r="D77" s="16" t="s">
        <v>30</v>
      </c>
      <c r="E77" s="16" t="s">
        <v>115</v>
      </c>
      <c r="F77" s="17" t="s">
        <v>57</v>
      </c>
      <c r="G77" s="17" t="s">
        <v>58</v>
      </c>
      <c r="H77" s="142" t="s">
        <v>34</v>
      </c>
      <c r="I77" s="132">
        <v>116.4091</v>
      </c>
      <c r="J77" s="132">
        <v>-2.4672999999999998</v>
      </c>
      <c r="K77" s="132" t="str">
        <f>VLOOKUP(C77,'Kalimantan LookUp'!A:E,5,0)</f>
        <v xml:space="preserve"> Gold </v>
      </c>
      <c r="L77" s="132" t="str">
        <f>VLOOKUP(C77,'Kalimantan BBM'!B:E,4,0)</f>
        <v>Simpul</v>
      </c>
      <c r="M77" s="133">
        <v>6000</v>
      </c>
      <c r="N77" s="133">
        <f>VLOOKUP(C77,'Kalimantan LookUp'!A:H,8,0)</f>
        <v>3460.8</v>
      </c>
      <c r="O77" s="133" t="s">
        <v>586</v>
      </c>
      <c r="P77" s="115"/>
      <c r="Q77" s="115"/>
      <c r="R77" s="115"/>
      <c r="S77" s="115"/>
      <c r="T77" s="115"/>
      <c r="U77" s="115"/>
      <c r="V77" s="115"/>
      <c r="W77" s="115"/>
      <c r="X77" s="115"/>
      <c r="Y77" s="21" t="str">
        <f>VLOOKUP(C77,'Kalimantan LookUp'!A:S,19,0)</f>
        <v>Genset Baik</v>
      </c>
      <c r="Z77" s="115"/>
      <c r="AA77" s="115"/>
      <c r="AB77" s="115"/>
      <c r="AC77" s="115"/>
      <c r="AD77" s="154"/>
    </row>
    <row r="78" spans="1:30" x14ac:dyDescent="0.35">
      <c r="A78" s="16">
        <v>27</v>
      </c>
      <c r="B78" s="16" t="s">
        <v>27</v>
      </c>
      <c r="C78" s="16" t="s">
        <v>116</v>
      </c>
      <c r="D78" s="16" t="s">
        <v>30</v>
      </c>
      <c r="E78" s="16" t="s">
        <v>117</v>
      </c>
      <c r="F78" s="17" t="s">
        <v>86</v>
      </c>
      <c r="G78" s="17" t="s">
        <v>118</v>
      </c>
      <c r="H78" s="142" t="str">
        <f>VLOOKUP(C78,'Kalimantan LookUp'!A:D,4,TRUE)</f>
        <v>On Service</v>
      </c>
      <c r="I78" s="132">
        <v>117.3349</v>
      </c>
      <c r="J78" s="132">
        <v>0.67630000000000001</v>
      </c>
      <c r="K78" s="132" t="str">
        <f>VLOOKUP(C78,'Kalimantan LookUp'!A:E,5,0)</f>
        <v xml:space="preserve"> Gold </v>
      </c>
      <c r="L78" s="132" t="str">
        <f>VLOOKUP(C78,'Kalimantan BBM'!B:E,4,0)</f>
        <v>Priority</v>
      </c>
      <c r="M78" s="133">
        <v>6000</v>
      </c>
      <c r="N78" s="133">
        <f>VLOOKUP(C78,'Kalimantan LookUp'!A:H,8,0)</f>
        <v>5066.5600000000004</v>
      </c>
      <c r="O78" s="133" t="s">
        <v>585</v>
      </c>
      <c r="P78" s="133" t="s">
        <v>586</v>
      </c>
      <c r="Q78" s="133" t="s">
        <v>586</v>
      </c>
      <c r="R78" s="133" t="s">
        <v>586</v>
      </c>
      <c r="S78" s="109" t="s">
        <v>585</v>
      </c>
      <c r="T78" s="162">
        <v>9500000</v>
      </c>
      <c r="U78" s="115">
        <f>VLOOKUP(C78,Sheet1!D:K,5,0)</f>
        <v>1300</v>
      </c>
      <c r="V78" s="115">
        <f>VLOOKUP(C78,Sheet1!D:K,6,0)</f>
        <v>800</v>
      </c>
      <c r="W78" s="115">
        <f>VLOOKUP(C78,Sheet1!D:K,7,0)</f>
        <v>1500</v>
      </c>
      <c r="X78" s="115">
        <f>VLOOKUP(C78,Sheet1!D:K,8,0)</f>
        <v>500</v>
      </c>
      <c r="Y78" s="21" t="str">
        <f>VLOOKUP(C78,'Kalimantan LookUp'!A:S,19,0)</f>
        <v>Genset Rusak</v>
      </c>
      <c r="Z78" s="117" t="s">
        <v>586</v>
      </c>
      <c r="AA78" s="117" t="s">
        <v>589</v>
      </c>
      <c r="AB78" s="117" t="s">
        <v>589</v>
      </c>
      <c r="AC78" s="117" t="s">
        <v>589</v>
      </c>
      <c r="AD78" s="154" t="s">
        <v>589</v>
      </c>
    </row>
    <row r="79" spans="1:30" hidden="1" x14ac:dyDescent="0.35">
      <c r="A79" s="16">
        <v>28</v>
      </c>
      <c r="B79" s="16" t="s">
        <v>27</v>
      </c>
      <c r="C79" s="16" t="s">
        <v>119</v>
      </c>
      <c r="D79" s="16" t="s">
        <v>30</v>
      </c>
      <c r="E79" s="16" t="s">
        <v>120</v>
      </c>
      <c r="F79" s="17" t="s">
        <v>108</v>
      </c>
      <c r="G79" s="17" t="s">
        <v>109</v>
      </c>
      <c r="H79" s="142" t="str">
        <f>VLOOKUP(C79,'Kalimantan LookUp'!A:D,4,TRUE)</f>
        <v>On Service</v>
      </c>
      <c r="I79" s="132">
        <v>110.14400000000001</v>
      </c>
      <c r="J79" s="132">
        <v>0.52639999999999998</v>
      </c>
      <c r="K79" s="132" t="str">
        <f>VLOOKUP(C79,'Kalimantan LookUp'!A:E,5,0)</f>
        <v xml:space="preserve"> Bronze </v>
      </c>
      <c r="L79" s="132" t="str">
        <f>VLOOKUP(C79,'Kalimantan BBM'!B:E,4,0)</f>
        <v>Biasa</v>
      </c>
      <c r="M79" s="133">
        <v>4500</v>
      </c>
      <c r="N79" s="133">
        <f>VLOOKUP(C79,'Kalimantan LookUp'!A:H,8,0)</f>
        <v>3751</v>
      </c>
      <c r="O79" s="133" t="s">
        <v>586</v>
      </c>
      <c r="P79" s="115"/>
      <c r="Q79" s="115"/>
      <c r="R79" s="115"/>
      <c r="S79" s="115"/>
      <c r="T79" s="115"/>
      <c r="U79" s="115"/>
      <c r="V79" s="115"/>
      <c r="W79" s="115"/>
      <c r="X79" s="115"/>
      <c r="Y79" s="21" t="str">
        <f>VLOOKUP(C79,'Kalimantan LookUp'!A:S,19,0)</f>
        <v>Genset Baik</v>
      </c>
      <c r="Z79" s="115"/>
      <c r="AA79" s="115"/>
      <c r="AB79" s="115"/>
      <c r="AC79" s="115"/>
      <c r="AD79" s="154"/>
    </row>
    <row r="80" spans="1:30" hidden="1" x14ac:dyDescent="0.35">
      <c r="A80" s="16">
        <v>29</v>
      </c>
      <c r="B80" s="16" t="s">
        <v>27</v>
      </c>
      <c r="C80" s="16" t="s">
        <v>121</v>
      </c>
      <c r="D80" s="16" t="s">
        <v>30</v>
      </c>
      <c r="E80" s="16" t="s">
        <v>122</v>
      </c>
      <c r="F80" s="17" t="s">
        <v>108</v>
      </c>
      <c r="G80" s="17" t="s">
        <v>123</v>
      </c>
      <c r="H80" s="142" t="str">
        <f>VLOOKUP(C80,'Kalimantan LookUp'!A:D,4,TRUE)</f>
        <v>On Service</v>
      </c>
      <c r="I80" s="132">
        <v>109.8896</v>
      </c>
      <c r="J80" s="132">
        <v>-0.82640000000000002</v>
      </c>
      <c r="K80" s="132" t="str">
        <f>VLOOKUP(C80,'Kalimantan LookUp'!A:E,5,0)</f>
        <v xml:space="preserve"> Gold </v>
      </c>
      <c r="L80" s="132" t="str">
        <f>VLOOKUP(C80,'Kalimantan BBM'!B:E,4,0)</f>
        <v>Biasa</v>
      </c>
      <c r="M80" s="133">
        <v>3000</v>
      </c>
      <c r="N80" s="133">
        <f>VLOOKUP(C80,'Kalimantan LookUp'!A:H,8,0)</f>
        <v>2001.52</v>
      </c>
      <c r="O80" s="133" t="s">
        <v>586</v>
      </c>
      <c r="P80" s="115"/>
      <c r="Q80" s="115"/>
      <c r="R80" s="115"/>
      <c r="S80" s="115"/>
      <c r="T80" s="115"/>
      <c r="U80" s="115"/>
      <c r="V80" s="115"/>
      <c r="W80" s="115"/>
      <c r="X80" s="115"/>
      <c r="Y80" s="21" t="str">
        <f>VLOOKUP(C80,'Kalimantan LookUp'!A:S,19,0)</f>
        <v>Genset Setengah Rusak</v>
      </c>
      <c r="Z80" s="115"/>
      <c r="AA80" s="115"/>
      <c r="AB80" s="115"/>
      <c r="AC80" s="115"/>
      <c r="AD80" s="154"/>
    </row>
    <row r="81" spans="1:30" hidden="1" x14ac:dyDescent="0.35">
      <c r="A81" s="16">
        <v>30</v>
      </c>
      <c r="B81" s="16" t="s">
        <v>27</v>
      </c>
      <c r="C81" s="16" t="s">
        <v>124</v>
      </c>
      <c r="D81" s="16" t="s">
        <v>30</v>
      </c>
      <c r="E81" s="16" t="s">
        <v>125</v>
      </c>
      <c r="F81" s="17" t="s">
        <v>32</v>
      </c>
      <c r="G81" s="17" t="s">
        <v>54</v>
      </c>
      <c r="H81" s="142" t="str">
        <f>VLOOKUP(C81,'Kalimantan LookUp'!A:D,4,TRUE)</f>
        <v>On Service</v>
      </c>
      <c r="I81" s="132">
        <v>111.3721</v>
      </c>
      <c r="J81" s="132">
        <v>-2.2286000000000001</v>
      </c>
      <c r="K81" s="132" t="str">
        <f>VLOOKUP(C81,'Kalimantan LookUp'!A:E,5,0)</f>
        <v xml:space="preserve"> Gold </v>
      </c>
      <c r="L81" s="132" t="str">
        <f>VLOOKUP(C81,'Kalimantan BBM'!B:E,4,0)</f>
        <v>Simpul</v>
      </c>
      <c r="M81" s="133">
        <v>6000</v>
      </c>
      <c r="N81" s="133">
        <f>VLOOKUP(C81,'Kalimantan LookUp'!A:H,8,0)</f>
        <v>4748.8</v>
      </c>
      <c r="O81" s="133" t="s">
        <v>586</v>
      </c>
      <c r="P81" s="115"/>
      <c r="Q81" s="115"/>
      <c r="R81" s="115"/>
      <c r="S81" s="115"/>
      <c r="T81" s="115"/>
      <c r="U81" s="115"/>
      <c r="V81" s="115"/>
      <c r="W81" s="115"/>
      <c r="X81" s="115"/>
      <c r="Y81" s="21" t="str">
        <f>VLOOKUP(C81,'Kalimantan LookUp'!A:S,19,0)</f>
        <v>Genset Setengah Rusak</v>
      </c>
      <c r="Z81" s="115"/>
      <c r="AA81" s="115"/>
      <c r="AB81" s="115"/>
      <c r="AC81" s="115"/>
      <c r="AD81" s="154"/>
    </row>
    <row r="82" spans="1:30" hidden="1" x14ac:dyDescent="0.35">
      <c r="A82" s="16">
        <v>31</v>
      </c>
      <c r="B82" s="16" t="s">
        <v>27</v>
      </c>
      <c r="C82" s="16" t="s">
        <v>126</v>
      </c>
      <c r="D82" s="16" t="s">
        <v>30</v>
      </c>
      <c r="E82" s="16" t="s">
        <v>127</v>
      </c>
      <c r="F82" s="17" t="s">
        <v>108</v>
      </c>
      <c r="G82" s="17" t="s">
        <v>109</v>
      </c>
      <c r="H82" s="142" t="str">
        <f>VLOOKUP(C82,'Kalimantan LookUp'!A:D,4,TRUE)</f>
        <v>On Service</v>
      </c>
      <c r="I82" s="132">
        <v>109.3207</v>
      </c>
      <c r="J82" s="132">
        <v>1.1303000000000001</v>
      </c>
      <c r="K82" s="132" t="str">
        <f>VLOOKUP(C82,'Kalimantan LookUp'!A:E,5,0)</f>
        <v xml:space="preserve"> Gold </v>
      </c>
      <c r="L82" s="132" t="str">
        <f>VLOOKUP(C82,'Kalimantan BBM'!B:E,4,0)</f>
        <v>Simpul</v>
      </c>
      <c r="M82" s="133">
        <v>4500</v>
      </c>
      <c r="N82" s="133">
        <f>VLOOKUP(C82,'Kalimantan LookUp'!A:H,8,0)</f>
        <v>3688.3560000000002</v>
      </c>
      <c r="O82" s="133" t="s">
        <v>586</v>
      </c>
      <c r="P82" s="115"/>
      <c r="Q82" s="115"/>
      <c r="R82" s="115"/>
      <c r="S82" s="115"/>
      <c r="T82" s="115"/>
      <c r="U82" s="115"/>
      <c r="V82" s="115"/>
      <c r="W82" s="115"/>
      <c r="X82" s="115"/>
      <c r="Y82" s="21" t="str">
        <f>VLOOKUP(C82,'Kalimantan LookUp'!A:S,19,0)</f>
        <v>Genset Setengah Rusak</v>
      </c>
      <c r="Z82" s="115"/>
      <c r="AA82" s="115"/>
      <c r="AB82" s="115"/>
      <c r="AC82" s="115"/>
      <c r="AD82" s="154"/>
    </row>
    <row r="83" spans="1:30" hidden="1" x14ac:dyDescent="0.35">
      <c r="A83" s="16">
        <v>32</v>
      </c>
      <c r="B83" s="16" t="s">
        <v>27</v>
      </c>
      <c r="C83" s="16" t="s">
        <v>128</v>
      </c>
      <c r="D83" s="16" t="s">
        <v>30</v>
      </c>
      <c r="E83" s="16" t="s">
        <v>129</v>
      </c>
      <c r="F83" s="17" t="s">
        <v>32</v>
      </c>
      <c r="G83" s="17" t="s">
        <v>54</v>
      </c>
      <c r="H83" s="142" t="str">
        <f>VLOOKUP(C83,'Kalimantan LookUp'!A:D,4,TRUE)</f>
        <v>On Service</v>
      </c>
      <c r="I83" s="132">
        <v>111.2625</v>
      </c>
      <c r="J83" s="132">
        <v>-2.6303000000000001</v>
      </c>
      <c r="K83" s="132" t="str">
        <f>VLOOKUP(C83,'Kalimantan LookUp'!A:E,5,0)</f>
        <v xml:space="preserve"> Gold </v>
      </c>
      <c r="L83" s="132" t="str">
        <f>VLOOKUP(C83,'Kalimantan BBM'!B:E,4,0)</f>
        <v>Priority</v>
      </c>
      <c r="M83" s="133">
        <v>4500</v>
      </c>
      <c r="N83" s="133">
        <f>VLOOKUP(C83,'Kalimantan LookUp'!A:H,8,0)</f>
        <v>3737.44</v>
      </c>
      <c r="O83" s="133" t="s">
        <v>586</v>
      </c>
      <c r="P83" s="115"/>
      <c r="Q83" s="115"/>
      <c r="R83" s="115"/>
      <c r="S83" s="115"/>
      <c r="T83" s="115"/>
      <c r="U83" s="115"/>
      <c r="V83" s="115"/>
      <c r="W83" s="115"/>
      <c r="X83" s="115"/>
      <c r="Y83" s="21" t="str">
        <f>VLOOKUP(C83,'Kalimantan LookUp'!A:S,19,0)</f>
        <v>Genset Setengah Rusak</v>
      </c>
      <c r="Z83" s="115"/>
      <c r="AA83" s="115"/>
      <c r="AB83" s="115"/>
      <c r="AC83" s="115"/>
      <c r="AD83" s="154"/>
    </row>
    <row r="84" spans="1:30" hidden="1" x14ac:dyDescent="0.35">
      <c r="A84" s="16">
        <v>33</v>
      </c>
      <c r="B84" s="16" t="s">
        <v>27</v>
      </c>
      <c r="C84" s="16" t="s">
        <v>130</v>
      </c>
      <c r="D84" s="16" t="s">
        <v>30</v>
      </c>
      <c r="E84" s="16" t="s">
        <v>131</v>
      </c>
      <c r="F84" s="17" t="s">
        <v>86</v>
      </c>
      <c r="G84" s="17" t="s">
        <v>118</v>
      </c>
      <c r="H84" s="142" t="str">
        <f>VLOOKUP(C84,'Kalimantan LookUp'!A:D,4,TRUE)</f>
        <v>On Service</v>
      </c>
      <c r="I84" s="132">
        <v>117.50060000000001</v>
      </c>
      <c r="J84" s="132">
        <v>2.6025</v>
      </c>
      <c r="K84" s="132" t="str">
        <f>VLOOKUP(C84,'Kalimantan LookUp'!A:E,5,0)</f>
        <v xml:space="preserve"> Gold </v>
      </c>
      <c r="L84" s="132" t="str">
        <f>VLOOKUP(C84,'Kalimantan BBM'!B:E,4,0)</f>
        <v>Simpul</v>
      </c>
      <c r="M84" s="133">
        <v>6000</v>
      </c>
      <c r="N84" s="133">
        <f>VLOOKUP(C84,'Kalimantan LookUp'!A:H,8,0)</f>
        <v>3928.38</v>
      </c>
      <c r="O84" s="133" t="s">
        <v>586</v>
      </c>
      <c r="P84" s="115"/>
      <c r="Q84" s="115"/>
      <c r="R84" s="115"/>
      <c r="S84" s="115"/>
      <c r="T84" s="115"/>
      <c r="U84" s="115"/>
      <c r="V84" s="115"/>
      <c r="W84" s="115"/>
      <c r="X84" s="115"/>
      <c r="Y84" s="21" t="str">
        <f>VLOOKUP(C84,'Kalimantan LookUp'!A:S,19,0)</f>
        <v>Genset Rusak</v>
      </c>
      <c r="Z84" s="115"/>
      <c r="AA84" s="115"/>
      <c r="AB84" s="115"/>
      <c r="AC84" s="115"/>
      <c r="AD84" s="154"/>
    </row>
    <row r="85" spans="1:30" hidden="1" x14ac:dyDescent="0.35">
      <c r="A85" s="16">
        <v>34</v>
      </c>
      <c r="B85" s="16" t="s">
        <v>27</v>
      </c>
      <c r="C85" s="16" t="s">
        <v>132</v>
      </c>
      <c r="D85" s="16" t="s">
        <v>30</v>
      </c>
      <c r="E85" s="16" t="s">
        <v>133</v>
      </c>
      <c r="F85" s="17" t="s">
        <v>32</v>
      </c>
      <c r="G85" s="17" t="s">
        <v>54</v>
      </c>
      <c r="H85" s="142" t="str">
        <f>VLOOKUP(C85,'Kalimantan LookUp'!A:D,4,TRUE)</f>
        <v>On Service</v>
      </c>
      <c r="I85" s="132">
        <v>112.2629</v>
      </c>
      <c r="J85" s="132">
        <v>-2.1745000000000001</v>
      </c>
      <c r="K85" s="132" t="str">
        <f>VLOOKUP(C85,'Kalimantan LookUp'!A:E,5,0)</f>
        <v xml:space="preserve"> Silver </v>
      </c>
      <c r="L85" s="132" t="str">
        <f>VLOOKUP(C85,'Kalimantan BBM'!B:E,4,0)</f>
        <v>Biasa</v>
      </c>
      <c r="M85" s="133">
        <v>4500</v>
      </c>
      <c r="N85" s="133">
        <f>VLOOKUP(C85,'Kalimantan LookUp'!A:H,8,0)</f>
        <v>2827</v>
      </c>
      <c r="O85" s="133" t="s">
        <v>586</v>
      </c>
      <c r="P85" s="115"/>
      <c r="Q85" s="115"/>
      <c r="R85" s="115"/>
      <c r="S85" s="115"/>
      <c r="T85" s="115"/>
      <c r="U85" s="115"/>
      <c r="V85" s="115"/>
      <c r="W85" s="115"/>
      <c r="X85" s="115"/>
      <c r="Y85" s="21" t="str">
        <f>VLOOKUP(C85,'Kalimantan LookUp'!A:S,19,0)</f>
        <v>Genset Setengah Rusak</v>
      </c>
      <c r="Z85" s="115"/>
      <c r="AA85" s="115"/>
      <c r="AB85" s="115"/>
      <c r="AC85" s="115"/>
      <c r="AD85" s="154"/>
    </row>
    <row r="86" spans="1:30" hidden="1" x14ac:dyDescent="0.35">
      <c r="A86" s="16">
        <v>35</v>
      </c>
      <c r="B86" s="16" t="s">
        <v>27</v>
      </c>
      <c r="C86" s="16" t="s">
        <v>134</v>
      </c>
      <c r="D86" s="16" t="s">
        <v>30</v>
      </c>
      <c r="E86" s="16" t="s">
        <v>135</v>
      </c>
      <c r="F86" s="17" t="s">
        <v>136</v>
      </c>
      <c r="G86" s="17" t="s">
        <v>137</v>
      </c>
      <c r="H86" s="142" t="s">
        <v>601</v>
      </c>
      <c r="I86" s="132">
        <v>116.26779999999999</v>
      </c>
      <c r="J86" s="132">
        <v>-0.36799999999999999</v>
      </c>
      <c r="K86" s="132" t="str">
        <f>VLOOKUP(C86,'Kalimantan LookUp'!A:E,5,0)</f>
        <v xml:space="preserve"> Silver </v>
      </c>
      <c r="L86" s="132" t="str">
        <f>VLOOKUP(C86,'Kalimantan BBM'!B:E,4,0)</f>
        <v>Biasa</v>
      </c>
      <c r="M86" s="133">
        <v>4500</v>
      </c>
      <c r="N86" s="133">
        <f>VLOOKUP(C86,'Kalimantan LookUp'!A:H,8,0)</f>
        <v>3572.8</v>
      </c>
      <c r="O86" s="133" t="s">
        <v>586</v>
      </c>
      <c r="P86" s="115"/>
      <c r="Q86" s="115"/>
      <c r="R86" s="115"/>
      <c r="S86" s="115"/>
      <c r="T86" s="115"/>
      <c r="U86" s="115"/>
      <c r="V86" s="115"/>
      <c r="W86" s="115"/>
      <c r="X86" s="115"/>
      <c r="Y86" s="21" t="str">
        <f>VLOOKUP(C86,'Kalimantan LookUp'!A:S,19,0)</f>
        <v>Genset Rusak</v>
      </c>
      <c r="Z86" s="115"/>
      <c r="AA86" s="115"/>
      <c r="AB86" s="115"/>
      <c r="AC86" s="115"/>
      <c r="AD86" s="154"/>
    </row>
    <row r="87" spans="1:30" hidden="1" x14ac:dyDescent="0.35">
      <c r="A87" s="16">
        <v>36</v>
      </c>
      <c r="B87" s="16" t="s">
        <v>27</v>
      </c>
      <c r="C87" s="16" t="s">
        <v>138</v>
      </c>
      <c r="D87" s="16" t="s">
        <v>30</v>
      </c>
      <c r="E87" s="16" t="s">
        <v>139</v>
      </c>
      <c r="F87" s="17" t="s">
        <v>86</v>
      </c>
      <c r="G87" s="17" t="s">
        <v>87</v>
      </c>
      <c r="H87" s="142" t="str">
        <f>VLOOKUP(C87,'Kalimantan LookUp'!A:D,4,TRUE)</f>
        <v>On Service</v>
      </c>
      <c r="I87" s="132">
        <v>116.8091</v>
      </c>
      <c r="J87" s="132">
        <v>0.84089999999999998</v>
      </c>
      <c r="K87" s="132" t="str">
        <f>VLOOKUP(C87,'Kalimantan LookUp'!A:E,5,0)</f>
        <v xml:space="preserve"> Gold </v>
      </c>
      <c r="L87" s="132" t="str">
        <f>VLOOKUP(C87,'Kalimantan BBM'!B:E,4,0)</f>
        <v>Priority</v>
      </c>
      <c r="M87" s="133">
        <v>4500</v>
      </c>
      <c r="N87" s="133">
        <f>VLOOKUP(C87,'Kalimantan LookUp'!A:H,8,0)</f>
        <v>4072.08</v>
      </c>
      <c r="O87" s="133" t="s">
        <v>586</v>
      </c>
      <c r="P87" s="115"/>
      <c r="Q87" s="115"/>
      <c r="R87" s="115"/>
      <c r="S87" s="115"/>
      <c r="T87" s="115"/>
      <c r="U87" s="115"/>
      <c r="V87" s="115"/>
      <c r="W87" s="115"/>
      <c r="X87" s="115"/>
      <c r="Y87" s="21" t="str">
        <f>VLOOKUP(C87,'Kalimantan LookUp'!A:S,19,0)</f>
        <v>Genset Rusak</v>
      </c>
      <c r="Z87" s="115"/>
      <c r="AA87" s="115"/>
      <c r="AB87" s="115"/>
      <c r="AC87" s="115"/>
      <c r="AD87" s="154"/>
    </row>
    <row r="88" spans="1:30" x14ac:dyDescent="0.35">
      <c r="A88" s="16">
        <v>37</v>
      </c>
      <c r="B88" s="16" t="s">
        <v>27</v>
      </c>
      <c r="C88" s="16" t="s">
        <v>140</v>
      </c>
      <c r="D88" s="16" t="s">
        <v>30</v>
      </c>
      <c r="E88" s="16" t="s">
        <v>141</v>
      </c>
      <c r="F88" s="17" t="s">
        <v>83</v>
      </c>
      <c r="G88" s="17" t="e">
        <v>#N/A</v>
      </c>
      <c r="H88" s="142" t="str">
        <f>VLOOKUP(C88,'Kalimantan LookUp'!A:D,4,TRUE)</f>
        <v>On Service</v>
      </c>
      <c r="I88" s="132">
        <v>117.1726</v>
      </c>
      <c r="J88" s="132">
        <v>0.72589999999999999</v>
      </c>
      <c r="K88" s="132" t="str">
        <f>VLOOKUP(C88,'Kalimantan LookUp'!A:E,5,0)</f>
        <v xml:space="preserve"> Bronze </v>
      </c>
      <c r="L88" s="132" t="str">
        <f>VLOOKUP(C88,'Kalimantan BBM'!B:E,4,0)</f>
        <v>Biasa</v>
      </c>
      <c r="M88" s="133">
        <v>3000</v>
      </c>
      <c r="N88" s="133">
        <f>VLOOKUP(C88,'Kalimantan LookUp'!A:H,8,0)</f>
        <v>1077.5999999999999</v>
      </c>
      <c r="O88" s="133" t="s">
        <v>585</v>
      </c>
      <c r="P88" s="133" t="s">
        <v>586</v>
      </c>
      <c r="Q88" s="133" t="s">
        <v>586</v>
      </c>
      <c r="R88" s="133" t="s">
        <v>586</v>
      </c>
      <c r="S88" s="109" t="s">
        <v>585</v>
      </c>
      <c r="T88" s="162">
        <v>8676500</v>
      </c>
      <c r="U88" s="115">
        <f>VLOOKUP(C88,Sheet1!D:K,5,0)</f>
        <v>1200</v>
      </c>
      <c r="V88" s="115">
        <f>VLOOKUP(C88,Sheet1!D:K,6,0)</f>
        <v>1300</v>
      </c>
      <c r="W88" s="115">
        <f>VLOOKUP(C88,Sheet1!D:K,7,0)</f>
        <v>1500</v>
      </c>
      <c r="X88" s="115">
        <f>VLOOKUP(C88,Sheet1!D:K,8,0)</f>
        <v>600</v>
      </c>
      <c r="Y88" s="21" t="str">
        <f>VLOOKUP(C88,'Kalimantan LookUp'!A:S,19,0)</f>
        <v>Genset Rusak</v>
      </c>
      <c r="Z88" s="117" t="s">
        <v>586</v>
      </c>
      <c r="AA88" s="117" t="s">
        <v>589</v>
      </c>
      <c r="AB88" s="117" t="s">
        <v>589</v>
      </c>
      <c r="AC88" s="117" t="s">
        <v>589</v>
      </c>
      <c r="AD88" s="154" t="s">
        <v>589</v>
      </c>
    </row>
    <row r="89" spans="1:30" x14ac:dyDescent="0.35">
      <c r="A89" s="16">
        <v>38</v>
      </c>
      <c r="B89" s="16" t="s">
        <v>27</v>
      </c>
      <c r="C89" s="16" t="s">
        <v>142</v>
      </c>
      <c r="D89" s="16" t="s">
        <v>30</v>
      </c>
      <c r="E89" s="16" t="s">
        <v>143</v>
      </c>
      <c r="F89" s="17" t="s">
        <v>108</v>
      </c>
      <c r="G89" s="17" t="s">
        <v>144</v>
      </c>
      <c r="H89" s="142" t="str">
        <f>VLOOKUP(C89,'Kalimantan LookUp'!A:D,4,TRUE)</f>
        <v>On Service</v>
      </c>
      <c r="I89" s="132">
        <v>111.3104</v>
      </c>
      <c r="J89" s="132">
        <v>0.1033</v>
      </c>
      <c r="K89" s="132" t="str">
        <f>VLOOKUP(C89,'Kalimantan LookUp'!A:E,5,0)</f>
        <v xml:space="preserve"> Silver </v>
      </c>
      <c r="L89" s="132" t="str">
        <f>VLOOKUP(C89,'Kalimantan BBM'!B:E,4,0)</f>
        <v>Biasa</v>
      </c>
      <c r="M89" s="133">
        <v>4500</v>
      </c>
      <c r="N89" s="133">
        <f>VLOOKUP(C89,'Kalimantan LookUp'!A:H,8,0)</f>
        <v>3906.89</v>
      </c>
      <c r="O89" s="133" t="s">
        <v>585</v>
      </c>
      <c r="P89" s="133" t="s">
        <v>586</v>
      </c>
      <c r="Q89" s="133" t="s">
        <v>586</v>
      </c>
      <c r="R89" s="133" t="s">
        <v>586</v>
      </c>
      <c r="S89" s="109" t="s">
        <v>585</v>
      </c>
      <c r="T89" s="163">
        <v>9000000</v>
      </c>
      <c r="U89" s="115">
        <f>VLOOKUP(C89,Sheet1!D:K,5,0)</f>
        <v>0</v>
      </c>
      <c r="V89" s="115">
        <f>VLOOKUP(C89,Sheet1!D:K,6,0)</f>
        <v>500</v>
      </c>
      <c r="W89" s="115">
        <f>VLOOKUP(C89,Sheet1!D:K,7,0)</f>
        <v>700</v>
      </c>
      <c r="X89" s="115">
        <f>VLOOKUP(C89,Sheet1!D:K,8,0)</f>
        <v>0</v>
      </c>
      <c r="Y89" s="21" t="s">
        <v>73</v>
      </c>
      <c r="Z89" s="117" t="s">
        <v>586</v>
      </c>
      <c r="AA89" s="117" t="s">
        <v>589</v>
      </c>
      <c r="AB89" s="117" t="s">
        <v>589</v>
      </c>
      <c r="AC89" s="117" t="s">
        <v>589</v>
      </c>
      <c r="AD89" s="154" t="s">
        <v>589</v>
      </c>
    </row>
    <row r="90" spans="1:30" hidden="1" x14ac:dyDescent="0.35">
      <c r="A90" s="16">
        <v>39</v>
      </c>
      <c r="B90" s="16" t="s">
        <v>27</v>
      </c>
      <c r="C90" s="16" t="s">
        <v>146</v>
      </c>
      <c r="D90" s="16" t="s">
        <v>30</v>
      </c>
      <c r="E90" s="16" t="s">
        <v>147</v>
      </c>
      <c r="F90" s="17" t="s">
        <v>32</v>
      </c>
      <c r="G90" s="17" t="s">
        <v>46</v>
      </c>
      <c r="H90" s="142" t="str">
        <f>VLOOKUP(C90,'Kalimantan LookUp'!A:D,4,TRUE)</f>
        <v>On Service</v>
      </c>
      <c r="I90" s="132">
        <v>114.1544</v>
      </c>
      <c r="J90" s="132">
        <v>-0.52969999999999995</v>
      </c>
      <c r="K90" s="132" t="str">
        <f>VLOOKUP(C90,'Kalimantan LookUp'!A:E,5,0)</f>
        <v xml:space="preserve"> Gold </v>
      </c>
      <c r="L90" s="132" t="str">
        <f>VLOOKUP(C90,'Kalimantan BBM'!B:E,4,0)</f>
        <v>Simpul</v>
      </c>
      <c r="M90" s="133">
        <v>6000</v>
      </c>
      <c r="N90" s="133">
        <f>VLOOKUP(C90,'Kalimantan LookUp'!A:H,8,0)</f>
        <v>2881.3</v>
      </c>
      <c r="O90" s="133" t="s">
        <v>586</v>
      </c>
      <c r="P90" s="115"/>
      <c r="Q90" s="115"/>
      <c r="R90" s="115"/>
      <c r="S90" s="115"/>
      <c r="T90" s="115"/>
      <c r="U90" s="115"/>
      <c r="V90" s="115"/>
      <c r="W90" s="115"/>
      <c r="X90" s="115"/>
      <c r="Y90" s="21" t="str">
        <f>VLOOKUP(C90,'Kalimantan LookUp'!A:S,19,0)</f>
        <v>Genset Setengah Rusak</v>
      </c>
      <c r="Z90" s="115"/>
      <c r="AA90" s="115"/>
      <c r="AB90" s="115"/>
      <c r="AC90" s="115"/>
      <c r="AD90" s="154"/>
    </row>
    <row r="91" spans="1:30" hidden="1" x14ac:dyDescent="0.35">
      <c r="A91" s="16">
        <v>40</v>
      </c>
      <c r="B91" s="16" t="s">
        <v>27</v>
      </c>
      <c r="C91" s="16" t="s">
        <v>148</v>
      </c>
      <c r="D91" s="16" t="s">
        <v>30</v>
      </c>
      <c r="E91" s="16" t="s">
        <v>149</v>
      </c>
      <c r="F91" s="17" t="s">
        <v>57</v>
      </c>
      <c r="G91" s="17" t="s">
        <v>101</v>
      </c>
      <c r="H91" s="142" t="str">
        <f>VLOOKUP(C91,'Kalimantan LookUp'!A:D,4,TRUE)</f>
        <v>On Service</v>
      </c>
      <c r="I91" s="132">
        <v>114.98869999999999</v>
      </c>
      <c r="J91" s="132">
        <v>-2.9634999999999998</v>
      </c>
      <c r="K91" s="132" t="str">
        <f>VLOOKUP(C91,'Kalimantan LookUp'!A:E,5,0)</f>
        <v xml:space="preserve"> Platinum </v>
      </c>
      <c r="L91" s="132" t="str">
        <f>VLOOKUP(C91,'Kalimantan BBM'!B:E,4,0)</f>
        <v>Priority</v>
      </c>
      <c r="M91" s="133">
        <v>6000</v>
      </c>
      <c r="N91" s="133">
        <f>VLOOKUP(C91,'Kalimantan LookUp'!A:H,8,0)</f>
        <v>5065.7</v>
      </c>
      <c r="O91" s="133" t="s">
        <v>586</v>
      </c>
      <c r="P91" s="115"/>
      <c r="Q91" s="115"/>
      <c r="R91" s="115"/>
      <c r="S91" s="115"/>
      <c r="T91" s="115"/>
      <c r="U91" s="115"/>
      <c r="V91" s="115"/>
      <c r="W91" s="115"/>
      <c r="X91" s="115"/>
      <c r="Y91" s="21" t="str">
        <f>VLOOKUP(C91,'Kalimantan LookUp'!A:S,19,0)</f>
        <v>Genset Baik</v>
      </c>
      <c r="Z91" s="115"/>
      <c r="AA91" s="115"/>
      <c r="AB91" s="115"/>
      <c r="AC91" s="115"/>
      <c r="AD91" s="154"/>
    </row>
    <row r="92" spans="1:30" hidden="1" x14ac:dyDescent="0.35">
      <c r="A92" s="16">
        <v>41</v>
      </c>
      <c r="B92" s="16" t="s">
        <v>27</v>
      </c>
      <c r="C92" s="16" t="s">
        <v>150</v>
      </c>
      <c r="D92" s="16" t="s">
        <v>30</v>
      </c>
      <c r="E92" s="16" t="s">
        <v>151</v>
      </c>
      <c r="F92" s="17" t="s">
        <v>108</v>
      </c>
      <c r="G92" s="17" t="s">
        <v>144</v>
      </c>
      <c r="H92" s="142" t="str">
        <f>VLOOKUP(C92,'Kalimantan LookUp'!A:D,4,TRUE)</f>
        <v>On Service</v>
      </c>
      <c r="I92" s="132">
        <v>111.60509999999999</v>
      </c>
      <c r="J92" s="132">
        <v>0.97970000000000002</v>
      </c>
      <c r="K92" s="132" t="str">
        <f>VLOOKUP(C92,'Kalimantan LookUp'!A:E,5,0)</f>
        <v xml:space="preserve"> Silver </v>
      </c>
      <c r="L92" s="132" t="str">
        <f>VLOOKUP(C92,'Kalimantan BBM'!B:E,4,0)</f>
        <v>Biasa</v>
      </c>
      <c r="M92" s="133">
        <v>3000</v>
      </c>
      <c r="N92" s="133">
        <f>VLOOKUP(C92,'Kalimantan LookUp'!A:H,8,0)</f>
        <v>2601.6999999999998</v>
      </c>
      <c r="O92" s="133" t="s">
        <v>586</v>
      </c>
      <c r="P92" s="115"/>
      <c r="Q92" s="115"/>
      <c r="R92" s="115"/>
      <c r="S92" s="115"/>
      <c r="T92" s="115"/>
      <c r="U92" s="115"/>
      <c r="V92" s="115"/>
      <c r="W92" s="115"/>
      <c r="X92" s="115"/>
      <c r="Y92" s="21" t="str">
        <f>VLOOKUP(C92,'Kalimantan LookUp'!A:S,19,0)</f>
        <v>Genset Baik</v>
      </c>
      <c r="Z92" s="115"/>
      <c r="AA92" s="115"/>
      <c r="AB92" s="115"/>
      <c r="AC92" s="115"/>
      <c r="AD92" s="154"/>
    </row>
    <row r="93" spans="1:30" hidden="1" x14ac:dyDescent="0.35">
      <c r="A93" s="16">
        <v>42</v>
      </c>
      <c r="B93" s="16" t="s">
        <v>27</v>
      </c>
      <c r="C93" s="16" t="s">
        <v>152</v>
      </c>
      <c r="D93" s="16" t="s">
        <v>30</v>
      </c>
      <c r="E93" s="16" t="s">
        <v>153</v>
      </c>
      <c r="F93" s="17" t="s">
        <v>108</v>
      </c>
      <c r="G93" s="17" t="s">
        <v>123</v>
      </c>
      <c r="H93" s="142" t="str">
        <f>VLOOKUP(C93,'Kalimantan LookUp'!A:D,4,TRUE)</f>
        <v>On Service</v>
      </c>
      <c r="I93" s="132">
        <v>110.5153</v>
      </c>
      <c r="J93" s="132">
        <v>-2.1395</v>
      </c>
      <c r="K93" s="132" t="str">
        <f>VLOOKUP(C93,'Kalimantan LookUp'!A:E,5,0)</f>
        <v xml:space="preserve"> Platinum </v>
      </c>
      <c r="L93" s="132" t="str">
        <f>VLOOKUP(C93,'Kalimantan BBM'!B:E,4,0)</f>
        <v>Priority</v>
      </c>
      <c r="M93" s="133">
        <v>4500</v>
      </c>
      <c r="N93" s="133">
        <f>VLOOKUP(C93,'Kalimantan LookUp'!A:H,8,0)</f>
        <v>4621</v>
      </c>
      <c r="O93" s="133" t="s">
        <v>586</v>
      </c>
      <c r="P93" s="115"/>
      <c r="Q93" s="115"/>
      <c r="R93" s="115"/>
      <c r="S93" s="115"/>
      <c r="T93" s="115"/>
      <c r="U93" s="115"/>
      <c r="V93" s="115"/>
      <c r="W93" s="115"/>
      <c r="X93" s="115"/>
      <c r="Y93" s="21" t="str">
        <f>VLOOKUP(C93,'Kalimantan LookUp'!A:S,19,0)</f>
        <v>Genset Setengah Rusak</v>
      </c>
      <c r="Z93" s="115"/>
      <c r="AA93" s="115"/>
      <c r="AB93" s="115"/>
      <c r="AC93" s="115"/>
      <c r="AD93" s="154"/>
    </row>
    <row r="94" spans="1:30" hidden="1" x14ac:dyDescent="0.35">
      <c r="A94" s="16">
        <v>43</v>
      </c>
      <c r="B94" s="16" t="s">
        <v>27</v>
      </c>
      <c r="C94" s="16" t="s">
        <v>154</v>
      </c>
      <c r="D94" s="16" t="s">
        <v>30</v>
      </c>
      <c r="E94" s="16" t="s">
        <v>155</v>
      </c>
      <c r="F94" s="17" t="s">
        <v>57</v>
      </c>
      <c r="G94" s="17" t="s">
        <v>58</v>
      </c>
      <c r="H94" s="142" t="s">
        <v>601</v>
      </c>
      <c r="I94" s="132">
        <v>116.1964</v>
      </c>
      <c r="J94" s="132">
        <v>-2.8155999999999999</v>
      </c>
      <c r="K94" s="132" t="str">
        <f>VLOOKUP(C94,'Kalimantan LookUp'!A:E,5,0)</f>
        <v xml:space="preserve"> Gold </v>
      </c>
      <c r="L94" s="132" t="str">
        <f>VLOOKUP(C94,'Kalimantan BBM'!B:E,4,0)</f>
        <v>Priority</v>
      </c>
      <c r="M94" s="133">
        <v>3000</v>
      </c>
      <c r="N94" s="133">
        <f>VLOOKUP(C94,'Kalimantan LookUp'!A:H,8,0)</f>
        <v>2921.28</v>
      </c>
      <c r="O94" s="133" t="s">
        <v>586</v>
      </c>
      <c r="P94" s="115"/>
      <c r="Q94" s="115"/>
      <c r="R94" s="115"/>
      <c r="S94" s="115"/>
      <c r="T94" s="115"/>
      <c r="U94" s="115"/>
      <c r="V94" s="115"/>
      <c r="W94" s="115"/>
      <c r="X94" s="115"/>
      <c r="Y94" s="21" t="str">
        <f>VLOOKUP(C94,'Kalimantan LookUp'!A:S,19,0)</f>
        <v>Genset Baik</v>
      </c>
      <c r="Z94" s="115"/>
      <c r="AA94" s="115"/>
      <c r="AB94" s="115"/>
      <c r="AC94" s="115"/>
      <c r="AD94" s="154"/>
    </row>
    <row r="95" spans="1:30" hidden="1" x14ac:dyDescent="0.35">
      <c r="A95" s="16">
        <v>44</v>
      </c>
      <c r="B95" s="16" t="s">
        <v>27</v>
      </c>
      <c r="C95" s="16" t="s">
        <v>156</v>
      </c>
      <c r="D95" s="16" t="s">
        <v>30</v>
      </c>
      <c r="E95" s="16" t="s">
        <v>157</v>
      </c>
      <c r="F95" s="17" t="s">
        <v>108</v>
      </c>
      <c r="G95" s="17" t="s">
        <v>123</v>
      </c>
      <c r="H95" s="142" t="str">
        <f>VLOOKUP(C95,'Kalimantan LookUp'!A:D,4,TRUE)</f>
        <v>On Service</v>
      </c>
      <c r="I95" s="132">
        <v>110.1803</v>
      </c>
      <c r="J95" s="132">
        <v>-1.0892999999999999</v>
      </c>
      <c r="K95" s="132" t="str">
        <f>VLOOKUP(C95,'Kalimantan LookUp'!A:E,5,0)</f>
        <v xml:space="preserve"> Silver </v>
      </c>
      <c r="L95" s="132" t="str">
        <f>VLOOKUP(C95,'Kalimantan BBM'!B:E,4,0)</f>
        <v>Priority</v>
      </c>
      <c r="M95" s="133">
        <v>4500</v>
      </c>
      <c r="N95" s="133">
        <f>VLOOKUP(C95,'Kalimantan LookUp'!A:H,8,0)</f>
        <v>3294.69</v>
      </c>
      <c r="O95" s="133" t="s">
        <v>586</v>
      </c>
      <c r="P95" s="115"/>
      <c r="Q95" s="115"/>
      <c r="R95" s="115"/>
      <c r="S95" s="115"/>
      <c r="T95" s="115"/>
      <c r="U95" s="115"/>
      <c r="V95" s="115"/>
      <c r="W95" s="115"/>
      <c r="X95" s="115"/>
      <c r="Y95" s="21" t="str">
        <f>VLOOKUP(C95,'Kalimantan LookUp'!A:S,19,0)</f>
        <v>Genset Baik</v>
      </c>
      <c r="Z95" s="115"/>
      <c r="AA95" s="115"/>
      <c r="AB95" s="115"/>
      <c r="AC95" s="115"/>
      <c r="AD95" s="154"/>
    </row>
    <row r="96" spans="1:30" hidden="1" x14ac:dyDescent="0.35">
      <c r="A96" s="16">
        <v>45</v>
      </c>
      <c r="B96" s="16" t="s">
        <v>27</v>
      </c>
      <c r="C96" s="16" t="s">
        <v>158</v>
      </c>
      <c r="D96" s="16" t="s">
        <v>30</v>
      </c>
      <c r="E96" s="16" t="s">
        <v>159</v>
      </c>
      <c r="F96" s="17" t="s">
        <v>86</v>
      </c>
      <c r="G96" s="17" t="s">
        <v>118</v>
      </c>
      <c r="H96" s="142" t="str">
        <f>VLOOKUP(C96,'Kalimantan LookUp'!A:D,4,TRUE)</f>
        <v>On Service</v>
      </c>
      <c r="I96" s="132">
        <v>117.82250000000001</v>
      </c>
      <c r="J96" s="132">
        <v>1.1786000000000001</v>
      </c>
      <c r="K96" s="132" t="str">
        <f>VLOOKUP(C96,'Kalimantan LookUp'!A:E,5,0)</f>
        <v xml:space="preserve"> Platinum </v>
      </c>
      <c r="L96" s="132" t="str">
        <f>VLOOKUP(C96,'Kalimantan BBM'!B:E,4,0)</f>
        <v>Priority</v>
      </c>
      <c r="M96" s="133">
        <v>7500</v>
      </c>
      <c r="N96" s="133">
        <f>VLOOKUP(C96,'Kalimantan LookUp'!A:H,8,0)</f>
        <v>7065.92</v>
      </c>
      <c r="O96" s="133" t="s">
        <v>586</v>
      </c>
      <c r="P96" s="115"/>
      <c r="Q96" s="115"/>
      <c r="R96" s="115"/>
      <c r="S96" s="115"/>
      <c r="T96" s="115"/>
      <c r="U96" s="115"/>
      <c r="V96" s="115"/>
      <c r="W96" s="115"/>
      <c r="X96" s="115"/>
      <c r="Y96" s="21" t="str">
        <f>VLOOKUP(C96,'Kalimantan LookUp'!A:S,19,0)</f>
        <v>Genset Setengah Rusak</v>
      </c>
      <c r="Z96" s="115"/>
      <c r="AA96" s="115"/>
      <c r="AB96" s="115"/>
      <c r="AC96" s="115"/>
      <c r="AD96" s="154"/>
    </row>
    <row r="97" spans="1:30" hidden="1" x14ac:dyDescent="0.35">
      <c r="A97" s="16">
        <v>46</v>
      </c>
      <c r="B97" s="16" t="s">
        <v>27</v>
      </c>
      <c r="C97" s="16" t="s">
        <v>160</v>
      </c>
      <c r="D97" s="16" t="s">
        <v>30</v>
      </c>
      <c r="E97" s="16" t="s">
        <v>161</v>
      </c>
      <c r="F97" s="17" t="s">
        <v>86</v>
      </c>
      <c r="G97" s="17" t="s">
        <v>118</v>
      </c>
      <c r="H97" s="142" t="str">
        <f>VLOOKUP(C97,'Kalimantan LookUp'!A:D,4,TRUE)</f>
        <v>On Service</v>
      </c>
      <c r="I97" s="132">
        <v>118.2038</v>
      </c>
      <c r="J97" s="132">
        <v>0.89270000000000005</v>
      </c>
      <c r="K97" s="132" t="str">
        <f>VLOOKUP(C97,'Kalimantan LookUp'!A:E,5,0)</f>
        <v xml:space="preserve"> Platinum </v>
      </c>
      <c r="L97" s="132" t="str">
        <f>VLOOKUP(C97,'Kalimantan BBM'!B:E,4,0)</f>
        <v>Simpul</v>
      </c>
      <c r="M97" s="133">
        <v>6000</v>
      </c>
      <c r="N97" s="133">
        <f>VLOOKUP(C97,'Kalimantan LookUp'!A:H,8,0)</f>
        <v>5998.08</v>
      </c>
      <c r="O97" s="133" t="s">
        <v>586</v>
      </c>
      <c r="P97" s="115"/>
      <c r="Q97" s="115"/>
      <c r="R97" s="115"/>
      <c r="S97" s="115"/>
      <c r="T97" s="115"/>
      <c r="U97" s="115"/>
      <c r="V97" s="115"/>
      <c r="W97" s="115"/>
      <c r="X97" s="115"/>
      <c r="Y97" s="21" t="str">
        <f>VLOOKUP(C97,'Kalimantan LookUp'!A:S,19,0)</f>
        <v>Genset Setengah Rusak</v>
      </c>
      <c r="Z97" s="115"/>
      <c r="AA97" s="115"/>
      <c r="AB97" s="115"/>
      <c r="AC97" s="115"/>
      <c r="AD97" s="154"/>
    </row>
    <row r="98" spans="1:30" hidden="1" x14ac:dyDescent="0.35">
      <c r="A98" s="16">
        <v>47</v>
      </c>
      <c r="B98" s="16" t="s">
        <v>27</v>
      </c>
      <c r="C98" s="16" t="s">
        <v>162</v>
      </c>
      <c r="D98" s="16" t="s">
        <v>30</v>
      </c>
      <c r="E98" s="16" t="s">
        <v>163</v>
      </c>
      <c r="F98" s="17" t="s">
        <v>136</v>
      </c>
      <c r="G98" s="17" t="s">
        <v>137</v>
      </c>
      <c r="H98" s="142" t="str">
        <f>VLOOKUP(C98,'Kalimantan LookUp'!A:D,4,TRUE)</f>
        <v>On Service</v>
      </c>
      <c r="I98" s="132">
        <v>117.5911</v>
      </c>
      <c r="J98" s="132">
        <v>-0.77959999999999996</v>
      </c>
      <c r="K98" s="132" t="str">
        <f>VLOOKUP(C98,'Kalimantan LookUp'!A:E,5,0)</f>
        <v xml:space="preserve"> Platinum </v>
      </c>
      <c r="L98" s="132" t="str">
        <f>VLOOKUP(C98,'Kalimantan BBM'!B:E,4,0)</f>
        <v>Priority</v>
      </c>
      <c r="M98" s="133">
        <v>7500</v>
      </c>
      <c r="N98" s="133">
        <f>VLOOKUP(C98,'Kalimantan LookUp'!A:H,8,0)</f>
        <v>6809</v>
      </c>
      <c r="O98" s="133" t="s">
        <v>586</v>
      </c>
      <c r="P98" s="115"/>
      <c r="Q98" s="115"/>
      <c r="R98" s="115"/>
      <c r="S98" s="115"/>
      <c r="T98" s="115"/>
      <c r="U98" s="115"/>
      <c r="V98" s="115"/>
      <c r="W98" s="115"/>
      <c r="X98" s="115"/>
      <c r="Y98" s="21" t="str">
        <f>VLOOKUP(C98,'Kalimantan LookUp'!A:S,19,0)</f>
        <v>Genset Rusak</v>
      </c>
      <c r="Z98" s="115"/>
      <c r="AA98" s="115"/>
      <c r="AB98" s="115"/>
      <c r="AC98" s="115"/>
      <c r="AD98" s="154"/>
    </row>
    <row r="99" spans="1:30" x14ac:dyDescent="0.35">
      <c r="A99" s="16">
        <v>48</v>
      </c>
      <c r="B99" s="16" t="s">
        <v>27</v>
      </c>
      <c r="C99" s="16" t="s">
        <v>164</v>
      </c>
      <c r="D99" s="16" t="s">
        <v>30</v>
      </c>
      <c r="E99" s="16" t="s">
        <v>165</v>
      </c>
      <c r="F99" s="17" t="s">
        <v>86</v>
      </c>
      <c r="G99" s="17" t="s">
        <v>87</v>
      </c>
      <c r="H99" s="142" t="str">
        <f>VLOOKUP(C99,'Kalimantan LookUp'!A:D,4,TRUE)</f>
        <v>On Service</v>
      </c>
      <c r="I99" s="132">
        <v>117.77889999999999</v>
      </c>
      <c r="J99" s="132">
        <v>1.0799000000000001</v>
      </c>
      <c r="K99" s="132" t="str">
        <f>VLOOKUP(C99,'Kalimantan LookUp'!A:E,5,0)</f>
        <v xml:space="preserve"> Platinum </v>
      </c>
      <c r="L99" s="132" t="str">
        <f>VLOOKUP(C99,'Kalimantan BBM'!B:E,4,0)</f>
        <v>Priority</v>
      </c>
      <c r="M99" s="133">
        <v>6000</v>
      </c>
      <c r="N99" s="133">
        <f>VLOOKUP(C99,'Kalimantan LookUp'!A:H,8,0)</f>
        <v>5617.52</v>
      </c>
      <c r="O99" s="133" t="s">
        <v>585</v>
      </c>
      <c r="P99" s="133" t="s">
        <v>586</v>
      </c>
      <c r="Q99" s="133" t="s">
        <v>586</v>
      </c>
      <c r="R99" s="133" t="s">
        <v>586</v>
      </c>
      <c r="S99" s="109" t="s">
        <v>585</v>
      </c>
      <c r="T99" s="163">
        <v>9000000</v>
      </c>
      <c r="U99" s="115">
        <f>VLOOKUP(C99,Sheet1!D:K,5,0)</f>
        <v>0</v>
      </c>
      <c r="V99" s="115">
        <f>VLOOKUP(C99,Sheet1!D:K,6,0)</f>
        <v>0</v>
      </c>
      <c r="W99" s="115">
        <f>VLOOKUP(C99,Sheet1!D:K,7,0)</f>
        <v>0</v>
      </c>
      <c r="X99" s="115">
        <f>VLOOKUP(C99,Sheet1!D:K,8,0)</f>
        <v>0</v>
      </c>
      <c r="Y99" s="21" t="s">
        <v>73</v>
      </c>
      <c r="Z99" s="117" t="s">
        <v>586</v>
      </c>
      <c r="AA99" s="117" t="s">
        <v>589</v>
      </c>
      <c r="AB99" s="117" t="s">
        <v>589</v>
      </c>
      <c r="AC99" s="117" t="s">
        <v>589</v>
      </c>
      <c r="AD99" s="154" t="s">
        <v>589</v>
      </c>
    </row>
    <row r="100" spans="1:30" hidden="1" x14ac:dyDescent="0.35">
      <c r="A100" s="16">
        <v>49</v>
      </c>
      <c r="B100" s="16" t="s">
        <v>27</v>
      </c>
      <c r="C100" s="16" t="s">
        <v>166</v>
      </c>
      <c r="D100" s="16" t="s">
        <v>30</v>
      </c>
      <c r="E100" s="16" t="s">
        <v>167</v>
      </c>
      <c r="F100" s="17" t="s">
        <v>136</v>
      </c>
      <c r="G100" s="17" t="s">
        <v>137</v>
      </c>
      <c r="H100" s="142" t="str">
        <f>VLOOKUP(C100,'Kalimantan LookUp'!A:D,4,TRUE)</f>
        <v>On Service</v>
      </c>
      <c r="I100" s="132">
        <v>116.9282</v>
      </c>
      <c r="J100" s="132">
        <v>-0.98880000000000001</v>
      </c>
      <c r="K100" s="132" t="str">
        <f>VLOOKUP(C100,'Kalimantan LookUp'!A:E,5,0)</f>
        <v xml:space="preserve"> Bronze </v>
      </c>
      <c r="L100" s="132" t="str">
        <f>VLOOKUP(C100,'Kalimantan BBM'!B:E,4,0)</f>
        <v>Biasa</v>
      </c>
      <c r="M100" s="133">
        <v>4500</v>
      </c>
      <c r="N100" s="133">
        <f>VLOOKUP(C100,'Kalimantan LookUp'!A:H,8,0)</f>
        <v>1933.12</v>
      </c>
      <c r="O100" s="133" t="s">
        <v>586</v>
      </c>
      <c r="P100" s="115"/>
      <c r="Q100" s="115"/>
      <c r="R100" s="115"/>
      <c r="S100" s="115"/>
      <c r="T100" s="115"/>
      <c r="U100" s="115"/>
      <c r="V100" s="115"/>
      <c r="W100" s="115"/>
      <c r="X100" s="115"/>
      <c r="Y100" s="21" t="s">
        <v>73</v>
      </c>
      <c r="Z100" s="115"/>
      <c r="AA100" s="115"/>
      <c r="AB100" s="115"/>
      <c r="AC100" s="115"/>
      <c r="AD100" s="154"/>
    </row>
    <row r="101" spans="1:30" hidden="1" x14ac:dyDescent="0.35">
      <c r="A101" s="16">
        <v>50</v>
      </c>
      <c r="B101" s="16" t="s">
        <v>27</v>
      </c>
      <c r="C101" s="16" t="s">
        <v>168</v>
      </c>
      <c r="D101" s="16" t="s">
        <v>30</v>
      </c>
      <c r="E101" s="16" t="s">
        <v>169</v>
      </c>
      <c r="F101" s="17" t="s">
        <v>32</v>
      </c>
      <c r="G101" s="17" t="s">
        <v>54</v>
      </c>
      <c r="H101" s="142" t="str">
        <f>VLOOKUP(C101,'Kalimantan LookUp'!A:D,4,TRUE)</f>
        <v>On Service</v>
      </c>
      <c r="I101" s="132">
        <v>112.6194</v>
      </c>
      <c r="J101" s="132">
        <v>-2.0760000000000001</v>
      </c>
      <c r="K101" s="132" t="str">
        <f>VLOOKUP(C101,'Kalimantan LookUp'!A:E,5,0)</f>
        <v xml:space="preserve"> Silver </v>
      </c>
      <c r="L101" s="132" t="str">
        <f>VLOOKUP(C101,'Kalimantan BBM'!B:E,4,0)</f>
        <v>Biasa</v>
      </c>
      <c r="M101" s="133">
        <v>6000</v>
      </c>
      <c r="N101" s="133">
        <f>VLOOKUP(C101,'Kalimantan LookUp'!A:H,8,0)</f>
        <v>4726.32</v>
      </c>
      <c r="O101" s="133" t="s">
        <v>586</v>
      </c>
      <c r="P101" s="115"/>
      <c r="Q101" s="115"/>
      <c r="R101" s="115"/>
      <c r="S101" s="115"/>
      <c r="T101" s="115"/>
      <c r="U101" s="115"/>
      <c r="V101" s="115"/>
      <c r="W101" s="115"/>
      <c r="X101" s="115"/>
      <c r="Y101" s="21" t="s">
        <v>73</v>
      </c>
      <c r="Z101" s="115"/>
      <c r="AA101" s="115"/>
      <c r="AB101" s="115"/>
      <c r="AC101" s="115"/>
      <c r="AD101" s="154"/>
    </row>
    <row r="102" spans="1:30" hidden="1" x14ac:dyDescent="0.35">
      <c r="A102" s="16">
        <v>51</v>
      </c>
      <c r="B102" s="16" t="s">
        <v>27</v>
      </c>
      <c r="C102" s="16" t="s">
        <v>170</v>
      </c>
      <c r="D102" s="16" t="s">
        <v>30</v>
      </c>
      <c r="E102" s="16" t="s">
        <v>171</v>
      </c>
      <c r="F102" s="17" t="s">
        <v>32</v>
      </c>
      <c r="G102" s="17" t="s">
        <v>54</v>
      </c>
      <c r="H102" s="142" t="str">
        <f>VLOOKUP(C102,'Kalimantan LookUp'!A:D,4,TRUE)</f>
        <v>On Service</v>
      </c>
      <c r="I102" s="132">
        <v>111.7856</v>
      </c>
      <c r="J102" s="132">
        <v>-2.4209999999999998</v>
      </c>
      <c r="K102" s="132" t="str">
        <f>VLOOKUP(C102,'Kalimantan LookUp'!A:E,5,0)</f>
        <v xml:space="preserve"> Silver </v>
      </c>
      <c r="L102" s="132" t="str">
        <f>VLOOKUP(C102,'Kalimantan BBM'!B:E,4,0)</f>
        <v>Biasa</v>
      </c>
      <c r="M102" s="133">
        <v>4500</v>
      </c>
      <c r="N102" s="133">
        <f>VLOOKUP(C102,'Kalimantan LookUp'!A:H,8,0)</f>
        <v>3012.8</v>
      </c>
      <c r="O102" s="133" t="s">
        <v>586</v>
      </c>
      <c r="P102" s="115"/>
      <c r="Q102" s="115"/>
      <c r="R102" s="115"/>
      <c r="S102" s="115"/>
      <c r="T102" s="115"/>
      <c r="U102" s="115"/>
      <c r="V102" s="115"/>
      <c r="W102" s="115"/>
      <c r="X102" s="115"/>
      <c r="Y102" s="21" t="str">
        <f>VLOOKUP(C102,'Kalimantan LookUp'!A:S,19,0)</f>
        <v>Genset Baik</v>
      </c>
      <c r="Z102" s="115"/>
      <c r="AA102" s="115"/>
      <c r="AB102" s="115"/>
      <c r="AC102" s="115"/>
      <c r="AD102" s="154"/>
    </row>
    <row r="103" spans="1:30" hidden="1" x14ac:dyDescent="0.35">
      <c r="A103" s="16">
        <v>52</v>
      </c>
      <c r="B103" s="16" t="s">
        <v>27</v>
      </c>
      <c r="C103" s="16" t="s">
        <v>172</v>
      </c>
      <c r="D103" s="16" t="s">
        <v>30</v>
      </c>
      <c r="E103" s="16" t="s">
        <v>173</v>
      </c>
      <c r="F103" s="17" t="s">
        <v>136</v>
      </c>
      <c r="G103" s="17" t="s">
        <v>137</v>
      </c>
      <c r="H103" s="142" t="s">
        <v>34</v>
      </c>
      <c r="I103" s="132">
        <v>116.9524</v>
      </c>
      <c r="J103" s="132">
        <v>0.22700000000000001</v>
      </c>
      <c r="K103" s="132" t="str">
        <f>VLOOKUP(C103,'Kalimantan LookUp'!A:E,5,0)</f>
        <v xml:space="preserve"> Platinum </v>
      </c>
      <c r="L103" s="132" t="str">
        <f>VLOOKUP(C103,'Kalimantan BBM'!B:E,4,0)</f>
        <v>Priority</v>
      </c>
      <c r="M103" s="133">
        <v>6000</v>
      </c>
      <c r="N103" s="133">
        <f>VLOOKUP(C103,'Kalimantan LookUp'!A:H,8,0)</f>
        <v>6666.8280000000004</v>
      </c>
      <c r="O103" s="133" t="s">
        <v>586</v>
      </c>
      <c r="P103" s="115"/>
      <c r="Q103" s="115"/>
      <c r="R103" s="115"/>
      <c r="S103" s="115"/>
      <c r="T103" s="115"/>
      <c r="U103" s="115"/>
      <c r="V103" s="115"/>
      <c r="W103" s="115"/>
      <c r="X103" s="115"/>
      <c r="Y103" s="21" t="s">
        <v>37</v>
      </c>
      <c r="Z103" s="115"/>
      <c r="AA103" s="115"/>
      <c r="AB103" s="115"/>
      <c r="AC103" s="115"/>
      <c r="AD103" s="154"/>
    </row>
    <row r="104" spans="1:30" x14ac:dyDescent="0.35">
      <c r="A104" s="16">
        <v>53</v>
      </c>
      <c r="B104" s="16" t="s">
        <v>27</v>
      </c>
      <c r="C104" s="16" t="s">
        <v>174</v>
      </c>
      <c r="D104" s="16" t="s">
        <v>30</v>
      </c>
      <c r="E104" s="16" t="s">
        <v>175</v>
      </c>
      <c r="F104" s="17" t="s">
        <v>86</v>
      </c>
      <c r="G104" s="17" t="s">
        <v>118</v>
      </c>
      <c r="H104" s="142" t="str">
        <f>VLOOKUP(C104,'Kalimantan LookUp'!A:D,4,TRUE)</f>
        <v>On Service</v>
      </c>
      <c r="I104" s="132">
        <v>117.7818</v>
      </c>
      <c r="J104" s="132">
        <v>1.2370000000000001</v>
      </c>
      <c r="K104" s="132" t="str">
        <f>VLOOKUP(C104,'Kalimantan LookUp'!A:E,5,0)</f>
        <v xml:space="preserve"> Gold </v>
      </c>
      <c r="L104" s="132" t="str">
        <f>VLOOKUP(C104,'Kalimantan BBM'!B:E,4,0)</f>
        <v>Priority</v>
      </c>
      <c r="M104" s="133">
        <v>6000</v>
      </c>
      <c r="N104" s="133">
        <f>VLOOKUP(C104,'Kalimantan LookUp'!A:H,8,0)</f>
        <v>6299.12</v>
      </c>
      <c r="O104" s="133" t="s">
        <v>585</v>
      </c>
      <c r="P104" s="133" t="s">
        <v>586</v>
      </c>
      <c r="Q104" s="133" t="s">
        <v>586</v>
      </c>
      <c r="R104" s="133" t="s">
        <v>586</v>
      </c>
      <c r="S104" s="109" t="s">
        <v>585</v>
      </c>
      <c r="T104" s="162">
        <v>9500000</v>
      </c>
      <c r="U104" s="115">
        <f>VLOOKUP(C104,Sheet1!D:K,5,0)</f>
        <v>0</v>
      </c>
      <c r="V104" s="115">
        <f>VLOOKUP(C104,Sheet1!D:K,6,0)</f>
        <v>0</v>
      </c>
      <c r="W104" s="115">
        <f>VLOOKUP(C104,Sheet1!D:K,7,0)</f>
        <v>0</v>
      </c>
      <c r="X104" s="115">
        <f>VLOOKUP(C104,Sheet1!D:K,8,0)</f>
        <v>0</v>
      </c>
      <c r="Y104" s="21" t="str">
        <f>VLOOKUP(C104,'Kalimantan LookUp'!A:S,19,0)</f>
        <v>Genset Rusak</v>
      </c>
      <c r="Z104" s="117" t="s">
        <v>586</v>
      </c>
      <c r="AA104" s="117" t="s">
        <v>589</v>
      </c>
      <c r="AB104" s="117" t="s">
        <v>589</v>
      </c>
      <c r="AC104" s="117" t="s">
        <v>589</v>
      </c>
      <c r="AD104" s="154" t="s">
        <v>589</v>
      </c>
    </row>
    <row r="105" spans="1:30" x14ac:dyDescent="0.35">
      <c r="A105" s="16">
        <v>54</v>
      </c>
      <c r="B105" s="16" t="s">
        <v>27</v>
      </c>
      <c r="C105" s="16" t="s">
        <v>177</v>
      </c>
      <c r="D105" s="16" t="s">
        <v>30</v>
      </c>
      <c r="E105" s="16" t="s">
        <v>178</v>
      </c>
      <c r="F105" s="17" t="s">
        <v>86</v>
      </c>
      <c r="G105" s="17" t="s">
        <v>87</v>
      </c>
      <c r="H105" s="142" t="str">
        <f>VLOOKUP(C105,'Kalimantan LookUp'!A:D,4,TRUE)</f>
        <v>On Service</v>
      </c>
      <c r="I105" s="132">
        <v>117.9999</v>
      </c>
      <c r="J105" s="132">
        <v>1.0552999999999999</v>
      </c>
      <c r="K105" s="132" t="str">
        <f>VLOOKUP(C105,'Kalimantan LookUp'!A:E,5,0)</f>
        <v xml:space="preserve"> Platinum </v>
      </c>
      <c r="L105" s="132" t="str">
        <f>VLOOKUP(C105,'Kalimantan BBM'!B:E,4,0)</f>
        <v>Priority</v>
      </c>
      <c r="M105" s="133">
        <v>6000</v>
      </c>
      <c r="N105" s="133">
        <f>VLOOKUP(C105,'Kalimantan LookUp'!A:H,8,0)</f>
        <v>5193.7920000000004</v>
      </c>
      <c r="O105" s="133" t="s">
        <v>585</v>
      </c>
      <c r="P105" s="133" t="s">
        <v>586</v>
      </c>
      <c r="Q105" s="133" t="s">
        <v>586</v>
      </c>
      <c r="R105" s="133" t="s">
        <v>586</v>
      </c>
      <c r="S105" s="109" t="s">
        <v>585</v>
      </c>
      <c r="T105" s="163">
        <v>9000000</v>
      </c>
      <c r="U105" s="115">
        <f>VLOOKUP(C105,Sheet1!D:K,5,0)</f>
        <v>0</v>
      </c>
      <c r="V105" s="115">
        <f>VLOOKUP(C105,Sheet1!D:K,6,0)</f>
        <v>0</v>
      </c>
      <c r="W105" s="115">
        <f>VLOOKUP(C105,Sheet1!D:K,7,0)</f>
        <v>0</v>
      </c>
      <c r="X105" s="115">
        <f>VLOOKUP(C105,Sheet1!D:K,8,0)</f>
        <v>0</v>
      </c>
      <c r="Y105" s="21" t="s">
        <v>37</v>
      </c>
      <c r="Z105" s="117" t="s">
        <v>586</v>
      </c>
      <c r="AA105" s="117" t="s">
        <v>589</v>
      </c>
      <c r="AB105" s="117" t="s">
        <v>589</v>
      </c>
      <c r="AC105" s="117" t="s">
        <v>589</v>
      </c>
      <c r="AD105" s="154" t="s">
        <v>589</v>
      </c>
    </row>
    <row r="106" spans="1:30" hidden="1" x14ac:dyDescent="0.35">
      <c r="A106" s="16">
        <v>55</v>
      </c>
      <c r="B106" s="16" t="s">
        <v>27</v>
      </c>
      <c r="C106" s="16" t="s">
        <v>179</v>
      </c>
      <c r="D106" s="16" t="s">
        <v>30</v>
      </c>
      <c r="E106" s="16" t="s">
        <v>180</v>
      </c>
      <c r="F106" s="17" t="s">
        <v>32</v>
      </c>
      <c r="G106" s="17" t="s">
        <v>54</v>
      </c>
      <c r="H106" s="142" t="s">
        <v>601</v>
      </c>
      <c r="I106" s="132">
        <v>110.91800000000001</v>
      </c>
      <c r="J106" s="132">
        <v>-3.0358999999999998</v>
      </c>
      <c r="K106" s="132" t="str">
        <f>VLOOKUP(C106,'Kalimantan LookUp'!A:E,5,0)</f>
        <v xml:space="preserve"> Gold </v>
      </c>
      <c r="L106" s="132" t="str">
        <f>VLOOKUP(C106,'Kalimantan BBM'!B:E,4,0)</f>
        <v>Priority</v>
      </c>
      <c r="M106" s="133">
        <v>4500</v>
      </c>
      <c r="N106" s="133">
        <f>VLOOKUP(C106,'Kalimantan LookUp'!A:H,8,0)</f>
        <v>3373.92</v>
      </c>
      <c r="O106" s="133" t="s">
        <v>586</v>
      </c>
      <c r="P106" s="115"/>
      <c r="Q106" s="115"/>
      <c r="R106" s="115"/>
      <c r="S106" s="115"/>
      <c r="T106" s="115"/>
      <c r="U106" s="115"/>
      <c r="V106" s="115"/>
      <c r="W106" s="115"/>
      <c r="X106" s="115"/>
      <c r="Y106" s="21" t="str">
        <f>VLOOKUP(C106,'Kalimantan LookUp'!A:S,19,0)</f>
        <v>Genset Setengah Rusak</v>
      </c>
      <c r="Z106" s="115"/>
      <c r="AA106" s="115"/>
      <c r="AB106" s="115"/>
      <c r="AC106" s="115"/>
      <c r="AD106" s="154"/>
    </row>
    <row r="107" spans="1:30" hidden="1" x14ac:dyDescent="0.35">
      <c r="A107" s="16">
        <v>56</v>
      </c>
      <c r="B107" s="16" t="s">
        <v>27</v>
      </c>
      <c r="C107" s="16" t="s">
        <v>181</v>
      </c>
      <c r="D107" s="16" t="s">
        <v>30</v>
      </c>
      <c r="E107" s="16" t="s">
        <v>182</v>
      </c>
      <c r="F107" s="17" t="s">
        <v>136</v>
      </c>
      <c r="G107" s="17" t="s">
        <v>137</v>
      </c>
      <c r="H107" s="142" t="str">
        <f>VLOOKUP(C107,'Kalimantan LookUp'!A:D,4,TRUE)</f>
        <v>On Service</v>
      </c>
      <c r="I107" s="132">
        <v>115.931</v>
      </c>
      <c r="J107" s="132">
        <v>-0.4778</v>
      </c>
      <c r="K107" s="132" t="str">
        <f>VLOOKUP(C107,'Kalimantan LookUp'!A:E,5,0)</f>
        <v xml:space="preserve"> Silver </v>
      </c>
      <c r="L107" s="132" t="str">
        <f>VLOOKUP(C107,'Kalimantan BBM'!B:E,4,0)</f>
        <v>Biasa</v>
      </c>
      <c r="M107" s="133">
        <v>4500</v>
      </c>
      <c r="N107" s="133">
        <f>VLOOKUP(C107,'Kalimantan LookUp'!A:H,8,0)</f>
        <v>4120.2</v>
      </c>
      <c r="O107" s="133" t="s">
        <v>586</v>
      </c>
      <c r="P107" s="115"/>
      <c r="Q107" s="115"/>
      <c r="R107" s="115"/>
      <c r="S107" s="115"/>
      <c r="T107" s="115"/>
      <c r="U107" s="115"/>
      <c r="V107" s="115"/>
      <c r="W107" s="115"/>
      <c r="X107" s="115"/>
      <c r="Y107" s="21" t="str">
        <f>VLOOKUP(C107,'Kalimantan LookUp'!A:S,19,0)</f>
        <v>Genset Setengah Rusak</v>
      </c>
      <c r="Z107" s="115"/>
      <c r="AA107" s="115"/>
      <c r="AB107" s="115"/>
      <c r="AC107" s="115"/>
      <c r="AD107" s="154"/>
    </row>
    <row r="108" spans="1:30" x14ac:dyDescent="0.35">
      <c r="A108" s="16">
        <v>57</v>
      </c>
      <c r="B108" s="16" t="s">
        <v>27</v>
      </c>
      <c r="C108" s="16" t="s">
        <v>183</v>
      </c>
      <c r="D108" s="16" t="s">
        <v>30</v>
      </c>
      <c r="E108" s="16" t="s">
        <v>184</v>
      </c>
      <c r="F108" s="17" t="s">
        <v>136</v>
      </c>
      <c r="G108" s="17" t="s">
        <v>137</v>
      </c>
      <c r="H108" s="142" t="str">
        <f>VLOOKUP(C108,'Kalimantan LookUp'!A:D,4,TRUE)</f>
        <v>On Service</v>
      </c>
      <c r="I108" s="132">
        <v>117.56780000000001</v>
      </c>
      <c r="J108" s="132">
        <v>-0.58069999999999999</v>
      </c>
      <c r="K108" s="132" t="str">
        <f>VLOOKUP(C108,'Kalimantan LookUp'!A:E,5,0)</f>
        <v xml:space="preserve"> Platinum </v>
      </c>
      <c r="L108" s="132" t="str">
        <f>VLOOKUP(C108,'Kalimantan BBM'!B:E,4,0)</f>
        <v>Simpul</v>
      </c>
      <c r="M108" s="133">
        <v>6000</v>
      </c>
      <c r="N108" s="133">
        <f>VLOOKUP(C108,'Kalimantan LookUp'!A:H,8,0)</f>
        <v>5772.48</v>
      </c>
      <c r="O108" s="133" t="s">
        <v>585</v>
      </c>
      <c r="P108" s="133" t="s">
        <v>586</v>
      </c>
      <c r="Q108" s="133" t="s">
        <v>586</v>
      </c>
      <c r="R108" s="133" t="s">
        <v>586</v>
      </c>
      <c r="S108" s="109" t="s">
        <v>585</v>
      </c>
      <c r="T108" s="163">
        <v>9000000</v>
      </c>
      <c r="U108" s="115">
        <f>VLOOKUP(C108,Sheet1!D:K,5,0)</f>
        <v>1800</v>
      </c>
      <c r="V108" s="115">
        <f>VLOOKUP(C108,Sheet1!D:K,6,0)</f>
        <v>1500</v>
      </c>
      <c r="W108" s="115">
        <f>VLOOKUP(C108,Sheet1!D:K,7,0)</f>
        <v>1500</v>
      </c>
      <c r="X108" s="115">
        <f>VLOOKUP(C108,Sheet1!D:K,8,0)</f>
        <v>500</v>
      </c>
      <c r="Y108" s="21" t="s">
        <v>73</v>
      </c>
      <c r="Z108" s="117" t="s">
        <v>586</v>
      </c>
      <c r="AA108" s="117" t="s">
        <v>589</v>
      </c>
      <c r="AB108" s="117" t="s">
        <v>589</v>
      </c>
      <c r="AC108" s="117" t="s">
        <v>589</v>
      </c>
      <c r="AD108" s="154" t="s">
        <v>589</v>
      </c>
    </row>
    <row r="109" spans="1:30" x14ac:dyDescent="0.35">
      <c r="A109" s="16">
        <v>58</v>
      </c>
      <c r="B109" s="16" t="s">
        <v>27</v>
      </c>
      <c r="C109" s="16" t="s">
        <v>186</v>
      </c>
      <c r="D109" s="16" t="s">
        <v>30</v>
      </c>
      <c r="E109" s="16" t="s">
        <v>187</v>
      </c>
      <c r="F109" s="17" t="s">
        <v>32</v>
      </c>
      <c r="G109" s="17" t="s">
        <v>33</v>
      </c>
      <c r="H109" s="142" t="str">
        <f>VLOOKUP(C109,'Kalimantan LookUp'!A:D,4,TRUE)</f>
        <v>On Service</v>
      </c>
      <c r="I109" s="132">
        <v>113.2838</v>
      </c>
      <c r="J109" s="132">
        <v>-1.9752000000000001</v>
      </c>
      <c r="K109" s="132" t="str">
        <f>VLOOKUP(C109,'Kalimantan LookUp'!A:E,5,0)</f>
        <v xml:space="preserve"> Platinum </v>
      </c>
      <c r="L109" s="132" t="str">
        <f>VLOOKUP(C109,'Kalimantan BBM'!B:E,4,0)</f>
        <v>Priority</v>
      </c>
      <c r="M109" s="133">
        <v>6000</v>
      </c>
      <c r="N109" s="133">
        <f>VLOOKUP(C109,'Kalimantan LookUp'!A:H,8,0)</f>
        <v>5628</v>
      </c>
      <c r="O109" s="133" t="s">
        <v>585</v>
      </c>
      <c r="P109" s="133" t="s">
        <v>586</v>
      </c>
      <c r="Q109" s="133" t="s">
        <v>586</v>
      </c>
      <c r="R109" s="133" t="s">
        <v>586</v>
      </c>
      <c r="S109" s="134" t="s">
        <v>586</v>
      </c>
      <c r="T109" s="135">
        <v>0</v>
      </c>
      <c r="U109" s="115">
        <f>VLOOKUP(C109,Sheet1!D:K,5,0)</f>
        <v>1700</v>
      </c>
      <c r="V109" s="115">
        <f>VLOOKUP(C109,Sheet1!D:K,6,0)</f>
        <v>900</v>
      </c>
      <c r="W109" s="115">
        <f>VLOOKUP(C109,Sheet1!D:K,7,0)</f>
        <v>1000</v>
      </c>
      <c r="X109" s="115">
        <f>VLOOKUP(C109,Sheet1!D:K,8,0)</f>
        <v>400</v>
      </c>
      <c r="Y109" s="21" t="str">
        <f>VLOOKUP(C109,'Kalimantan LookUp'!A:S,19,0)</f>
        <v>Genset Setengah Rusak</v>
      </c>
      <c r="Z109" s="117" t="s">
        <v>586</v>
      </c>
      <c r="AA109" s="117" t="s">
        <v>589</v>
      </c>
      <c r="AB109" s="117" t="s">
        <v>589</v>
      </c>
      <c r="AC109" s="117" t="s">
        <v>589</v>
      </c>
      <c r="AD109" s="154" t="s">
        <v>589</v>
      </c>
    </row>
    <row r="110" spans="1:30" x14ac:dyDescent="0.35">
      <c r="A110" s="16">
        <v>59</v>
      </c>
      <c r="B110" s="16" t="s">
        <v>27</v>
      </c>
      <c r="C110" s="16" t="s">
        <v>188</v>
      </c>
      <c r="D110" s="16" t="s">
        <v>30</v>
      </c>
      <c r="E110" s="16" t="s">
        <v>189</v>
      </c>
      <c r="F110" s="17" t="s">
        <v>108</v>
      </c>
      <c r="G110" s="17" t="s">
        <v>144</v>
      </c>
      <c r="H110" s="142" t="str">
        <f>VLOOKUP(C110,'Kalimantan LookUp'!A:D,4,TRUE)</f>
        <v>On Service</v>
      </c>
      <c r="I110" s="132">
        <v>111.3583</v>
      </c>
      <c r="J110" s="132">
        <v>0.70279999999999998</v>
      </c>
      <c r="K110" s="132" t="str">
        <f>VLOOKUP(C110,'Kalimantan LookUp'!A:E,5,0)</f>
        <v xml:space="preserve"> Silver </v>
      </c>
      <c r="L110" s="132" t="str">
        <f>VLOOKUP(C110,'Kalimantan BBM'!B:E,4,0)</f>
        <v>Priority</v>
      </c>
      <c r="M110" s="133">
        <v>4500</v>
      </c>
      <c r="N110" s="133">
        <f>VLOOKUP(C110,'Kalimantan LookUp'!A:H,8,0)</f>
        <v>4307</v>
      </c>
      <c r="O110" s="133" t="s">
        <v>585</v>
      </c>
      <c r="P110" s="133" t="s">
        <v>586</v>
      </c>
      <c r="Q110" s="133" t="s">
        <v>586</v>
      </c>
      <c r="R110" s="133" t="s">
        <v>586</v>
      </c>
      <c r="S110" s="134" t="s">
        <v>586</v>
      </c>
      <c r="T110" s="135">
        <v>0</v>
      </c>
      <c r="U110" s="115">
        <f>VLOOKUP(C110,Sheet1!D:K,5,0)</f>
        <v>0</v>
      </c>
      <c r="V110" s="115">
        <f>VLOOKUP(C110,Sheet1!D:K,6,0)</f>
        <v>0</v>
      </c>
      <c r="W110" s="115">
        <f>VLOOKUP(C110,Sheet1!D:K,7,0)</f>
        <v>1250</v>
      </c>
      <c r="X110" s="115">
        <f>VLOOKUP(C110,Sheet1!D:K,8,0)</f>
        <v>0</v>
      </c>
      <c r="Y110" s="21" t="s">
        <v>73</v>
      </c>
      <c r="Z110" s="117" t="s">
        <v>586</v>
      </c>
      <c r="AA110" s="117" t="s">
        <v>589</v>
      </c>
      <c r="AB110" s="117" t="s">
        <v>589</v>
      </c>
      <c r="AC110" s="117" t="s">
        <v>589</v>
      </c>
      <c r="AD110" s="154" t="s">
        <v>589</v>
      </c>
    </row>
    <row r="111" spans="1:30" hidden="1" x14ac:dyDescent="0.35">
      <c r="A111" s="16">
        <v>60</v>
      </c>
      <c r="B111" s="16" t="s">
        <v>27</v>
      </c>
      <c r="C111" s="16" t="s">
        <v>190</v>
      </c>
      <c r="D111" s="16" t="s">
        <v>30</v>
      </c>
      <c r="E111" s="16" t="s">
        <v>191</v>
      </c>
      <c r="F111" s="17" t="s">
        <v>86</v>
      </c>
      <c r="G111" s="17" t="s">
        <v>87</v>
      </c>
      <c r="H111" s="142" t="str">
        <f>VLOOKUP(C111,'Kalimantan LookUp'!A:D,4,TRUE)</f>
        <v>On Service</v>
      </c>
      <c r="I111" s="132">
        <v>116.8544</v>
      </c>
      <c r="J111" s="132">
        <v>0.9395</v>
      </c>
      <c r="K111" s="132" t="str">
        <f>VLOOKUP(C111,'Kalimantan LookUp'!A:E,5,0)</f>
        <v xml:space="preserve"> Platinum </v>
      </c>
      <c r="L111" s="132" t="str">
        <f>VLOOKUP(C111,'Kalimantan BBM'!B:E,4,0)</f>
        <v>Priority</v>
      </c>
      <c r="M111" s="133">
        <v>6000</v>
      </c>
      <c r="N111" s="133">
        <f>VLOOKUP(C111,'Kalimantan LookUp'!A:H,8,0)</f>
        <v>6237.84</v>
      </c>
      <c r="O111" s="133" t="s">
        <v>586</v>
      </c>
      <c r="P111" s="115"/>
      <c r="Q111" s="115"/>
      <c r="R111" s="115"/>
      <c r="S111" s="115"/>
      <c r="T111" s="115"/>
      <c r="U111" s="115"/>
      <c r="V111" s="115"/>
      <c r="W111" s="115"/>
      <c r="X111" s="115"/>
      <c r="Y111" s="21" t="str">
        <f>VLOOKUP(C111,'Kalimantan LookUp'!A:S,19,0)</f>
        <v>Genset Baik</v>
      </c>
      <c r="Z111" s="115"/>
      <c r="AA111" s="115"/>
      <c r="AB111" s="115"/>
      <c r="AC111" s="115"/>
      <c r="AD111" s="154"/>
    </row>
    <row r="112" spans="1:30" hidden="1" x14ac:dyDescent="0.35">
      <c r="A112" s="16">
        <v>61</v>
      </c>
      <c r="B112" s="16" t="s">
        <v>27</v>
      </c>
      <c r="C112" s="16" t="s">
        <v>192</v>
      </c>
      <c r="D112" s="16" t="s">
        <v>30</v>
      </c>
      <c r="E112" s="16" t="s">
        <v>193</v>
      </c>
      <c r="F112" s="17" t="s">
        <v>32</v>
      </c>
      <c r="G112" s="17" t="s">
        <v>33</v>
      </c>
      <c r="H112" s="142" t="s">
        <v>601</v>
      </c>
      <c r="I112" s="132">
        <v>114.27970000000001</v>
      </c>
      <c r="J112" s="132">
        <v>-1.2583</v>
      </c>
      <c r="K112" s="132" t="str">
        <f>VLOOKUP(C112,'Kalimantan LookUp'!A:E,5,0)</f>
        <v xml:space="preserve"> Gold </v>
      </c>
      <c r="L112" s="132" t="str">
        <f>VLOOKUP(C112,'Kalimantan BBM'!B:E,4,0)</f>
        <v>Simpul</v>
      </c>
      <c r="M112" s="133">
        <v>7500</v>
      </c>
      <c r="N112" s="133">
        <f>VLOOKUP(C112,'Kalimantan LookUp'!A:H,8,0)</f>
        <v>7207.2</v>
      </c>
      <c r="O112" s="133" t="s">
        <v>586</v>
      </c>
      <c r="P112" s="115"/>
      <c r="Q112" s="115"/>
      <c r="R112" s="115"/>
      <c r="S112" s="115"/>
      <c r="T112" s="115"/>
      <c r="U112" s="115"/>
      <c r="V112" s="115"/>
      <c r="W112" s="115"/>
      <c r="X112" s="115"/>
      <c r="Y112" s="21" t="str">
        <f>VLOOKUP(C112,'Kalimantan LookUp'!A:S,19,0)</f>
        <v>Genset Setengah Rusak</v>
      </c>
      <c r="Z112" s="115"/>
      <c r="AA112" s="115"/>
      <c r="AB112" s="115"/>
      <c r="AC112" s="115"/>
      <c r="AD112" s="154"/>
    </row>
    <row r="113" spans="1:30" hidden="1" x14ac:dyDescent="0.35">
      <c r="A113" s="16">
        <v>62</v>
      </c>
      <c r="B113" s="16" t="s">
        <v>27</v>
      </c>
      <c r="C113" s="16" t="s">
        <v>194</v>
      </c>
      <c r="D113" s="16" t="s">
        <v>30</v>
      </c>
      <c r="E113" s="16" t="s">
        <v>195</v>
      </c>
      <c r="F113" s="17" t="s">
        <v>196</v>
      </c>
      <c r="G113" s="17" t="s">
        <v>197</v>
      </c>
      <c r="H113" s="142" t="str">
        <f>VLOOKUP(C113,'Kalimantan LookUp'!A:D,4,TRUE)</f>
        <v>On Service</v>
      </c>
      <c r="I113" s="132">
        <v>117.25109999999999</v>
      </c>
      <c r="J113" s="132">
        <v>3.7004000000000001</v>
      </c>
      <c r="K113" s="132" t="str">
        <f>VLOOKUP(C113,'Kalimantan LookUp'!A:E,5,0)</f>
        <v xml:space="preserve"> Platinum </v>
      </c>
      <c r="L113" s="132" t="str">
        <f>VLOOKUP(C113,'Kalimantan BBM'!B:E,4,0)</f>
        <v>Simpul</v>
      </c>
      <c r="M113" s="133">
        <v>6000</v>
      </c>
      <c r="N113" s="133">
        <f>VLOOKUP(C113,'Kalimantan LookUp'!A:H,8,0)</f>
        <v>6412.72</v>
      </c>
      <c r="O113" s="133" t="s">
        <v>586</v>
      </c>
      <c r="P113" s="115"/>
      <c r="Q113" s="115"/>
      <c r="R113" s="115"/>
      <c r="S113" s="115"/>
      <c r="T113" s="115"/>
      <c r="U113" s="115"/>
      <c r="V113" s="115"/>
      <c r="W113" s="115"/>
      <c r="X113" s="115"/>
      <c r="Y113" s="21" t="str">
        <f>VLOOKUP(C113,'Kalimantan LookUp'!A:S,19,0)</f>
        <v>Genset Rusak</v>
      </c>
      <c r="Z113" s="115"/>
      <c r="AA113" s="115"/>
      <c r="AB113" s="115"/>
      <c r="AC113" s="115"/>
      <c r="AD113" s="154"/>
    </row>
    <row r="114" spans="1:30" hidden="1" x14ac:dyDescent="0.35">
      <c r="A114" s="16">
        <v>63</v>
      </c>
      <c r="B114" s="16" t="s">
        <v>27</v>
      </c>
      <c r="C114" s="16" t="s">
        <v>199</v>
      </c>
      <c r="D114" s="16" t="s">
        <v>30</v>
      </c>
      <c r="E114" s="16" t="s">
        <v>200</v>
      </c>
      <c r="F114" s="17" t="s">
        <v>83</v>
      </c>
      <c r="G114" s="17" t="e">
        <v>#N/A</v>
      </c>
      <c r="H114" s="142" t="str">
        <f>VLOOKUP(C114,'Kalimantan LookUp'!A:D,4,TRUE)</f>
        <v>On Service</v>
      </c>
      <c r="I114" s="132">
        <v>116.9365</v>
      </c>
      <c r="J114" s="132">
        <v>1.0984</v>
      </c>
      <c r="K114" s="132" t="str">
        <f>VLOOKUP(C114,'Kalimantan LookUp'!A:E,5,0)</f>
        <v xml:space="preserve"> Bronze </v>
      </c>
      <c r="L114" s="132" t="str">
        <f>VLOOKUP(C114,'Kalimantan BBM'!B:E,4,0)</f>
        <v>Biasa</v>
      </c>
      <c r="M114" s="133">
        <v>3000</v>
      </c>
      <c r="N114" s="133">
        <f>VLOOKUP(C114,'Kalimantan LookUp'!A:H,8,0)</f>
        <v>1592.08</v>
      </c>
      <c r="O114" s="133" t="s">
        <v>586</v>
      </c>
      <c r="P114" s="115"/>
      <c r="Q114" s="115"/>
      <c r="R114" s="115"/>
      <c r="S114" s="115"/>
      <c r="T114" s="115"/>
      <c r="U114" s="115"/>
      <c r="V114" s="115"/>
      <c r="W114" s="115"/>
      <c r="X114" s="115"/>
      <c r="Y114" s="21" t="str">
        <f>VLOOKUP(C114,'Kalimantan LookUp'!A:S,19,0)</f>
        <v>Genset Rusak</v>
      </c>
      <c r="Z114" s="115"/>
      <c r="AA114" s="115"/>
      <c r="AB114" s="115"/>
      <c r="AC114" s="115"/>
      <c r="AD114" s="154"/>
    </row>
    <row r="115" spans="1:30" x14ac:dyDescent="0.35">
      <c r="A115" s="16">
        <v>64</v>
      </c>
      <c r="B115" s="16" t="s">
        <v>27</v>
      </c>
      <c r="C115" s="16" t="s">
        <v>201</v>
      </c>
      <c r="D115" s="16" t="s">
        <v>30</v>
      </c>
      <c r="E115" s="16" t="s">
        <v>202</v>
      </c>
      <c r="F115" s="17" t="s">
        <v>32</v>
      </c>
      <c r="G115" s="17" t="s">
        <v>54</v>
      </c>
      <c r="H115" s="142" t="str">
        <f>VLOOKUP(C115,'Kalimantan LookUp'!A:D,4,TRUE)</f>
        <v>On Service</v>
      </c>
      <c r="I115" s="132">
        <v>111.92230000000001</v>
      </c>
      <c r="J115" s="132">
        <v>-1.3037000000000001</v>
      </c>
      <c r="K115" s="132" t="str">
        <f>VLOOKUP(C115,'Kalimantan LookUp'!A:E,5,0)</f>
        <v xml:space="preserve"> Silver </v>
      </c>
      <c r="L115" s="132" t="str">
        <f>VLOOKUP(C115,'Kalimantan BBM'!B:E,4,0)</f>
        <v>Biasa</v>
      </c>
      <c r="M115" s="133">
        <v>3000</v>
      </c>
      <c r="N115" s="133">
        <f>VLOOKUP(C115,'Kalimantan LookUp'!A:H,8,0)</f>
        <v>2021.2</v>
      </c>
      <c r="O115" s="133" t="s">
        <v>585</v>
      </c>
      <c r="P115" s="133" t="s">
        <v>586</v>
      </c>
      <c r="Q115" s="133" t="s">
        <v>586</v>
      </c>
      <c r="R115" s="133" t="s">
        <v>586</v>
      </c>
      <c r="S115" s="109" t="s">
        <v>585</v>
      </c>
      <c r="T115" s="162">
        <v>12000000</v>
      </c>
      <c r="U115" s="115">
        <f>VLOOKUP(C115,Sheet1!D:K,5,0)</f>
        <v>0</v>
      </c>
      <c r="V115" s="115">
        <f>VLOOKUP(C115,Sheet1!D:K,6,0)</f>
        <v>0</v>
      </c>
      <c r="W115" s="115">
        <f>VLOOKUP(C115,Sheet1!D:K,7,0)</f>
        <v>0</v>
      </c>
      <c r="X115" s="115">
        <f>VLOOKUP(C115,Sheet1!D:K,8,0)</f>
        <v>0</v>
      </c>
      <c r="Y115" s="21" t="s">
        <v>73</v>
      </c>
      <c r="Z115" s="117" t="s">
        <v>586</v>
      </c>
      <c r="AA115" s="117" t="s">
        <v>589</v>
      </c>
      <c r="AB115" s="117" t="s">
        <v>589</v>
      </c>
      <c r="AC115" s="117" t="s">
        <v>589</v>
      </c>
      <c r="AD115" s="154" t="s">
        <v>589</v>
      </c>
    </row>
    <row r="116" spans="1:30" hidden="1" x14ac:dyDescent="0.35">
      <c r="A116" s="16">
        <v>65</v>
      </c>
      <c r="B116" s="16" t="s">
        <v>27</v>
      </c>
      <c r="C116" s="16" t="s">
        <v>204</v>
      </c>
      <c r="D116" s="16" t="s">
        <v>30</v>
      </c>
      <c r="E116" s="16" t="s">
        <v>205</v>
      </c>
      <c r="F116" s="17" t="s">
        <v>86</v>
      </c>
      <c r="G116" s="17" t="s">
        <v>118</v>
      </c>
      <c r="H116" s="142" t="str">
        <f>VLOOKUP(C116,'Kalimantan LookUp'!A:D,4,TRUE)</f>
        <v>On Service</v>
      </c>
      <c r="I116" s="132">
        <v>117.1233</v>
      </c>
      <c r="J116" s="132">
        <v>1.8419000000000001</v>
      </c>
      <c r="K116" s="132" t="str">
        <f>VLOOKUP(C116,'Kalimantan LookUp'!A:E,5,0)</f>
        <v xml:space="preserve"> Bronze </v>
      </c>
      <c r="L116" s="132" t="str">
        <f>VLOOKUP(C116,'Kalimantan BBM'!B:E,4,0)</f>
        <v>Biasa</v>
      </c>
      <c r="M116" s="133">
        <v>3000</v>
      </c>
      <c r="N116" s="133">
        <f>VLOOKUP(C116,'Kalimantan LookUp'!A:H,8,0)</f>
        <v>2456.0300000000002</v>
      </c>
      <c r="O116" s="133" t="s">
        <v>586</v>
      </c>
      <c r="P116" s="115"/>
      <c r="Q116" s="115"/>
      <c r="R116" s="115"/>
      <c r="S116" s="115"/>
      <c r="T116" s="115"/>
      <c r="U116" s="115"/>
      <c r="V116" s="115"/>
      <c r="W116" s="115"/>
      <c r="X116" s="115"/>
      <c r="Y116" s="21" t="str">
        <f>VLOOKUP(C116,'Kalimantan LookUp'!A:S,19,0)</f>
        <v>Genset Rusak</v>
      </c>
      <c r="Z116" s="115"/>
      <c r="AA116" s="115"/>
      <c r="AB116" s="115"/>
      <c r="AC116" s="115"/>
      <c r="AD116" s="154"/>
    </row>
    <row r="117" spans="1:30" hidden="1" x14ac:dyDescent="0.35">
      <c r="A117" s="16">
        <v>66</v>
      </c>
      <c r="B117" s="16" t="s">
        <v>27</v>
      </c>
      <c r="C117" s="16" t="s">
        <v>206</v>
      </c>
      <c r="D117" s="16" t="s">
        <v>30</v>
      </c>
      <c r="E117" s="16" t="s">
        <v>207</v>
      </c>
      <c r="F117" s="17" t="s">
        <v>57</v>
      </c>
      <c r="G117" s="17" t="s">
        <v>58</v>
      </c>
      <c r="H117" s="142" t="s">
        <v>34</v>
      </c>
      <c r="I117" s="132">
        <v>115.6279</v>
      </c>
      <c r="J117" s="132">
        <v>-3.2492000000000001</v>
      </c>
      <c r="K117" s="132" t="str">
        <f>VLOOKUP(C117,'Kalimantan LookUp'!A:E,5,0)</f>
        <v xml:space="preserve"> Bronze </v>
      </c>
      <c r="L117" s="132" t="str">
        <f>VLOOKUP(C117,'Kalimantan BBM'!B:E,4,0)</f>
        <v>Biasa</v>
      </c>
      <c r="M117" s="133">
        <v>4500</v>
      </c>
      <c r="N117" s="133">
        <f>VLOOKUP(C117,'Kalimantan LookUp'!A:H,8,0)</f>
        <v>2276.1</v>
      </c>
      <c r="O117" s="133" t="s">
        <v>586</v>
      </c>
      <c r="P117" s="115"/>
      <c r="Q117" s="115"/>
      <c r="R117" s="115"/>
      <c r="S117" s="115"/>
      <c r="T117" s="115"/>
      <c r="U117" s="115"/>
      <c r="V117" s="115"/>
      <c r="W117" s="115"/>
      <c r="X117" s="115"/>
      <c r="Y117" s="21" t="str">
        <f>VLOOKUP(C117,'Kalimantan LookUp'!A:S,19,0)</f>
        <v>Genset Baik</v>
      </c>
      <c r="Z117" s="115"/>
      <c r="AA117" s="115"/>
      <c r="AB117" s="115"/>
      <c r="AC117" s="115"/>
      <c r="AD117" s="154"/>
    </row>
    <row r="118" spans="1:30" hidden="1" x14ac:dyDescent="0.35">
      <c r="A118" s="16">
        <v>67</v>
      </c>
      <c r="B118" s="16" t="s">
        <v>27</v>
      </c>
      <c r="C118" s="16" t="s">
        <v>208</v>
      </c>
      <c r="D118" s="16" t="s">
        <v>30</v>
      </c>
      <c r="E118" s="16" t="s">
        <v>209</v>
      </c>
      <c r="F118" s="17" t="s">
        <v>136</v>
      </c>
      <c r="G118" s="17" t="s">
        <v>137</v>
      </c>
      <c r="H118" s="142" t="str">
        <f>VLOOKUP(C118,'Kalimantan LookUp'!A:D,4,TRUE)</f>
        <v>On Service</v>
      </c>
      <c r="I118" s="132">
        <v>117.03870000000001</v>
      </c>
      <c r="J118" s="132">
        <v>-0.91739999999999999</v>
      </c>
      <c r="K118" s="132" t="str">
        <f>VLOOKUP(C118,'Kalimantan LookUp'!A:E,5,0)</f>
        <v xml:space="preserve"> Bronze </v>
      </c>
      <c r="L118" s="132" t="str">
        <f>VLOOKUP(C118,'Kalimantan BBM'!B:E,4,0)</f>
        <v>Biasa</v>
      </c>
      <c r="M118" s="133">
        <v>3000</v>
      </c>
      <c r="N118" s="133">
        <f>VLOOKUP(C118,'Kalimantan LookUp'!A:H,8,0)</f>
        <v>2622.88</v>
      </c>
      <c r="O118" s="133" t="s">
        <v>586</v>
      </c>
      <c r="P118" s="115"/>
      <c r="Q118" s="115"/>
      <c r="R118" s="115"/>
      <c r="S118" s="115"/>
      <c r="T118" s="115"/>
      <c r="U118" s="115"/>
      <c r="V118" s="115"/>
      <c r="W118" s="115"/>
      <c r="X118" s="115"/>
      <c r="Y118" s="21" t="str">
        <f>VLOOKUP(C118,'Kalimantan LookUp'!A:S,19,0)</f>
        <v>Genset Rusak</v>
      </c>
      <c r="Z118" s="115"/>
      <c r="AA118" s="115"/>
      <c r="AB118" s="115"/>
      <c r="AC118" s="115"/>
      <c r="AD118" s="154"/>
    </row>
    <row r="119" spans="1:30" hidden="1" x14ac:dyDescent="0.35">
      <c r="A119" s="16">
        <v>68</v>
      </c>
      <c r="B119" s="16" t="s">
        <v>27</v>
      </c>
      <c r="C119" s="16" t="s">
        <v>210</v>
      </c>
      <c r="D119" s="16" t="s">
        <v>30</v>
      </c>
      <c r="E119" s="16" t="s">
        <v>211</v>
      </c>
      <c r="F119" s="17" t="s">
        <v>86</v>
      </c>
      <c r="G119" s="17" t="s">
        <v>118</v>
      </c>
      <c r="H119" s="142" t="str">
        <f>VLOOKUP(C119,'Kalimantan LookUp'!A:D,4,TRUE)</f>
        <v>On Service</v>
      </c>
      <c r="I119" s="132">
        <v>117.0723</v>
      </c>
      <c r="J119" s="132">
        <v>2.2595999999999998</v>
      </c>
      <c r="K119" s="132" t="str">
        <f>VLOOKUP(C119,'Kalimantan LookUp'!A:E,5,0)</f>
        <v xml:space="preserve"> Platinum </v>
      </c>
      <c r="L119" s="132" t="str">
        <f>VLOOKUP(C119,'Kalimantan BBM'!B:E,4,0)</f>
        <v>Simpul</v>
      </c>
      <c r="M119" s="133">
        <v>6000</v>
      </c>
      <c r="N119" s="133">
        <f>VLOOKUP(C119,'Kalimantan LookUp'!A:H,8,0)</f>
        <v>5901</v>
      </c>
      <c r="O119" s="133" t="s">
        <v>586</v>
      </c>
      <c r="P119" s="115"/>
      <c r="Q119" s="115"/>
      <c r="R119" s="115"/>
      <c r="S119" s="115"/>
      <c r="T119" s="115"/>
      <c r="U119" s="115"/>
      <c r="V119" s="115"/>
      <c r="W119" s="115"/>
      <c r="X119" s="115"/>
      <c r="Y119" s="21" t="s">
        <v>73</v>
      </c>
      <c r="Z119" s="115"/>
      <c r="AA119" s="115"/>
      <c r="AB119" s="115"/>
      <c r="AC119" s="115"/>
      <c r="AD119" s="154"/>
    </row>
    <row r="120" spans="1:30" x14ac:dyDescent="0.35">
      <c r="A120" s="16">
        <v>69</v>
      </c>
      <c r="B120" s="16" t="s">
        <v>27</v>
      </c>
      <c r="C120" s="16" t="s">
        <v>212</v>
      </c>
      <c r="D120" s="16" t="s">
        <v>30</v>
      </c>
      <c r="E120" s="16" t="s">
        <v>213</v>
      </c>
      <c r="F120" s="17" t="s">
        <v>32</v>
      </c>
      <c r="G120" s="17" t="s">
        <v>33</v>
      </c>
      <c r="H120" s="142" t="str">
        <f>VLOOKUP(C120,'Kalimantan LookUp'!A:D,4,TRUE)</f>
        <v>On Service</v>
      </c>
      <c r="I120" s="132">
        <v>112.5616</v>
      </c>
      <c r="J120" s="132">
        <v>-1.1231</v>
      </c>
      <c r="K120" s="132" t="str">
        <f>VLOOKUP(C120,'Kalimantan LookUp'!A:E,5,0)</f>
        <v xml:space="preserve"> Bronze </v>
      </c>
      <c r="L120" s="132" t="str">
        <f>VLOOKUP(C120,'Kalimantan BBM'!B:E,4,0)</f>
        <v>Simpul</v>
      </c>
      <c r="M120" s="133">
        <v>4500</v>
      </c>
      <c r="N120" s="133">
        <f>VLOOKUP(C120,'Kalimantan LookUp'!A:H,8,0)</f>
        <v>3892</v>
      </c>
      <c r="O120" s="133" t="s">
        <v>585</v>
      </c>
      <c r="P120" s="133" t="s">
        <v>586</v>
      </c>
      <c r="Q120" s="133" t="s">
        <v>586</v>
      </c>
      <c r="R120" s="133" t="s">
        <v>586</v>
      </c>
      <c r="S120" s="134" t="s">
        <v>586</v>
      </c>
      <c r="T120" s="135">
        <v>0</v>
      </c>
      <c r="U120" s="115">
        <f>VLOOKUP(C120,Sheet1!D:K,5,0)</f>
        <v>850</v>
      </c>
      <c r="V120" s="115">
        <f>VLOOKUP(C120,Sheet1!D:K,6,0)</f>
        <v>1000</v>
      </c>
      <c r="W120" s="115">
        <f>VLOOKUP(C120,Sheet1!D:K,7,0)</f>
        <v>1600</v>
      </c>
      <c r="X120" s="115">
        <f>VLOOKUP(C120,Sheet1!D:K,8,0)</f>
        <v>600</v>
      </c>
      <c r="Y120" s="21" t="str">
        <f>VLOOKUP(C120,'Kalimantan LookUp'!A:S,19,0)</f>
        <v>Genset Baik</v>
      </c>
      <c r="Z120" s="117" t="s">
        <v>586</v>
      </c>
      <c r="AA120" s="117" t="s">
        <v>589</v>
      </c>
      <c r="AB120" s="117" t="s">
        <v>589</v>
      </c>
      <c r="AC120" s="117" t="s">
        <v>589</v>
      </c>
      <c r="AD120" s="154" t="s">
        <v>589</v>
      </c>
    </row>
    <row r="121" spans="1:30" hidden="1" x14ac:dyDescent="0.35">
      <c r="A121" s="16">
        <v>70</v>
      </c>
      <c r="B121" s="16" t="s">
        <v>27</v>
      </c>
      <c r="C121" s="16" t="s">
        <v>214</v>
      </c>
      <c r="D121" s="16" t="s">
        <v>30</v>
      </c>
      <c r="E121" s="16" t="s">
        <v>215</v>
      </c>
      <c r="F121" s="17" t="s">
        <v>86</v>
      </c>
      <c r="G121" s="17" t="s">
        <v>87</v>
      </c>
      <c r="H121" s="142" t="str">
        <f>VLOOKUP(C121,'Kalimantan LookUp'!A:D,4,TRUE)</f>
        <v>On Service</v>
      </c>
      <c r="I121" s="132">
        <v>117.16030000000001</v>
      </c>
      <c r="J121" s="132">
        <v>-0.74980000000000002</v>
      </c>
      <c r="K121" s="132" t="str">
        <f>VLOOKUP(C121,'Kalimantan LookUp'!A:E,5,0)</f>
        <v xml:space="preserve"> Silver </v>
      </c>
      <c r="L121" s="132" t="str">
        <f>VLOOKUP(C121,'Kalimantan BBM'!B:E,4,0)</f>
        <v>Simpul</v>
      </c>
      <c r="M121" s="133">
        <v>3000</v>
      </c>
      <c r="N121" s="133">
        <f>VLOOKUP(C121,'Kalimantan LookUp'!A:H,8,0)</f>
        <v>2479.12</v>
      </c>
      <c r="O121" s="133" t="s">
        <v>586</v>
      </c>
      <c r="P121" s="115"/>
      <c r="Q121" s="115"/>
      <c r="R121" s="115"/>
      <c r="S121" s="115"/>
      <c r="T121" s="115"/>
      <c r="U121" s="115"/>
      <c r="V121" s="115"/>
      <c r="W121" s="115"/>
      <c r="X121" s="115"/>
      <c r="Y121" s="21" t="str">
        <f>VLOOKUP(C121,'Kalimantan LookUp'!A:S,19,0)</f>
        <v>Genset Baik</v>
      </c>
      <c r="Z121" s="115"/>
      <c r="AA121" s="115"/>
      <c r="AB121" s="115"/>
      <c r="AC121" s="115"/>
      <c r="AD121" s="154"/>
    </row>
    <row r="122" spans="1:30" hidden="1" x14ac:dyDescent="0.35">
      <c r="A122" s="16">
        <v>71</v>
      </c>
      <c r="B122" s="16" t="s">
        <v>27</v>
      </c>
      <c r="C122" s="16" t="s">
        <v>216</v>
      </c>
      <c r="D122" s="16" t="s">
        <v>30</v>
      </c>
      <c r="E122" s="16" t="s">
        <v>217</v>
      </c>
      <c r="F122" s="17" t="s">
        <v>32</v>
      </c>
      <c r="G122" s="17" t="s">
        <v>54</v>
      </c>
      <c r="H122" s="142" t="str">
        <f>VLOOKUP(C122,'Kalimantan LookUp'!A:D,4,TRUE)</f>
        <v>On Service</v>
      </c>
      <c r="I122" s="132">
        <v>111.8421</v>
      </c>
      <c r="J122" s="132">
        <v>-2.2326000000000001</v>
      </c>
      <c r="K122" s="132" t="str">
        <f>VLOOKUP(C122,'Kalimantan LookUp'!A:E,5,0)</f>
        <v xml:space="preserve"> Gold </v>
      </c>
      <c r="L122" s="132" t="str">
        <f>VLOOKUP(C122,'Kalimantan BBM'!B:E,4,0)</f>
        <v>Priority</v>
      </c>
      <c r="M122" s="133">
        <v>7500</v>
      </c>
      <c r="N122" s="133">
        <f>VLOOKUP(C122,'Kalimantan LookUp'!A:H,8,0)</f>
        <v>5174.3999999999996</v>
      </c>
      <c r="O122" s="133" t="s">
        <v>586</v>
      </c>
      <c r="P122" s="115"/>
      <c r="Q122" s="115"/>
      <c r="R122" s="115"/>
      <c r="S122" s="115"/>
      <c r="T122" s="115"/>
      <c r="U122" s="115"/>
      <c r="V122" s="115"/>
      <c r="W122" s="115"/>
      <c r="X122" s="115"/>
      <c r="Y122" s="21" t="str">
        <f>VLOOKUP(C122,'Kalimantan LookUp'!A:S,19,0)</f>
        <v>Genset Baik</v>
      </c>
      <c r="Z122" s="115"/>
      <c r="AA122" s="115"/>
      <c r="AB122" s="115"/>
      <c r="AC122" s="115"/>
      <c r="AD122" s="154"/>
    </row>
    <row r="123" spans="1:30" hidden="1" x14ac:dyDescent="0.35">
      <c r="A123" s="16">
        <v>72</v>
      </c>
      <c r="B123" s="16" t="s">
        <v>27</v>
      </c>
      <c r="C123" s="16" t="s">
        <v>218</v>
      </c>
      <c r="D123" s="16" t="s">
        <v>30</v>
      </c>
      <c r="E123" s="16" t="s">
        <v>219</v>
      </c>
      <c r="F123" s="17" t="s">
        <v>136</v>
      </c>
      <c r="G123" s="17" t="s">
        <v>137</v>
      </c>
      <c r="H123" s="142" t="str">
        <f>VLOOKUP(C123,'Kalimantan LookUp'!A:D,4,TRUE)</f>
        <v>On Service</v>
      </c>
      <c r="I123" s="132">
        <v>117.0132</v>
      </c>
      <c r="J123" s="132">
        <v>-0.8659</v>
      </c>
      <c r="K123" s="132" t="str">
        <f>VLOOKUP(C123,'Kalimantan LookUp'!A:E,5,0)</f>
        <v xml:space="preserve"> Bronze </v>
      </c>
      <c r="L123" s="132" t="str">
        <f>VLOOKUP(C123,'Kalimantan BBM'!B:E,4,0)</f>
        <v>Biasa</v>
      </c>
      <c r="M123" s="133">
        <v>4500</v>
      </c>
      <c r="N123" s="133">
        <f>VLOOKUP(C123,'Kalimantan LookUp'!A:H,8,0)</f>
        <v>3424.4</v>
      </c>
      <c r="O123" s="133" t="s">
        <v>586</v>
      </c>
      <c r="P123" s="115"/>
      <c r="Q123" s="115"/>
      <c r="R123" s="115"/>
      <c r="S123" s="115"/>
      <c r="T123" s="115"/>
      <c r="U123" s="115"/>
      <c r="V123" s="115"/>
      <c r="W123" s="115"/>
      <c r="X123" s="115"/>
      <c r="Y123" s="21" t="str">
        <f>VLOOKUP(C123,'Kalimantan LookUp'!A:S,19,0)</f>
        <v>Genset Rusak</v>
      </c>
      <c r="Z123" s="115"/>
      <c r="AA123" s="115"/>
      <c r="AB123" s="115"/>
      <c r="AC123" s="115"/>
      <c r="AD123" s="154"/>
    </row>
    <row r="124" spans="1:30" hidden="1" x14ac:dyDescent="0.35">
      <c r="A124" s="16">
        <v>73</v>
      </c>
      <c r="B124" s="16" t="s">
        <v>27</v>
      </c>
      <c r="C124" s="16" t="s">
        <v>220</v>
      </c>
      <c r="D124" s="16" t="s">
        <v>30</v>
      </c>
      <c r="E124" s="16" t="s">
        <v>221</v>
      </c>
      <c r="F124" s="17" t="s">
        <v>136</v>
      </c>
      <c r="G124" s="17" t="s">
        <v>137</v>
      </c>
      <c r="H124" s="142" t="str">
        <f>VLOOKUP(C124,'Kalimantan LookUp'!A:D,4,TRUE)</f>
        <v>On Service</v>
      </c>
      <c r="I124" s="132">
        <v>116.22190000000001</v>
      </c>
      <c r="J124" s="132">
        <v>3.2300000000000002E-2</v>
      </c>
      <c r="K124" s="132" t="str">
        <f>VLOOKUP(C124,'Kalimantan LookUp'!A:E,5,0)</f>
        <v xml:space="preserve"> Platinum </v>
      </c>
      <c r="L124" s="132" t="str">
        <f>VLOOKUP(C124,'Kalimantan BBM'!B:E,4,0)</f>
        <v>Priority</v>
      </c>
      <c r="M124" s="133">
        <v>7500</v>
      </c>
      <c r="N124" s="133">
        <f>VLOOKUP(C124,'Kalimantan LookUp'!A:H,8,0)</f>
        <v>7112.4</v>
      </c>
      <c r="O124" s="133" t="s">
        <v>586</v>
      </c>
      <c r="P124" s="115"/>
      <c r="Q124" s="115"/>
      <c r="R124" s="115"/>
      <c r="S124" s="115"/>
      <c r="T124" s="115"/>
      <c r="U124" s="115"/>
      <c r="V124" s="115"/>
      <c r="W124" s="115"/>
      <c r="X124" s="115"/>
      <c r="Y124" s="21" t="str">
        <f>VLOOKUP(C124,'Kalimantan LookUp'!A:S,19,0)</f>
        <v>Genset Rusak</v>
      </c>
      <c r="Z124" s="115"/>
      <c r="AA124" s="115"/>
      <c r="AB124" s="115"/>
      <c r="AC124" s="115"/>
      <c r="AD124" s="154"/>
    </row>
    <row r="125" spans="1:30" hidden="1" x14ac:dyDescent="0.35">
      <c r="A125" s="16">
        <v>74</v>
      </c>
      <c r="B125" s="16" t="s">
        <v>27</v>
      </c>
      <c r="C125" s="16" t="s">
        <v>223</v>
      </c>
      <c r="D125" s="16" t="s">
        <v>30</v>
      </c>
      <c r="E125" s="16" t="s">
        <v>224</v>
      </c>
      <c r="F125" s="17" t="s">
        <v>136</v>
      </c>
      <c r="G125" s="17" t="s">
        <v>137</v>
      </c>
      <c r="H125" s="142" t="str">
        <f>VLOOKUP(C125,'Kalimantan LookUp'!A:D,4,TRUE)</f>
        <v>On Service</v>
      </c>
      <c r="I125" s="132">
        <v>117.10469999999999</v>
      </c>
      <c r="J125" s="132">
        <v>-0.8387</v>
      </c>
      <c r="K125" s="132" t="str">
        <f>VLOOKUP(C125,'Kalimantan LookUp'!A:E,5,0)</f>
        <v xml:space="preserve"> Bronze </v>
      </c>
      <c r="L125" s="132" t="str">
        <f>VLOOKUP(C125,'Kalimantan BBM'!B:E,4,0)</f>
        <v>Biasa</v>
      </c>
      <c r="M125" s="133">
        <v>4500</v>
      </c>
      <c r="N125" s="133">
        <f>VLOOKUP(C125,'Kalimantan LookUp'!A:H,8,0)</f>
        <v>2216.16</v>
      </c>
      <c r="O125" s="133" t="s">
        <v>586</v>
      </c>
      <c r="P125" s="115"/>
      <c r="Q125" s="115"/>
      <c r="R125" s="115"/>
      <c r="S125" s="115"/>
      <c r="T125" s="115"/>
      <c r="U125" s="115"/>
      <c r="V125" s="115"/>
      <c r="W125" s="115"/>
      <c r="X125" s="115"/>
      <c r="Y125" s="21" t="str">
        <f>VLOOKUP(C125,'Kalimantan LookUp'!A:S,19,0)</f>
        <v>Genset Setengah Rusak</v>
      </c>
      <c r="Z125" s="115"/>
      <c r="AA125" s="115"/>
      <c r="AB125" s="115"/>
      <c r="AC125" s="115"/>
      <c r="AD125" s="154"/>
    </row>
    <row r="126" spans="1:30" hidden="1" x14ac:dyDescent="0.35">
      <c r="A126" s="16">
        <v>75</v>
      </c>
      <c r="B126" s="16" t="s">
        <v>27</v>
      </c>
      <c r="C126" s="16" t="s">
        <v>225</v>
      </c>
      <c r="D126" s="16" t="s">
        <v>30</v>
      </c>
      <c r="E126" s="16" t="s">
        <v>226</v>
      </c>
      <c r="F126" s="17" t="s">
        <v>196</v>
      </c>
      <c r="G126" s="17" t="s">
        <v>197</v>
      </c>
      <c r="H126" s="142" t="str">
        <f>VLOOKUP(C126,'Kalimantan LookUp'!A:D,4,TRUE)</f>
        <v>On Service</v>
      </c>
      <c r="I126" s="132">
        <v>117.2419</v>
      </c>
      <c r="J126" s="132">
        <v>4.2001999999999997</v>
      </c>
      <c r="K126" s="132" t="str">
        <f>VLOOKUP(C126,'Kalimantan LookUp'!A:E,5,0)</f>
        <v xml:space="preserve"> Platinum </v>
      </c>
      <c r="L126" s="132" t="str">
        <f>VLOOKUP(C126,'Kalimantan BBM'!B:E,4,0)</f>
        <v>Priority</v>
      </c>
      <c r="M126" s="133">
        <v>6000</v>
      </c>
      <c r="N126" s="133">
        <f>VLOOKUP(C126,'Kalimantan LookUp'!A:H,8,0)</f>
        <v>6935.6</v>
      </c>
      <c r="O126" s="133" t="s">
        <v>586</v>
      </c>
      <c r="P126" s="115"/>
      <c r="Q126" s="115"/>
      <c r="R126" s="115"/>
      <c r="S126" s="115"/>
      <c r="T126" s="115"/>
      <c r="U126" s="115"/>
      <c r="V126" s="115"/>
      <c r="W126" s="115"/>
      <c r="X126" s="115"/>
      <c r="Y126" s="21" t="str">
        <f>VLOOKUP(C126,'Kalimantan LookUp'!A:S,19,0)</f>
        <v>Genset Setengah Rusak</v>
      </c>
      <c r="Z126" s="115"/>
      <c r="AA126" s="115"/>
      <c r="AB126" s="115"/>
      <c r="AC126" s="115"/>
      <c r="AD126" s="154"/>
    </row>
    <row r="127" spans="1:30" hidden="1" x14ac:dyDescent="0.35">
      <c r="A127" s="16">
        <v>76</v>
      </c>
      <c r="B127" s="16" t="s">
        <v>27</v>
      </c>
      <c r="C127" s="16" t="s">
        <v>227</v>
      </c>
      <c r="D127" s="16" t="s">
        <v>30</v>
      </c>
      <c r="E127" s="16" t="s">
        <v>228</v>
      </c>
      <c r="F127" s="17" t="s">
        <v>32</v>
      </c>
      <c r="G127" s="17" t="s">
        <v>54</v>
      </c>
      <c r="H127" s="142" t="str">
        <f>VLOOKUP(C127,'Kalimantan LookUp'!A:D,4,TRUE)</f>
        <v>On Service</v>
      </c>
      <c r="I127" s="132">
        <v>111.96550000000001</v>
      </c>
      <c r="J127" s="132">
        <v>-2.2498</v>
      </c>
      <c r="K127" s="132" t="str">
        <f>VLOOKUP(C127,'Kalimantan LookUp'!A:E,5,0)</f>
        <v xml:space="preserve"> Gold </v>
      </c>
      <c r="L127" s="132" t="str">
        <f>VLOOKUP(C127,'Kalimantan BBM'!B:E,4,0)</f>
        <v>Priority</v>
      </c>
      <c r="M127" s="133">
        <v>6000</v>
      </c>
      <c r="N127" s="133">
        <f>VLOOKUP(C127,'Kalimantan LookUp'!A:H,8,0)</f>
        <v>4309</v>
      </c>
      <c r="O127" s="133" t="s">
        <v>586</v>
      </c>
      <c r="P127" s="115"/>
      <c r="Q127" s="115"/>
      <c r="R127" s="115"/>
      <c r="S127" s="115"/>
      <c r="T127" s="115"/>
      <c r="U127" s="115"/>
      <c r="V127" s="115"/>
      <c r="W127" s="115"/>
      <c r="X127" s="115"/>
      <c r="Y127" s="21" t="str">
        <f>VLOOKUP(C127,'Kalimantan LookUp'!A:S,19,0)</f>
        <v>Genset Baik</v>
      </c>
      <c r="Z127" s="115"/>
      <c r="AA127" s="115"/>
      <c r="AB127" s="115"/>
      <c r="AC127" s="115"/>
      <c r="AD127" s="154"/>
    </row>
    <row r="128" spans="1:30" hidden="1" x14ac:dyDescent="0.35">
      <c r="A128" s="16">
        <v>1</v>
      </c>
      <c r="B128" s="16" t="s">
        <v>27</v>
      </c>
      <c r="C128" s="16" t="s">
        <v>319</v>
      </c>
      <c r="D128" s="16" t="s">
        <v>320</v>
      </c>
      <c r="E128" s="16" t="s">
        <v>321</v>
      </c>
      <c r="F128" s="17" t="s">
        <v>322</v>
      </c>
      <c r="G128" s="17" t="s">
        <v>323</v>
      </c>
      <c r="H128" s="143" t="s">
        <v>602</v>
      </c>
      <c r="I128" s="115"/>
      <c r="J128" s="115"/>
      <c r="K128" s="139" t="s">
        <v>603</v>
      </c>
      <c r="L128" s="139" t="s">
        <v>592</v>
      </c>
      <c r="M128" s="140">
        <v>1500</v>
      </c>
      <c r="N128" s="140" t="s">
        <v>604</v>
      </c>
      <c r="O128" s="141" t="s">
        <v>586</v>
      </c>
      <c r="P128" s="115"/>
      <c r="Q128" s="115"/>
      <c r="R128" s="115"/>
      <c r="S128" s="115"/>
      <c r="T128" s="115"/>
      <c r="U128" s="115"/>
      <c r="V128" s="115"/>
      <c r="W128" s="115"/>
      <c r="X128" s="115"/>
      <c r="Y128" s="32" t="s">
        <v>40</v>
      </c>
      <c r="Z128" s="115"/>
      <c r="AA128" s="115"/>
      <c r="AB128" s="115"/>
      <c r="AC128" s="115"/>
      <c r="AD128" s="154"/>
    </row>
    <row r="129" spans="1:30" hidden="1" x14ac:dyDescent="0.35">
      <c r="A129" s="16">
        <v>2</v>
      </c>
      <c r="B129" s="16" t="s">
        <v>27</v>
      </c>
      <c r="C129" s="16" t="s">
        <v>324</v>
      </c>
      <c r="D129" s="16" t="s">
        <v>320</v>
      </c>
      <c r="E129" s="16" t="s">
        <v>325</v>
      </c>
      <c r="F129" s="17" t="s">
        <v>326</v>
      </c>
      <c r="G129" s="17" t="s">
        <v>327</v>
      </c>
      <c r="H129" s="144" t="s">
        <v>605</v>
      </c>
      <c r="I129" s="115"/>
      <c r="J129" s="115"/>
      <c r="K129" s="139" t="s">
        <v>603</v>
      </c>
      <c r="L129" s="139" t="s">
        <v>584</v>
      </c>
      <c r="M129" s="140">
        <v>1500</v>
      </c>
      <c r="N129" s="140" t="s">
        <v>604</v>
      </c>
      <c r="O129" s="141" t="s">
        <v>586</v>
      </c>
      <c r="P129" s="115"/>
      <c r="Q129" s="115"/>
      <c r="R129" s="115"/>
      <c r="S129" s="115"/>
      <c r="T129" s="115"/>
      <c r="U129" s="115"/>
      <c r="V129" s="115"/>
      <c r="W129" s="115"/>
      <c r="X129" s="115"/>
      <c r="Y129" s="30" t="s">
        <v>606</v>
      </c>
      <c r="Z129" s="115"/>
      <c r="AA129" s="115"/>
      <c r="AB129" s="115"/>
      <c r="AC129" s="115"/>
      <c r="AD129" s="154"/>
    </row>
    <row r="130" spans="1:30" hidden="1" x14ac:dyDescent="0.35">
      <c r="A130" s="16">
        <v>3</v>
      </c>
      <c r="B130" s="16" t="s">
        <v>27</v>
      </c>
      <c r="C130" s="16" t="s">
        <v>329</v>
      </c>
      <c r="D130" s="16" t="s">
        <v>320</v>
      </c>
      <c r="E130" s="16" t="s">
        <v>330</v>
      </c>
      <c r="F130" s="17" t="s">
        <v>322</v>
      </c>
      <c r="G130" s="17" t="s">
        <v>331</v>
      </c>
      <c r="H130" s="143" t="s">
        <v>602</v>
      </c>
      <c r="I130" s="115"/>
      <c r="J130" s="115"/>
      <c r="K130" s="139" t="s">
        <v>603</v>
      </c>
      <c r="L130" s="139" t="s">
        <v>592</v>
      </c>
      <c r="M130" s="140">
        <v>3000</v>
      </c>
      <c r="N130" s="140" t="s">
        <v>607</v>
      </c>
      <c r="O130" s="141" t="s">
        <v>586</v>
      </c>
      <c r="P130" s="115"/>
      <c r="Q130" s="115"/>
      <c r="R130" s="115"/>
      <c r="S130" s="115"/>
      <c r="T130" s="115"/>
      <c r="U130" s="115"/>
      <c r="V130" s="115"/>
      <c r="W130" s="115"/>
      <c r="X130" s="115"/>
      <c r="Y130" s="30" t="s">
        <v>608</v>
      </c>
      <c r="Z130" s="115"/>
      <c r="AA130" s="115"/>
      <c r="AB130" s="115"/>
      <c r="AC130" s="115"/>
      <c r="AD130" s="154"/>
    </row>
    <row r="131" spans="1:30" hidden="1" x14ac:dyDescent="0.35">
      <c r="A131" s="16">
        <v>4</v>
      </c>
      <c r="B131" s="16" t="s">
        <v>27</v>
      </c>
      <c r="C131" s="16" t="s">
        <v>332</v>
      </c>
      <c r="D131" s="16" t="s">
        <v>320</v>
      </c>
      <c r="E131" s="16" t="s">
        <v>333</v>
      </c>
      <c r="F131" s="17" t="s">
        <v>326</v>
      </c>
      <c r="G131" s="17" t="s">
        <v>334</v>
      </c>
      <c r="H131" s="144" t="s">
        <v>605</v>
      </c>
      <c r="I131" s="115"/>
      <c r="J131" s="115"/>
      <c r="K131" s="139" t="s">
        <v>609</v>
      </c>
      <c r="L131" s="139" t="s">
        <v>584</v>
      </c>
      <c r="M131" s="140">
        <v>1500</v>
      </c>
      <c r="N131" s="140" t="s">
        <v>604</v>
      </c>
      <c r="O131" s="141" t="s">
        <v>586</v>
      </c>
      <c r="P131" s="115"/>
      <c r="Q131" s="115"/>
      <c r="R131" s="115"/>
      <c r="S131" s="115"/>
      <c r="T131" s="115"/>
      <c r="U131" s="115"/>
      <c r="V131" s="115"/>
      <c r="W131" s="115"/>
      <c r="X131" s="115"/>
      <c r="Y131" s="30" t="s">
        <v>606</v>
      </c>
      <c r="Z131" s="115"/>
      <c r="AA131" s="115"/>
      <c r="AB131" s="115"/>
      <c r="AC131" s="115"/>
      <c r="AD131" s="154"/>
    </row>
    <row r="132" spans="1:30" hidden="1" x14ac:dyDescent="0.35">
      <c r="A132" s="16">
        <v>5</v>
      </c>
      <c r="B132" s="16" t="s">
        <v>27</v>
      </c>
      <c r="C132" s="17" t="s">
        <v>335</v>
      </c>
      <c r="D132" s="17" t="s">
        <v>320</v>
      </c>
      <c r="E132" s="17" t="s">
        <v>336</v>
      </c>
      <c r="F132" s="17" t="s">
        <v>322</v>
      </c>
      <c r="G132" s="17" t="s">
        <v>323</v>
      </c>
      <c r="H132" s="144" t="s">
        <v>605</v>
      </c>
      <c r="I132" s="115"/>
      <c r="J132" s="115"/>
      <c r="K132" s="139" t="s">
        <v>603</v>
      </c>
      <c r="L132" s="139" t="s">
        <v>590</v>
      </c>
      <c r="M132" s="140">
        <v>4500</v>
      </c>
      <c r="N132" s="140" t="s">
        <v>607</v>
      </c>
      <c r="O132" s="141" t="s">
        <v>586</v>
      </c>
      <c r="P132" s="115"/>
      <c r="Q132" s="115"/>
      <c r="R132" s="115"/>
      <c r="S132" s="115"/>
      <c r="T132" s="115"/>
      <c r="U132" s="115"/>
      <c r="V132" s="115"/>
      <c r="W132" s="115"/>
      <c r="X132" s="115"/>
      <c r="Y132" s="30" t="s">
        <v>608</v>
      </c>
      <c r="Z132" s="115"/>
      <c r="AA132" s="115"/>
      <c r="AB132" s="115"/>
      <c r="AC132" s="115"/>
      <c r="AD132" s="154"/>
    </row>
    <row r="133" spans="1:30" hidden="1" x14ac:dyDescent="0.35">
      <c r="A133" s="16">
        <v>6</v>
      </c>
      <c r="B133" s="16" t="s">
        <v>27</v>
      </c>
      <c r="C133" s="16" t="s">
        <v>338</v>
      </c>
      <c r="D133" s="16" t="s">
        <v>320</v>
      </c>
      <c r="E133" s="16" t="s">
        <v>339</v>
      </c>
      <c r="F133" s="17" t="s">
        <v>326</v>
      </c>
      <c r="G133" s="17" t="s">
        <v>327</v>
      </c>
      <c r="H133" s="143" t="s">
        <v>602</v>
      </c>
      <c r="I133" s="115"/>
      <c r="J133" s="115"/>
      <c r="K133" s="139" t="s">
        <v>603</v>
      </c>
      <c r="L133" s="139" t="s">
        <v>592</v>
      </c>
      <c r="M133" s="140">
        <v>3000</v>
      </c>
      <c r="N133" s="140" t="s">
        <v>607</v>
      </c>
      <c r="O133" s="141" t="s">
        <v>586</v>
      </c>
      <c r="P133" s="115"/>
      <c r="Q133" s="115"/>
      <c r="R133" s="115"/>
      <c r="S133" s="115"/>
      <c r="T133" s="115"/>
      <c r="U133" s="115"/>
      <c r="V133" s="115"/>
      <c r="W133" s="115"/>
      <c r="X133" s="115"/>
      <c r="Y133" s="30" t="s">
        <v>608</v>
      </c>
      <c r="Z133" s="115"/>
      <c r="AA133" s="115"/>
      <c r="AB133" s="115"/>
      <c r="AC133" s="115"/>
      <c r="AD133" s="154"/>
    </row>
    <row r="134" spans="1:30" hidden="1" x14ac:dyDescent="0.35">
      <c r="A134" s="16">
        <v>7</v>
      </c>
      <c r="B134" s="16" t="s">
        <v>27</v>
      </c>
      <c r="C134" s="16" t="s">
        <v>340</v>
      </c>
      <c r="D134" s="16" t="s">
        <v>320</v>
      </c>
      <c r="E134" s="16" t="s">
        <v>341</v>
      </c>
      <c r="F134" s="17" t="s">
        <v>326</v>
      </c>
      <c r="G134" s="17" t="s">
        <v>334</v>
      </c>
      <c r="H134" s="144" t="s">
        <v>605</v>
      </c>
      <c r="I134" s="115"/>
      <c r="J134" s="115"/>
      <c r="K134" s="139" t="s">
        <v>610</v>
      </c>
      <c r="L134" s="139" t="s">
        <v>584</v>
      </c>
      <c r="M134" s="140">
        <v>3000</v>
      </c>
      <c r="N134" s="140" t="s">
        <v>607</v>
      </c>
      <c r="O134" s="141" t="s">
        <v>586</v>
      </c>
      <c r="P134" s="115"/>
      <c r="Q134" s="115"/>
      <c r="R134" s="115"/>
      <c r="S134" s="115"/>
      <c r="T134" s="115"/>
      <c r="U134" s="115"/>
      <c r="V134" s="115"/>
      <c r="W134" s="115"/>
      <c r="X134" s="115"/>
      <c r="Y134" s="30" t="s">
        <v>40</v>
      </c>
      <c r="Z134" s="115"/>
      <c r="AA134" s="115"/>
      <c r="AB134" s="115"/>
      <c r="AC134" s="115"/>
      <c r="AD134" s="154"/>
    </row>
    <row r="135" spans="1:30" hidden="1" x14ac:dyDescent="0.35">
      <c r="A135" s="16">
        <v>8</v>
      </c>
      <c r="B135" s="16" t="s">
        <v>27</v>
      </c>
      <c r="C135" s="16" t="s">
        <v>342</v>
      </c>
      <c r="D135" s="16" t="s">
        <v>320</v>
      </c>
      <c r="E135" s="16" t="s">
        <v>343</v>
      </c>
      <c r="F135" s="17" t="s">
        <v>326</v>
      </c>
      <c r="G135" s="17" t="s">
        <v>327</v>
      </c>
      <c r="H135" s="144" t="s">
        <v>605</v>
      </c>
      <c r="I135" s="115"/>
      <c r="J135" s="115"/>
      <c r="K135" s="139" t="s">
        <v>603</v>
      </c>
      <c r="L135" s="139" t="s">
        <v>584</v>
      </c>
      <c r="M135" s="140">
        <v>3000</v>
      </c>
      <c r="N135" s="140" t="s">
        <v>604</v>
      </c>
      <c r="O135" s="141" t="s">
        <v>586</v>
      </c>
      <c r="P135" s="115"/>
      <c r="Q135" s="115"/>
      <c r="R135" s="115"/>
      <c r="S135" s="115"/>
      <c r="T135" s="115"/>
      <c r="U135" s="115"/>
      <c r="V135" s="115"/>
      <c r="W135" s="115"/>
      <c r="X135" s="115"/>
      <c r="Y135" s="30" t="s">
        <v>608</v>
      </c>
      <c r="Z135" s="115"/>
      <c r="AA135" s="115"/>
      <c r="AB135" s="115"/>
      <c r="AC135" s="115"/>
      <c r="AD135" s="154"/>
    </row>
    <row r="136" spans="1:30" hidden="1" x14ac:dyDescent="0.35">
      <c r="A136" s="16">
        <v>9</v>
      </c>
      <c r="B136" s="16" t="s">
        <v>27</v>
      </c>
      <c r="C136" s="16" t="s">
        <v>344</v>
      </c>
      <c r="D136" s="16" t="s">
        <v>320</v>
      </c>
      <c r="E136" s="16" t="s">
        <v>345</v>
      </c>
      <c r="F136" s="17" t="s">
        <v>346</v>
      </c>
      <c r="G136" s="17" t="s">
        <v>347</v>
      </c>
      <c r="H136" s="144" t="s">
        <v>605</v>
      </c>
      <c r="I136" s="115"/>
      <c r="J136" s="115"/>
      <c r="K136" s="139" t="s">
        <v>603</v>
      </c>
      <c r="L136" s="139" t="s">
        <v>590</v>
      </c>
      <c r="M136" s="140">
        <v>4500</v>
      </c>
      <c r="N136" s="140" t="s">
        <v>607</v>
      </c>
      <c r="O136" s="141" t="s">
        <v>586</v>
      </c>
      <c r="P136" s="115"/>
      <c r="Q136" s="115"/>
      <c r="R136" s="115"/>
      <c r="S136" s="115"/>
      <c r="T136" s="115"/>
      <c r="U136" s="115"/>
      <c r="V136" s="115"/>
      <c r="W136" s="115"/>
      <c r="X136" s="115"/>
      <c r="Y136" s="30" t="s">
        <v>608</v>
      </c>
      <c r="Z136" s="115"/>
      <c r="AA136" s="115"/>
      <c r="AB136" s="115"/>
      <c r="AC136" s="115"/>
      <c r="AD136" s="154"/>
    </row>
    <row r="137" spans="1:30" hidden="1" x14ac:dyDescent="0.35">
      <c r="A137" s="16">
        <v>10</v>
      </c>
      <c r="B137" s="16" t="s">
        <v>27</v>
      </c>
      <c r="C137" s="16" t="s">
        <v>348</v>
      </c>
      <c r="D137" s="16" t="s">
        <v>320</v>
      </c>
      <c r="E137" s="16" t="s">
        <v>349</v>
      </c>
      <c r="F137" s="17" t="s">
        <v>326</v>
      </c>
      <c r="G137" s="17" t="s">
        <v>334</v>
      </c>
      <c r="H137" s="144" t="s">
        <v>605</v>
      </c>
      <c r="I137" s="115"/>
      <c r="J137" s="115"/>
      <c r="K137" s="139" t="s">
        <v>610</v>
      </c>
      <c r="L137" s="139" t="s">
        <v>590</v>
      </c>
      <c r="M137" s="140">
        <v>4500</v>
      </c>
      <c r="N137" s="140" t="s">
        <v>607</v>
      </c>
      <c r="O137" s="141" t="s">
        <v>586</v>
      </c>
      <c r="P137" s="115"/>
      <c r="Q137" s="115"/>
      <c r="R137" s="115"/>
      <c r="S137" s="115"/>
      <c r="T137" s="115"/>
      <c r="U137" s="115"/>
      <c r="V137" s="115"/>
      <c r="W137" s="115"/>
      <c r="X137" s="115"/>
      <c r="Y137" s="30" t="s">
        <v>608</v>
      </c>
      <c r="Z137" s="115"/>
      <c r="AA137" s="115"/>
      <c r="AB137" s="115"/>
      <c r="AC137" s="115"/>
      <c r="AD137" s="154"/>
    </row>
    <row r="138" spans="1:30" hidden="1" x14ac:dyDescent="0.35">
      <c r="A138" s="16">
        <v>11</v>
      </c>
      <c r="B138" s="16" t="s">
        <v>27</v>
      </c>
      <c r="C138" s="16" t="s">
        <v>350</v>
      </c>
      <c r="D138" s="16" t="s">
        <v>320</v>
      </c>
      <c r="E138" s="16" t="s">
        <v>351</v>
      </c>
      <c r="F138" s="17" t="s">
        <v>352</v>
      </c>
      <c r="G138" s="17" t="s">
        <v>353</v>
      </c>
      <c r="H138" s="144" t="s">
        <v>605</v>
      </c>
      <c r="I138" s="115"/>
      <c r="J138" s="115"/>
      <c r="K138" s="139" t="s">
        <v>603</v>
      </c>
      <c r="L138" s="139" t="s">
        <v>584</v>
      </c>
      <c r="M138" s="140">
        <v>1500</v>
      </c>
      <c r="N138" s="140" t="s">
        <v>607</v>
      </c>
      <c r="O138" s="141" t="s">
        <v>586</v>
      </c>
      <c r="P138" s="115"/>
      <c r="Q138" s="115"/>
      <c r="R138" s="115"/>
      <c r="S138" s="115"/>
      <c r="T138" s="115"/>
      <c r="U138" s="115"/>
      <c r="V138" s="115"/>
      <c r="W138" s="115"/>
      <c r="X138" s="115"/>
      <c r="Y138" s="30" t="s">
        <v>608</v>
      </c>
      <c r="Z138" s="115"/>
      <c r="AA138" s="115"/>
      <c r="AB138" s="115"/>
      <c r="AC138" s="115"/>
      <c r="AD138" s="154"/>
    </row>
    <row r="139" spans="1:30" hidden="1" x14ac:dyDescent="0.35">
      <c r="A139" s="16">
        <v>12</v>
      </c>
      <c r="B139" s="16" t="s">
        <v>27</v>
      </c>
      <c r="C139" s="16" t="s">
        <v>354</v>
      </c>
      <c r="D139" s="16" t="s">
        <v>320</v>
      </c>
      <c r="E139" s="16" t="s">
        <v>355</v>
      </c>
      <c r="F139" s="17" t="s">
        <v>352</v>
      </c>
      <c r="G139" s="17" t="s">
        <v>353</v>
      </c>
      <c r="H139" s="143" t="s">
        <v>602</v>
      </c>
      <c r="I139" s="115"/>
      <c r="J139" s="115"/>
      <c r="K139" s="139" t="s">
        <v>609</v>
      </c>
      <c r="L139" s="139" t="s">
        <v>592</v>
      </c>
      <c r="M139" s="140">
        <v>1500</v>
      </c>
      <c r="N139" s="140" t="s">
        <v>607</v>
      </c>
      <c r="O139" s="141" t="s">
        <v>586</v>
      </c>
      <c r="P139" s="115"/>
      <c r="Q139" s="115"/>
      <c r="R139" s="115"/>
      <c r="S139" s="115"/>
      <c r="T139" s="115"/>
      <c r="U139" s="115"/>
      <c r="V139" s="115"/>
      <c r="W139" s="115"/>
      <c r="X139" s="115"/>
      <c r="Y139" s="30" t="s">
        <v>608</v>
      </c>
      <c r="Z139" s="115"/>
      <c r="AA139" s="115"/>
      <c r="AB139" s="115"/>
      <c r="AC139" s="115"/>
      <c r="AD139" s="154"/>
    </row>
    <row r="140" spans="1:30" x14ac:dyDescent="0.35">
      <c r="A140" s="16">
        <v>13</v>
      </c>
      <c r="B140" s="16" t="s">
        <v>27</v>
      </c>
      <c r="C140" s="16" t="s">
        <v>356</v>
      </c>
      <c r="D140" s="16" t="s">
        <v>320</v>
      </c>
      <c r="E140" s="16" t="s">
        <v>357</v>
      </c>
      <c r="F140" s="17" t="s">
        <v>346</v>
      </c>
      <c r="G140" s="17" t="s">
        <v>358</v>
      </c>
      <c r="H140" s="142" t="str">
        <f>VLOOKUP(C140,'Kalimantan LookUp'!A:D,4,TRUE)</f>
        <v>On Service</v>
      </c>
      <c r="I140" s="115"/>
      <c r="J140" s="115"/>
      <c r="K140" s="139" t="s">
        <v>603</v>
      </c>
      <c r="L140" s="139" t="s">
        <v>590</v>
      </c>
      <c r="M140" s="140">
        <v>3000</v>
      </c>
      <c r="N140" s="140" t="s">
        <v>604</v>
      </c>
      <c r="O140" s="133" t="s">
        <v>585</v>
      </c>
      <c r="P140" s="133" t="s">
        <v>586</v>
      </c>
      <c r="Q140" s="115"/>
      <c r="R140" s="133" t="s">
        <v>585</v>
      </c>
      <c r="S140" s="133" t="s">
        <v>585</v>
      </c>
      <c r="T140" s="115">
        <v>10000000</v>
      </c>
      <c r="U140" s="115">
        <v>1000</v>
      </c>
      <c r="V140" s="115">
        <v>1000</v>
      </c>
      <c r="W140" s="115">
        <v>1000</v>
      </c>
      <c r="X140" s="115">
        <v>1000</v>
      </c>
      <c r="Y140" s="30" t="s">
        <v>611</v>
      </c>
      <c r="Z140" s="117" t="s">
        <v>586</v>
      </c>
      <c r="AA140" s="117" t="s">
        <v>589</v>
      </c>
      <c r="AB140" s="117" t="s">
        <v>589</v>
      </c>
      <c r="AC140" s="117" t="s">
        <v>589</v>
      </c>
      <c r="AD140" s="154" t="s">
        <v>589</v>
      </c>
    </row>
    <row r="141" spans="1:30" hidden="1" x14ac:dyDescent="0.35">
      <c r="A141" s="16">
        <v>14</v>
      </c>
      <c r="B141" s="16" t="s">
        <v>27</v>
      </c>
      <c r="C141" s="16" t="s">
        <v>359</v>
      </c>
      <c r="D141" s="16" t="s">
        <v>320</v>
      </c>
      <c r="E141" s="16" t="s">
        <v>360</v>
      </c>
      <c r="F141" s="17" t="s">
        <v>322</v>
      </c>
      <c r="G141" s="17" t="s">
        <v>331</v>
      </c>
      <c r="H141" s="144" t="s">
        <v>605</v>
      </c>
      <c r="I141" s="115"/>
      <c r="J141" s="115"/>
      <c r="K141" s="139" t="s">
        <v>610</v>
      </c>
      <c r="L141" s="139" t="s">
        <v>584</v>
      </c>
      <c r="M141" s="140">
        <v>3000</v>
      </c>
      <c r="N141" s="140" t="s">
        <v>612</v>
      </c>
      <c r="O141" s="141" t="s">
        <v>586</v>
      </c>
      <c r="P141" s="115"/>
      <c r="Q141" s="115"/>
      <c r="R141" s="115"/>
      <c r="S141" s="115"/>
      <c r="T141" s="115"/>
      <c r="U141" s="115"/>
      <c r="V141" s="115"/>
      <c r="W141" s="115"/>
      <c r="X141" s="115"/>
      <c r="Y141" s="30" t="s">
        <v>606</v>
      </c>
      <c r="Z141" s="115"/>
      <c r="AA141" s="115"/>
      <c r="AB141" s="115"/>
      <c r="AC141" s="115"/>
      <c r="AD141" s="154"/>
    </row>
    <row r="142" spans="1:30" hidden="1" x14ac:dyDescent="0.35">
      <c r="A142" s="16">
        <v>15</v>
      </c>
      <c r="B142" s="16" t="s">
        <v>27</v>
      </c>
      <c r="C142" s="16" t="s">
        <v>361</v>
      </c>
      <c r="D142" s="16" t="s">
        <v>320</v>
      </c>
      <c r="E142" s="16" t="s">
        <v>362</v>
      </c>
      <c r="F142" s="17" t="s">
        <v>322</v>
      </c>
      <c r="G142" s="17" t="s">
        <v>323</v>
      </c>
      <c r="H142" s="144" t="s">
        <v>605</v>
      </c>
      <c r="I142" s="115"/>
      <c r="J142" s="115"/>
      <c r="K142" s="139" t="s">
        <v>603</v>
      </c>
      <c r="L142" s="139" t="s">
        <v>590</v>
      </c>
      <c r="M142" s="140">
        <v>4500</v>
      </c>
      <c r="N142" s="140" t="s">
        <v>607</v>
      </c>
      <c r="O142" s="141" t="s">
        <v>586</v>
      </c>
      <c r="P142" s="115"/>
      <c r="Q142" s="115"/>
      <c r="R142" s="115"/>
      <c r="S142" s="115"/>
      <c r="T142" s="115"/>
      <c r="U142" s="115"/>
      <c r="V142" s="115"/>
      <c r="W142" s="115"/>
      <c r="X142" s="115"/>
      <c r="Y142" s="30" t="s">
        <v>608</v>
      </c>
      <c r="Z142" s="115"/>
      <c r="AA142" s="115"/>
      <c r="AB142" s="115"/>
      <c r="AC142" s="115"/>
      <c r="AD142" s="154"/>
    </row>
    <row r="143" spans="1:30" hidden="1" x14ac:dyDescent="0.35">
      <c r="A143" s="16">
        <v>16</v>
      </c>
      <c r="B143" s="16" t="s">
        <v>27</v>
      </c>
      <c r="C143" s="16" t="s">
        <v>363</v>
      </c>
      <c r="D143" s="16" t="s">
        <v>320</v>
      </c>
      <c r="E143" s="16" t="s">
        <v>364</v>
      </c>
      <c r="F143" s="17" t="s">
        <v>346</v>
      </c>
      <c r="G143" s="17" t="s">
        <v>347</v>
      </c>
      <c r="H143" s="144" t="s">
        <v>605</v>
      </c>
      <c r="I143" s="115"/>
      <c r="J143" s="115"/>
      <c r="K143" s="139" t="s">
        <v>609</v>
      </c>
      <c r="L143" s="139" t="s">
        <v>590</v>
      </c>
      <c r="M143" s="140">
        <v>3000</v>
      </c>
      <c r="N143" s="140" t="s">
        <v>607</v>
      </c>
      <c r="O143" s="141" t="s">
        <v>586</v>
      </c>
      <c r="P143" s="115"/>
      <c r="Q143" s="115"/>
      <c r="R143" s="115"/>
      <c r="S143" s="115"/>
      <c r="T143" s="115"/>
      <c r="U143" s="115"/>
      <c r="V143" s="115"/>
      <c r="W143" s="115"/>
      <c r="X143" s="115"/>
      <c r="Y143" s="30" t="s">
        <v>608</v>
      </c>
      <c r="Z143" s="115"/>
      <c r="AA143" s="115"/>
      <c r="AB143" s="115"/>
      <c r="AC143" s="115"/>
      <c r="AD143" s="154"/>
    </row>
    <row r="144" spans="1:30" hidden="1" x14ac:dyDescent="0.35">
      <c r="A144" s="16">
        <v>17</v>
      </c>
      <c r="B144" s="16" t="s">
        <v>27</v>
      </c>
      <c r="C144" s="16" t="s">
        <v>365</v>
      </c>
      <c r="D144" s="16" t="s">
        <v>320</v>
      </c>
      <c r="E144" s="16" t="s">
        <v>366</v>
      </c>
      <c r="F144" s="17" t="s">
        <v>352</v>
      </c>
      <c r="G144" s="17" t="s">
        <v>353</v>
      </c>
      <c r="H144" s="144" t="s">
        <v>605</v>
      </c>
      <c r="I144" s="115"/>
      <c r="J144" s="115"/>
      <c r="K144" s="139" t="s">
        <v>609</v>
      </c>
      <c r="L144" s="139" t="s">
        <v>584</v>
      </c>
      <c r="M144" s="140">
        <v>3000</v>
      </c>
      <c r="N144" s="140" t="s">
        <v>612</v>
      </c>
      <c r="O144" s="141" t="s">
        <v>586</v>
      </c>
      <c r="P144" s="115"/>
      <c r="Q144" s="115"/>
      <c r="R144" s="115"/>
      <c r="S144" s="115"/>
      <c r="T144" s="115"/>
      <c r="U144" s="115"/>
      <c r="V144" s="115"/>
      <c r="W144" s="115"/>
      <c r="X144" s="115"/>
      <c r="Y144" s="30" t="s">
        <v>606</v>
      </c>
      <c r="Z144" s="115"/>
      <c r="AA144" s="115"/>
      <c r="AB144" s="115"/>
      <c r="AC144" s="115"/>
      <c r="AD144" s="154"/>
    </row>
    <row r="145" spans="1:30" hidden="1" x14ac:dyDescent="0.35">
      <c r="A145" s="16">
        <v>18</v>
      </c>
      <c r="B145" s="16" t="s">
        <v>27</v>
      </c>
      <c r="C145" s="16" t="s">
        <v>367</v>
      </c>
      <c r="D145" s="16" t="s">
        <v>320</v>
      </c>
      <c r="E145" s="16" t="s">
        <v>368</v>
      </c>
      <c r="F145" s="17" t="s">
        <v>326</v>
      </c>
      <c r="G145" s="17" t="s">
        <v>334</v>
      </c>
      <c r="H145" s="144" t="s">
        <v>605</v>
      </c>
      <c r="I145" s="115"/>
      <c r="J145" s="115"/>
      <c r="K145" s="139" t="s">
        <v>613</v>
      </c>
      <c r="L145" s="139" t="s">
        <v>590</v>
      </c>
      <c r="M145" s="140">
        <v>4500</v>
      </c>
      <c r="N145" s="140" t="s">
        <v>614</v>
      </c>
      <c r="O145" s="141" t="s">
        <v>586</v>
      </c>
      <c r="P145" s="115"/>
      <c r="Q145" s="115"/>
      <c r="R145" s="115"/>
      <c r="S145" s="115"/>
      <c r="T145" s="115"/>
      <c r="U145" s="115"/>
      <c r="V145" s="115"/>
      <c r="W145" s="115"/>
      <c r="X145" s="115"/>
      <c r="Y145" s="30" t="s">
        <v>608</v>
      </c>
      <c r="Z145" s="115"/>
      <c r="AA145" s="115"/>
      <c r="AB145" s="115"/>
      <c r="AC145" s="115"/>
      <c r="AD145" s="154"/>
    </row>
    <row r="146" spans="1:30" hidden="1" x14ac:dyDescent="0.35">
      <c r="A146" s="16">
        <v>19</v>
      </c>
      <c r="B146" s="16" t="s">
        <v>27</v>
      </c>
      <c r="C146" s="16" t="s">
        <v>369</v>
      </c>
      <c r="D146" s="16" t="s">
        <v>320</v>
      </c>
      <c r="E146" s="16" t="s">
        <v>370</v>
      </c>
      <c r="F146" s="17" t="s">
        <v>322</v>
      </c>
      <c r="G146" s="17" t="s">
        <v>323</v>
      </c>
      <c r="H146" s="144" t="s">
        <v>605</v>
      </c>
      <c r="I146" s="115"/>
      <c r="J146" s="115"/>
      <c r="K146" s="139" t="s">
        <v>609</v>
      </c>
      <c r="L146" s="139" t="s">
        <v>590</v>
      </c>
      <c r="M146" s="140">
        <v>1500</v>
      </c>
      <c r="N146" s="140" t="s">
        <v>607</v>
      </c>
      <c r="O146" s="141" t="s">
        <v>586</v>
      </c>
      <c r="P146" s="115"/>
      <c r="Q146" s="115"/>
      <c r="R146" s="115"/>
      <c r="S146" s="115"/>
      <c r="T146" s="115"/>
      <c r="U146" s="115"/>
      <c r="V146" s="115"/>
      <c r="W146" s="115"/>
      <c r="X146" s="115"/>
      <c r="Y146" s="30" t="s">
        <v>608</v>
      </c>
      <c r="Z146" s="115"/>
      <c r="AA146" s="115"/>
      <c r="AB146" s="115"/>
      <c r="AC146" s="115"/>
      <c r="AD146" s="154"/>
    </row>
    <row r="147" spans="1:30" hidden="1" x14ac:dyDescent="0.35">
      <c r="A147" s="16">
        <v>20</v>
      </c>
      <c r="B147" s="16" t="s">
        <v>27</v>
      </c>
      <c r="C147" s="16" t="s">
        <v>371</v>
      </c>
      <c r="D147" s="16" t="s">
        <v>320</v>
      </c>
      <c r="E147" s="16" t="s">
        <v>372</v>
      </c>
      <c r="F147" s="17" t="s">
        <v>352</v>
      </c>
      <c r="G147" s="17" t="s">
        <v>373</v>
      </c>
      <c r="H147" s="144" t="s">
        <v>605</v>
      </c>
      <c r="I147" s="115"/>
      <c r="J147" s="115"/>
      <c r="K147" s="139" t="s">
        <v>603</v>
      </c>
      <c r="L147" s="139" t="s">
        <v>590</v>
      </c>
      <c r="M147" s="140">
        <v>3000</v>
      </c>
      <c r="N147" s="140" t="s">
        <v>607</v>
      </c>
      <c r="O147" s="141" t="s">
        <v>586</v>
      </c>
      <c r="P147" s="115"/>
      <c r="Q147" s="115"/>
      <c r="R147" s="115"/>
      <c r="S147" s="115"/>
      <c r="T147" s="115"/>
      <c r="U147" s="115"/>
      <c r="V147" s="115"/>
      <c r="W147" s="115"/>
      <c r="X147" s="115"/>
      <c r="Y147" s="30" t="s">
        <v>608</v>
      </c>
      <c r="Z147" s="115"/>
      <c r="AA147" s="115"/>
      <c r="AB147" s="115"/>
      <c r="AC147" s="115"/>
      <c r="AD147" s="154"/>
    </row>
    <row r="148" spans="1:30" hidden="1" x14ac:dyDescent="0.35">
      <c r="A148" s="16">
        <v>21</v>
      </c>
      <c r="B148" s="16" t="s">
        <v>27</v>
      </c>
      <c r="C148" s="16" t="s">
        <v>374</v>
      </c>
      <c r="D148" s="16" t="s">
        <v>320</v>
      </c>
      <c r="E148" s="16" t="s">
        <v>375</v>
      </c>
      <c r="F148" s="17" t="s">
        <v>346</v>
      </c>
      <c r="G148" s="17" t="s">
        <v>347</v>
      </c>
      <c r="H148" s="144" t="s">
        <v>605</v>
      </c>
      <c r="I148" s="115"/>
      <c r="J148" s="115"/>
      <c r="K148" s="139" t="s">
        <v>609</v>
      </c>
      <c r="L148" s="139" t="s">
        <v>584</v>
      </c>
      <c r="M148" s="140">
        <v>1500</v>
      </c>
      <c r="N148" s="140" t="s">
        <v>615</v>
      </c>
      <c r="O148" s="141" t="s">
        <v>586</v>
      </c>
      <c r="P148" s="115"/>
      <c r="Q148" s="115"/>
      <c r="R148" s="115"/>
      <c r="S148" s="115"/>
      <c r="T148" s="115"/>
      <c r="U148" s="115"/>
      <c r="V148" s="115"/>
      <c r="W148" s="115"/>
      <c r="X148" s="115"/>
      <c r="Y148" s="30" t="s">
        <v>606</v>
      </c>
      <c r="Z148" s="115"/>
      <c r="AA148" s="115"/>
      <c r="AB148" s="115"/>
      <c r="AC148" s="115"/>
      <c r="AD148" s="154"/>
    </row>
    <row r="149" spans="1:30" hidden="1" x14ac:dyDescent="0.35">
      <c r="A149" s="16">
        <v>22</v>
      </c>
      <c r="B149" s="16" t="s">
        <v>27</v>
      </c>
      <c r="C149" s="16" t="s">
        <v>376</v>
      </c>
      <c r="D149" s="16" t="s">
        <v>320</v>
      </c>
      <c r="E149" s="16" t="s">
        <v>377</v>
      </c>
      <c r="F149" s="17" t="s">
        <v>352</v>
      </c>
      <c r="G149" s="17" t="s">
        <v>373</v>
      </c>
      <c r="H149" s="144" t="s">
        <v>605</v>
      </c>
      <c r="I149" s="115"/>
      <c r="J149" s="115"/>
      <c r="K149" s="139" t="s">
        <v>603</v>
      </c>
      <c r="L149" s="139" t="s">
        <v>584</v>
      </c>
      <c r="M149" s="140">
        <v>3000</v>
      </c>
      <c r="N149" s="140" t="s">
        <v>607</v>
      </c>
      <c r="O149" s="141" t="s">
        <v>586</v>
      </c>
      <c r="P149" s="115"/>
      <c r="Q149" s="115"/>
      <c r="R149" s="115"/>
      <c r="S149" s="115"/>
      <c r="T149" s="115"/>
      <c r="U149" s="115"/>
      <c r="V149" s="115"/>
      <c r="W149" s="115"/>
      <c r="X149" s="115"/>
      <c r="Y149" s="30" t="s">
        <v>608</v>
      </c>
      <c r="Z149" s="115"/>
      <c r="AA149" s="115"/>
      <c r="AB149" s="115"/>
      <c r="AC149" s="115"/>
      <c r="AD149" s="154"/>
    </row>
    <row r="150" spans="1:30" hidden="1" x14ac:dyDescent="0.35">
      <c r="A150" s="16">
        <v>23</v>
      </c>
      <c r="B150" s="16" t="s">
        <v>27</v>
      </c>
      <c r="C150" s="16" t="s">
        <v>379</v>
      </c>
      <c r="D150" s="16" t="s">
        <v>320</v>
      </c>
      <c r="E150" s="16" t="s">
        <v>380</v>
      </c>
      <c r="F150" s="17" t="s">
        <v>352</v>
      </c>
      <c r="G150" s="17" t="s">
        <v>373</v>
      </c>
      <c r="H150" s="144" t="s">
        <v>605</v>
      </c>
      <c r="I150" s="115"/>
      <c r="J150" s="115"/>
      <c r="K150" s="139" t="s">
        <v>603</v>
      </c>
      <c r="L150" s="139" t="s">
        <v>584</v>
      </c>
      <c r="M150" s="140">
        <v>1500</v>
      </c>
      <c r="N150" s="140" t="s">
        <v>604</v>
      </c>
      <c r="O150" s="141" t="s">
        <v>586</v>
      </c>
      <c r="P150" s="115"/>
      <c r="Q150" s="115"/>
      <c r="R150" s="115"/>
      <c r="S150" s="115"/>
      <c r="T150" s="115"/>
      <c r="U150" s="115"/>
      <c r="V150" s="115"/>
      <c r="W150" s="115"/>
      <c r="X150" s="115"/>
      <c r="Y150" s="30" t="s">
        <v>608</v>
      </c>
      <c r="Z150" s="115"/>
      <c r="AA150" s="115"/>
      <c r="AB150" s="115"/>
      <c r="AC150" s="115"/>
      <c r="AD150" s="154"/>
    </row>
    <row r="151" spans="1:30" hidden="1" x14ac:dyDescent="0.35">
      <c r="A151" s="16">
        <v>24</v>
      </c>
      <c r="B151" s="16" t="s">
        <v>27</v>
      </c>
      <c r="C151" s="16" t="s">
        <v>381</v>
      </c>
      <c r="D151" s="16" t="s">
        <v>320</v>
      </c>
      <c r="E151" s="16" t="s">
        <v>382</v>
      </c>
      <c r="F151" s="17" t="s">
        <v>352</v>
      </c>
      <c r="G151" s="17" t="s">
        <v>373</v>
      </c>
      <c r="H151" s="144" t="s">
        <v>605</v>
      </c>
      <c r="I151" s="115"/>
      <c r="J151" s="115"/>
      <c r="K151" s="139" t="s">
        <v>603</v>
      </c>
      <c r="L151" s="139" t="s">
        <v>584</v>
      </c>
      <c r="M151" s="140">
        <v>1500</v>
      </c>
      <c r="N151" s="140" t="s">
        <v>604</v>
      </c>
      <c r="O151" s="141" t="s">
        <v>586</v>
      </c>
      <c r="P151" s="115"/>
      <c r="Q151" s="115"/>
      <c r="R151" s="115"/>
      <c r="S151" s="115"/>
      <c r="T151" s="115"/>
      <c r="U151" s="115"/>
      <c r="V151" s="115"/>
      <c r="W151" s="115"/>
      <c r="X151" s="115"/>
      <c r="Y151" s="30" t="s">
        <v>608</v>
      </c>
      <c r="Z151" s="115"/>
      <c r="AA151" s="115"/>
      <c r="AB151" s="115"/>
      <c r="AC151" s="115"/>
      <c r="AD151" s="154"/>
    </row>
    <row r="152" spans="1:30" hidden="1" x14ac:dyDescent="0.35">
      <c r="A152" s="16">
        <v>25</v>
      </c>
      <c r="B152" s="16" t="s">
        <v>27</v>
      </c>
      <c r="C152" s="16" t="s">
        <v>383</v>
      </c>
      <c r="D152" s="16" t="s">
        <v>320</v>
      </c>
      <c r="E152" s="16" t="s">
        <v>384</v>
      </c>
      <c r="F152" s="17" t="s">
        <v>326</v>
      </c>
      <c r="G152" s="17" t="s">
        <v>334</v>
      </c>
      <c r="H152" s="143" t="s">
        <v>602</v>
      </c>
      <c r="I152" s="115"/>
      <c r="J152" s="115"/>
      <c r="K152" s="139" t="s">
        <v>609</v>
      </c>
      <c r="L152" s="139" t="s">
        <v>592</v>
      </c>
      <c r="M152" s="140">
        <v>3000</v>
      </c>
      <c r="N152" s="140" t="s">
        <v>607</v>
      </c>
      <c r="O152" s="141" t="s">
        <v>586</v>
      </c>
      <c r="P152" s="115"/>
      <c r="Q152" s="115"/>
      <c r="R152" s="115"/>
      <c r="S152" s="115"/>
      <c r="T152" s="115"/>
      <c r="U152" s="115"/>
      <c r="V152" s="115"/>
      <c r="W152" s="115"/>
      <c r="X152" s="115"/>
      <c r="Y152" s="30" t="s">
        <v>608</v>
      </c>
      <c r="Z152" s="115"/>
      <c r="AA152" s="115"/>
      <c r="AB152" s="115"/>
      <c r="AC152" s="115"/>
      <c r="AD152" s="154"/>
    </row>
    <row r="153" spans="1:30" hidden="1" x14ac:dyDescent="0.35">
      <c r="A153" s="16">
        <v>26</v>
      </c>
      <c r="B153" s="16" t="s">
        <v>27</v>
      </c>
      <c r="C153" s="16" t="s">
        <v>385</v>
      </c>
      <c r="D153" s="16" t="s">
        <v>320</v>
      </c>
      <c r="E153" s="16" t="s">
        <v>386</v>
      </c>
      <c r="F153" s="17" t="s">
        <v>346</v>
      </c>
      <c r="G153" s="17" t="s">
        <v>347</v>
      </c>
      <c r="H153" s="144" t="s">
        <v>605</v>
      </c>
      <c r="I153" s="115"/>
      <c r="J153" s="115"/>
      <c r="K153" s="139" t="s">
        <v>610</v>
      </c>
      <c r="L153" s="139" t="s">
        <v>584</v>
      </c>
      <c r="M153" s="140">
        <v>3000</v>
      </c>
      <c r="N153" s="140" t="s">
        <v>607</v>
      </c>
      <c r="O153" s="141" t="s">
        <v>586</v>
      </c>
      <c r="P153" s="115"/>
      <c r="Q153" s="115"/>
      <c r="R153" s="115"/>
      <c r="S153" s="115"/>
      <c r="T153" s="115"/>
      <c r="U153" s="115"/>
      <c r="V153" s="115"/>
      <c r="W153" s="115"/>
      <c r="X153" s="115"/>
      <c r="Y153" s="30" t="s">
        <v>606</v>
      </c>
      <c r="Z153" s="115"/>
      <c r="AA153" s="115"/>
      <c r="AB153" s="115"/>
      <c r="AC153" s="115"/>
      <c r="AD153" s="154"/>
    </row>
    <row r="154" spans="1:30" hidden="1" x14ac:dyDescent="0.35">
      <c r="A154" s="16">
        <v>27</v>
      </c>
      <c r="B154" s="16" t="s">
        <v>27</v>
      </c>
      <c r="C154" s="16" t="s">
        <v>387</v>
      </c>
      <c r="D154" s="16" t="s">
        <v>320</v>
      </c>
      <c r="E154" s="16" t="s">
        <v>388</v>
      </c>
      <c r="F154" s="17" t="s">
        <v>322</v>
      </c>
      <c r="G154" s="17" t="s">
        <v>389</v>
      </c>
      <c r="H154" s="144" t="s">
        <v>605</v>
      </c>
      <c r="I154" s="115"/>
      <c r="J154" s="115"/>
      <c r="K154" s="139" t="s">
        <v>603</v>
      </c>
      <c r="L154" s="139" t="s">
        <v>590</v>
      </c>
      <c r="M154" s="140">
        <v>4500</v>
      </c>
      <c r="N154" s="140" t="s">
        <v>607</v>
      </c>
      <c r="O154" s="141" t="s">
        <v>586</v>
      </c>
      <c r="P154" s="115"/>
      <c r="Q154" s="115"/>
      <c r="R154" s="115"/>
      <c r="S154" s="115"/>
      <c r="T154" s="115"/>
      <c r="U154" s="115"/>
      <c r="V154" s="115"/>
      <c r="W154" s="115"/>
      <c r="X154" s="115"/>
      <c r="Y154" s="30" t="s">
        <v>608</v>
      </c>
      <c r="Z154" s="115"/>
      <c r="AA154" s="115"/>
      <c r="AB154" s="115"/>
      <c r="AC154" s="115"/>
      <c r="AD154" s="154"/>
    </row>
    <row r="155" spans="1:30" hidden="1" x14ac:dyDescent="0.35">
      <c r="A155" s="16">
        <v>28</v>
      </c>
      <c r="B155" s="16" t="s">
        <v>27</v>
      </c>
      <c r="C155" s="16" t="s">
        <v>390</v>
      </c>
      <c r="D155" s="16" t="s">
        <v>320</v>
      </c>
      <c r="E155" s="16" t="s">
        <v>391</v>
      </c>
      <c r="F155" s="17" t="s">
        <v>322</v>
      </c>
      <c r="G155" s="17" t="s">
        <v>331</v>
      </c>
      <c r="H155" s="144" t="s">
        <v>605</v>
      </c>
      <c r="I155" s="115"/>
      <c r="J155" s="115"/>
      <c r="K155" s="139" t="s">
        <v>609</v>
      </c>
      <c r="L155" s="139" t="s">
        <v>584</v>
      </c>
      <c r="M155" s="140">
        <v>1500</v>
      </c>
      <c r="N155" s="140" t="s">
        <v>607</v>
      </c>
      <c r="O155" s="141" t="s">
        <v>586</v>
      </c>
      <c r="P155" s="115"/>
      <c r="Q155" s="115"/>
      <c r="R155" s="115"/>
      <c r="S155" s="115"/>
      <c r="T155" s="115"/>
      <c r="U155" s="115"/>
      <c r="V155" s="115"/>
      <c r="W155" s="115"/>
      <c r="X155" s="115"/>
      <c r="Y155" s="30" t="s">
        <v>606</v>
      </c>
      <c r="Z155" s="115"/>
      <c r="AA155" s="115"/>
      <c r="AB155" s="115"/>
      <c r="AC155" s="115"/>
      <c r="AD155" s="154"/>
    </row>
    <row r="156" spans="1:30" hidden="1" x14ac:dyDescent="0.35">
      <c r="A156" s="16">
        <v>29</v>
      </c>
      <c r="B156" s="16" t="s">
        <v>27</v>
      </c>
      <c r="C156" s="16" t="s">
        <v>392</v>
      </c>
      <c r="D156" s="16" t="s">
        <v>320</v>
      </c>
      <c r="E156" s="16" t="s">
        <v>393</v>
      </c>
      <c r="F156" s="17" t="s">
        <v>322</v>
      </c>
      <c r="G156" s="17" t="s">
        <v>331</v>
      </c>
      <c r="H156" s="144" t="s">
        <v>605</v>
      </c>
      <c r="I156" s="115"/>
      <c r="J156" s="115"/>
      <c r="K156" s="139" t="s">
        <v>609</v>
      </c>
      <c r="L156" s="139" t="s">
        <v>584</v>
      </c>
      <c r="M156" s="140">
        <v>1500</v>
      </c>
      <c r="N156" s="140" t="s">
        <v>607</v>
      </c>
      <c r="O156" s="141" t="s">
        <v>586</v>
      </c>
      <c r="P156" s="115"/>
      <c r="Q156" s="115"/>
      <c r="R156" s="115"/>
      <c r="S156" s="115"/>
      <c r="T156" s="115"/>
      <c r="U156" s="115"/>
      <c r="V156" s="115"/>
      <c r="W156" s="115"/>
      <c r="X156" s="115"/>
      <c r="Y156" s="30" t="s">
        <v>606</v>
      </c>
      <c r="Z156" s="115"/>
      <c r="AA156" s="115"/>
      <c r="AB156" s="115"/>
      <c r="AC156" s="115"/>
      <c r="AD156" s="154"/>
    </row>
    <row r="157" spans="1:30" hidden="1" x14ac:dyDescent="0.35">
      <c r="A157" s="16">
        <v>30</v>
      </c>
      <c r="B157" s="16" t="s">
        <v>27</v>
      </c>
      <c r="C157" s="16" t="s">
        <v>394</v>
      </c>
      <c r="D157" s="16" t="s">
        <v>320</v>
      </c>
      <c r="E157" s="16" t="s">
        <v>395</v>
      </c>
      <c r="F157" s="17" t="s">
        <v>322</v>
      </c>
      <c r="G157" s="17" t="s">
        <v>323</v>
      </c>
      <c r="H157" s="144" t="s">
        <v>605</v>
      </c>
      <c r="I157" s="115"/>
      <c r="J157" s="115"/>
      <c r="K157" s="139" t="s">
        <v>603</v>
      </c>
      <c r="L157" s="139" t="s">
        <v>590</v>
      </c>
      <c r="M157" s="140">
        <v>4500</v>
      </c>
      <c r="N157" s="140" t="s">
        <v>607</v>
      </c>
      <c r="O157" s="141" t="s">
        <v>586</v>
      </c>
      <c r="P157" s="115"/>
      <c r="Q157" s="115"/>
      <c r="R157" s="115"/>
      <c r="S157" s="115"/>
      <c r="T157" s="115"/>
      <c r="U157" s="115"/>
      <c r="V157" s="115"/>
      <c r="W157" s="115"/>
      <c r="X157" s="115"/>
      <c r="Y157" s="30" t="s">
        <v>608</v>
      </c>
      <c r="Z157" s="115"/>
      <c r="AA157" s="115"/>
      <c r="AB157" s="115"/>
      <c r="AC157" s="115"/>
      <c r="AD157" s="154"/>
    </row>
    <row r="158" spans="1:30" hidden="1" x14ac:dyDescent="0.35">
      <c r="A158" s="16">
        <v>31</v>
      </c>
      <c r="B158" s="16" t="s">
        <v>27</v>
      </c>
      <c r="C158" s="16" t="s">
        <v>396</v>
      </c>
      <c r="D158" s="16" t="s">
        <v>320</v>
      </c>
      <c r="E158" s="16" t="s">
        <v>397</v>
      </c>
      <c r="F158" s="17" t="s">
        <v>322</v>
      </c>
      <c r="G158" s="17" t="s">
        <v>331</v>
      </c>
      <c r="H158" s="144" t="s">
        <v>605</v>
      </c>
      <c r="I158" s="115"/>
      <c r="J158" s="115"/>
      <c r="K158" s="139" t="s">
        <v>609</v>
      </c>
      <c r="L158" s="139" t="s">
        <v>584</v>
      </c>
      <c r="M158" s="140">
        <v>1500</v>
      </c>
      <c r="N158" s="140" t="s">
        <v>615</v>
      </c>
      <c r="O158" s="141" t="s">
        <v>586</v>
      </c>
      <c r="P158" s="115"/>
      <c r="Q158" s="115"/>
      <c r="R158" s="115"/>
      <c r="S158" s="115"/>
      <c r="T158" s="115"/>
      <c r="U158" s="115"/>
      <c r="V158" s="115"/>
      <c r="W158" s="115"/>
      <c r="X158" s="115"/>
      <c r="Y158" s="30" t="s">
        <v>606</v>
      </c>
      <c r="Z158" s="115"/>
      <c r="AA158" s="115"/>
      <c r="AB158" s="115"/>
      <c r="AC158" s="115"/>
      <c r="AD158" s="154"/>
    </row>
    <row r="159" spans="1:30" hidden="1" x14ac:dyDescent="0.35">
      <c r="A159" s="16">
        <v>32</v>
      </c>
      <c r="B159" s="16" t="s">
        <v>27</v>
      </c>
      <c r="C159" s="16" t="s">
        <v>398</v>
      </c>
      <c r="D159" s="16" t="s">
        <v>320</v>
      </c>
      <c r="E159" s="16" t="s">
        <v>399</v>
      </c>
      <c r="F159" s="17" t="s">
        <v>346</v>
      </c>
      <c r="G159" s="17" t="s">
        <v>347</v>
      </c>
      <c r="H159" s="144" t="s">
        <v>605</v>
      </c>
      <c r="I159" s="115"/>
      <c r="J159" s="115"/>
      <c r="K159" s="139" t="s">
        <v>613</v>
      </c>
      <c r="L159" s="139" t="s">
        <v>584</v>
      </c>
      <c r="M159" s="140">
        <v>4500</v>
      </c>
      <c r="N159" s="140" t="s">
        <v>607</v>
      </c>
      <c r="O159" s="141" t="s">
        <v>586</v>
      </c>
      <c r="P159" s="115"/>
      <c r="Q159" s="115"/>
      <c r="R159" s="115"/>
      <c r="S159" s="115"/>
      <c r="T159" s="115"/>
      <c r="U159" s="115"/>
      <c r="V159" s="115"/>
      <c r="W159" s="115"/>
      <c r="X159" s="115"/>
      <c r="Y159" s="30" t="s">
        <v>608</v>
      </c>
      <c r="Z159" s="115"/>
      <c r="AA159" s="115"/>
      <c r="AB159" s="115"/>
      <c r="AC159" s="115"/>
      <c r="AD159" s="154"/>
    </row>
    <row r="160" spans="1:30" hidden="1" x14ac:dyDescent="0.35">
      <c r="A160" s="16">
        <v>33</v>
      </c>
      <c r="B160" s="16" t="s">
        <v>27</v>
      </c>
      <c r="C160" s="16" t="s">
        <v>400</v>
      </c>
      <c r="D160" s="16" t="s">
        <v>320</v>
      </c>
      <c r="E160" s="16" t="s">
        <v>401</v>
      </c>
      <c r="F160" s="17" t="s">
        <v>322</v>
      </c>
      <c r="G160" s="17" t="s">
        <v>331</v>
      </c>
      <c r="H160" s="144" t="s">
        <v>605</v>
      </c>
      <c r="I160" s="115"/>
      <c r="J160" s="115"/>
      <c r="K160" s="139" t="s">
        <v>609</v>
      </c>
      <c r="L160" s="139" t="s">
        <v>584</v>
      </c>
      <c r="M160" s="140">
        <v>1500</v>
      </c>
      <c r="N160" s="140" t="s">
        <v>604</v>
      </c>
      <c r="O160" s="141" t="s">
        <v>586</v>
      </c>
      <c r="P160" s="115"/>
      <c r="Q160" s="115"/>
      <c r="R160" s="115"/>
      <c r="S160" s="115"/>
      <c r="T160" s="115"/>
      <c r="U160" s="115"/>
      <c r="V160" s="115"/>
      <c r="W160" s="115"/>
      <c r="X160" s="115"/>
      <c r="Y160" s="30" t="s">
        <v>606</v>
      </c>
      <c r="Z160" s="115"/>
      <c r="AA160" s="115"/>
      <c r="AB160" s="115"/>
      <c r="AC160" s="115"/>
      <c r="AD160" s="154"/>
    </row>
    <row r="161" spans="1:30" hidden="1" x14ac:dyDescent="0.35">
      <c r="A161" s="16">
        <v>34</v>
      </c>
      <c r="B161" s="16" t="s">
        <v>27</v>
      </c>
      <c r="C161" s="16" t="s">
        <v>402</v>
      </c>
      <c r="D161" s="16" t="s">
        <v>320</v>
      </c>
      <c r="E161" s="16" t="s">
        <v>403</v>
      </c>
      <c r="F161" s="17" t="s">
        <v>346</v>
      </c>
      <c r="G161" s="17" t="s">
        <v>347</v>
      </c>
      <c r="H161" s="144" t="s">
        <v>605</v>
      </c>
      <c r="I161" s="115"/>
      <c r="J161" s="115"/>
      <c r="K161" s="139" t="s">
        <v>613</v>
      </c>
      <c r="L161" s="139" t="s">
        <v>584</v>
      </c>
      <c r="M161" s="140">
        <v>4500</v>
      </c>
      <c r="N161" s="140" t="s">
        <v>607</v>
      </c>
      <c r="O161" s="141" t="s">
        <v>586</v>
      </c>
      <c r="P161" s="115"/>
      <c r="Q161" s="115"/>
      <c r="R161" s="115"/>
      <c r="S161" s="115"/>
      <c r="T161" s="115"/>
      <c r="U161" s="115"/>
      <c r="V161" s="115"/>
      <c r="W161" s="115"/>
      <c r="X161" s="115"/>
      <c r="Y161" s="30" t="s">
        <v>608</v>
      </c>
      <c r="Z161" s="115"/>
      <c r="AA161" s="115"/>
      <c r="AB161" s="115"/>
      <c r="AC161" s="115"/>
      <c r="AD161" s="154"/>
    </row>
    <row r="162" spans="1:30" hidden="1" x14ac:dyDescent="0.35">
      <c r="A162" s="16">
        <v>35</v>
      </c>
      <c r="B162" s="16" t="s">
        <v>27</v>
      </c>
      <c r="C162" s="16" t="s">
        <v>404</v>
      </c>
      <c r="D162" s="16" t="s">
        <v>320</v>
      </c>
      <c r="E162" s="16" t="s">
        <v>405</v>
      </c>
      <c r="F162" s="17" t="s">
        <v>322</v>
      </c>
      <c r="G162" s="17" t="s">
        <v>389</v>
      </c>
      <c r="H162" s="144" t="s">
        <v>605</v>
      </c>
      <c r="I162" s="115"/>
      <c r="J162" s="115"/>
      <c r="K162" s="139" t="s">
        <v>609</v>
      </c>
      <c r="L162" s="139" t="s">
        <v>584</v>
      </c>
      <c r="M162" s="140">
        <v>3000</v>
      </c>
      <c r="N162" s="140" t="s">
        <v>604</v>
      </c>
      <c r="O162" s="141" t="s">
        <v>586</v>
      </c>
      <c r="P162" s="115"/>
      <c r="Q162" s="115"/>
      <c r="R162" s="115"/>
      <c r="S162" s="115"/>
      <c r="T162" s="115"/>
      <c r="U162" s="115"/>
      <c r="V162" s="115"/>
      <c r="W162" s="115"/>
      <c r="X162" s="115"/>
      <c r="Y162" s="30" t="s">
        <v>606</v>
      </c>
      <c r="Z162" s="115"/>
      <c r="AA162" s="115"/>
      <c r="AB162" s="115"/>
      <c r="AC162" s="115"/>
      <c r="AD162" s="154"/>
    </row>
    <row r="163" spans="1:30" x14ac:dyDescent="0.35">
      <c r="A163" s="16">
        <v>36</v>
      </c>
      <c r="B163" s="16" t="s">
        <v>27</v>
      </c>
      <c r="C163" s="16" t="s">
        <v>406</v>
      </c>
      <c r="D163" s="16" t="s">
        <v>320</v>
      </c>
      <c r="E163" s="16" t="s">
        <v>407</v>
      </c>
      <c r="F163" s="17" t="s">
        <v>346</v>
      </c>
      <c r="G163" s="17" t="s">
        <v>358</v>
      </c>
      <c r="H163" s="142" t="str">
        <f>VLOOKUP(C163,'Kalimantan LookUp'!A:D,4,TRUE)</f>
        <v>On Service</v>
      </c>
      <c r="I163" s="115"/>
      <c r="J163" s="115"/>
      <c r="K163" s="139" t="s">
        <v>609</v>
      </c>
      <c r="L163" s="139" t="s">
        <v>584</v>
      </c>
      <c r="M163" s="140">
        <v>1500</v>
      </c>
      <c r="N163" s="140" t="s">
        <v>604</v>
      </c>
      <c r="O163" s="133" t="s">
        <v>585</v>
      </c>
      <c r="P163" s="133" t="s">
        <v>586</v>
      </c>
      <c r="Q163" s="115"/>
      <c r="R163" s="115" t="s">
        <v>586</v>
      </c>
      <c r="S163" s="133" t="s">
        <v>585</v>
      </c>
      <c r="T163" s="115">
        <v>10000000</v>
      </c>
      <c r="U163" s="115">
        <v>1000</v>
      </c>
      <c r="V163" s="115">
        <v>1000</v>
      </c>
      <c r="W163" s="115">
        <v>1000</v>
      </c>
      <c r="X163" s="115">
        <v>1000</v>
      </c>
      <c r="Y163" s="30" t="s">
        <v>611</v>
      </c>
      <c r="Z163" s="117" t="s">
        <v>586</v>
      </c>
      <c r="AA163" s="117" t="s">
        <v>589</v>
      </c>
      <c r="AB163" s="117" t="s">
        <v>589</v>
      </c>
      <c r="AC163" s="117" t="s">
        <v>589</v>
      </c>
      <c r="AD163" s="154" t="s">
        <v>589</v>
      </c>
    </row>
    <row r="164" spans="1:30" hidden="1" x14ac:dyDescent="0.35">
      <c r="A164" s="57">
        <v>1</v>
      </c>
      <c r="B164" s="58" t="s">
        <v>27</v>
      </c>
      <c r="C164" s="58" t="s">
        <v>229</v>
      </c>
      <c r="D164" s="58" t="s">
        <v>230</v>
      </c>
      <c r="E164" s="58" t="s">
        <v>231</v>
      </c>
      <c r="F164" s="58" t="s">
        <v>232</v>
      </c>
      <c r="G164" s="89" t="s">
        <v>233</v>
      </c>
      <c r="H164" s="145" t="s">
        <v>34</v>
      </c>
      <c r="I164" s="87"/>
      <c r="J164" s="87"/>
      <c r="K164" s="87" t="s">
        <v>66</v>
      </c>
      <c r="L164" s="87" t="s">
        <v>590</v>
      </c>
      <c r="M164" s="87">
        <v>4500</v>
      </c>
      <c r="N164" s="87">
        <v>4503</v>
      </c>
      <c r="O164" s="87" t="s">
        <v>586</v>
      </c>
      <c r="P164" s="115"/>
      <c r="Q164" s="115"/>
      <c r="R164" s="115"/>
      <c r="S164" s="115"/>
      <c r="T164" s="115"/>
      <c r="U164" s="115"/>
      <c r="V164" s="115"/>
      <c r="W164" s="115"/>
      <c r="X164" s="115"/>
      <c r="Y164" s="30" t="s">
        <v>73</v>
      </c>
      <c r="Z164" s="115"/>
      <c r="AA164" s="115"/>
      <c r="AB164" s="115"/>
      <c r="AC164" s="115"/>
      <c r="AD164" s="154"/>
    </row>
    <row r="165" spans="1:30" hidden="1" x14ac:dyDescent="0.35">
      <c r="A165" s="57">
        <v>2</v>
      </c>
      <c r="B165" s="58" t="s">
        <v>27</v>
      </c>
      <c r="C165" s="58" t="s">
        <v>235</v>
      </c>
      <c r="D165" s="58" t="s">
        <v>230</v>
      </c>
      <c r="E165" s="58" t="s">
        <v>236</v>
      </c>
      <c r="F165" s="58" t="s">
        <v>237</v>
      </c>
      <c r="G165" s="89" t="s">
        <v>238</v>
      </c>
      <c r="H165" s="145" t="s">
        <v>34</v>
      </c>
      <c r="I165" s="87"/>
      <c r="J165" s="87"/>
      <c r="K165" s="87" t="s">
        <v>29</v>
      </c>
      <c r="L165" s="87" t="s">
        <v>590</v>
      </c>
      <c r="M165" s="87">
        <v>4500</v>
      </c>
      <c r="N165" s="87">
        <v>3291</v>
      </c>
      <c r="O165" s="87" t="s">
        <v>586</v>
      </c>
      <c r="P165" s="115"/>
      <c r="Q165" s="115"/>
      <c r="R165" s="115"/>
      <c r="S165" s="115"/>
      <c r="T165" s="115"/>
      <c r="U165" s="115"/>
      <c r="V165" s="115"/>
      <c r="W165" s="115"/>
      <c r="X165" s="115"/>
      <c r="Y165" s="30" t="s">
        <v>73</v>
      </c>
      <c r="Z165" s="115"/>
      <c r="AA165" s="115"/>
      <c r="AB165" s="115"/>
      <c r="AC165" s="115"/>
      <c r="AD165" s="154"/>
    </row>
    <row r="166" spans="1:30" hidden="1" x14ac:dyDescent="0.35">
      <c r="A166" s="57">
        <v>3</v>
      </c>
      <c r="B166" s="58" t="s">
        <v>27</v>
      </c>
      <c r="C166" s="58" t="s">
        <v>239</v>
      </c>
      <c r="D166" s="58" t="s">
        <v>230</v>
      </c>
      <c r="E166" s="58" t="s">
        <v>240</v>
      </c>
      <c r="F166" s="58" t="s">
        <v>241</v>
      </c>
      <c r="G166" s="89" t="s">
        <v>242</v>
      </c>
      <c r="H166" s="145" t="s">
        <v>593</v>
      </c>
      <c r="I166" s="87"/>
      <c r="J166" s="87"/>
      <c r="K166" s="87" t="s">
        <v>29</v>
      </c>
      <c r="L166" s="87" t="s">
        <v>590</v>
      </c>
      <c r="M166" s="87">
        <v>3000</v>
      </c>
      <c r="N166" s="87">
        <v>2654</v>
      </c>
      <c r="O166" s="87" t="s">
        <v>586</v>
      </c>
      <c r="P166" s="115"/>
      <c r="Q166" s="115"/>
      <c r="R166" s="115"/>
      <c r="S166" s="115"/>
      <c r="T166" s="115"/>
      <c r="U166" s="115"/>
      <c r="V166" s="115"/>
      <c r="W166" s="115"/>
      <c r="X166" s="115"/>
      <c r="Y166" s="30" t="s">
        <v>588</v>
      </c>
      <c r="Z166" s="115"/>
      <c r="AA166" s="115"/>
      <c r="AB166" s="115"/>
      <c r="AC166" s="115"/>
      <c r="AD166" s="154"/>
    </row>
    <row r="167" spans="1:30" hidden="1" x14ac:dyDescent="0.35">
      <c r="A167" s="57">
        <v>4</v>
      </c>
      <c r="B167" s="58" t="s">
        <v>27</v>
      </c>
      <c r="C167" s="58" t="s">
        <v>243</v>
      </c>
      <c r="D167" s="58" t="s">
        <v>230</v>
      </c>
      <c r="E167" s="58" t="s">
        <v>244</v>
      </c>
      <c r="F167" s="58" t="s">
        <v>245</v>
      </c>
      <c r="G167" s="89" t="s">
        <v>246</v>
      </c>
      <c r="H167" s="145" t="s">
        <v>34</v>
      </c>
      <c r="I167" s="87"/>
      <c r="J167" s="87"/>
      <c r="K167" s="87" t="s">
        <v>29</v>
      </c>
      <c r="L167" s="87" t="s">
        <v>590</v>
      </c>
      <c r="M167" s="87">
        <v>3000</v>
      </c>
      <c r="N167" s="87">
        <v>2834</v>
      </c>
      <c r="O167" s="87" t="s">
        <v>586</v>
      </c>
      <c r="P167" s="115"/>
      <c r="Q167" s="115"/>
      <c r="R167" s="115"/>
      <c r="S167" s="115"/>
      <c r="T167" s="115"/>
      <c r="U167" s="115"/>
      <c r="V167" s="115"/>
      <c r="W167" s="115"/>
      <c r="X167" s="115"/>
      <c r="Y167" s="30" t="s">
        <v>73</v>
      </c>
      <c r="Z167" s="115"/>
      <c r="AA167" s="115"/>
      <c r="AB167" s="115"/>
      <c r="AC167" s="115"/>
      <c r="AD167" s="154"/>
    </row>
    <row r="168" spans="1:30" hidden="1" x14ac:dyDescent="0.35">
      <c r="A168" s="57">
        <v>5</v>
      </c>
      <c r="B168" s="58" t="s">
        <v>27</v>
      </c>
      <c r="C168" s="58" t="s">
        <v>247</v>
      </c>
      <c r="D168" s="58" t="s">
        <v>230</v>
      </c>
      <c r="E168" s="58" t="s">
        <v>248</v>
      </c>
      <c r="F168" s="58" t="s">
        <v>237</v>
      </c>
      <c r="G168" s="89" t="s">
        <v>249</v>
      </c>
      <c r="H168" s="145" t="s">
        <v>593</v>
      </c>
      <c r="I168" s="87"/>
      <c r="J168" s="87"/>
      <c r="K168" s="87" t="s">
        <v>29</v>
      </c>
      <c r="L168" s="87" t="s">
        <v>590</v>
      </c>
      <c r="M168" s="87">
        <v>4500</v>
      </c>
      <c r="N168" s="87">
        <v>4291</v>
      </c>
      <c r="O168" s="87" t="s">
        <v>586</v>
      </c>
      <c r="P168" s="115"/>
      <c r="Q168" s="115"/>
      <c r="R168" s="115"/>
      <c r="S168" s="115"/>
      <c r="T168" s="115"/>
      <c r="U168" s="115"/>
      <c r="V168" s="115"/>
      <c r="W168" s="115"/>
      <c r="X168" s="115"/>
      <c r="Y168" s="30" t="s">
        <v>588</v>
      </c>
      <c r="Z168" s="115"/>
      <c r="AA168" s="115"/>
      <c r="AB168" s="115"/>
      <c r="AC168" s="115"/>
      <c r="AD168" s="154"/>
    </row>
    <row r="169" spans="1:30" hidden="1" x14ac:dyDescent="0.35">
      <c r="A169" s="57">
        <v>6</v>
      </c>
      <c r="B169" s="58" t="s">
        <v>27</v>
      </c>
      <c r="C169" s="58" t="s">
        <v>250</v>
      </c>
      <c r="D169" s="58" t="s">
        <v>230</v>
      </c>
      <c r="E169" s="58" t="s">
        <v>251</v>
      </c>
      <c r="F169" s="58" t="s">
        <v>252</v>
      </c>
      <c r="G169" s="89" t="s">
        <v>253</v>
      </c>
      <c r="H169" s="145" t="s">
        <v>34</v>
      </c>
      <c r="I169" s="87"/>
      <c r="J169" s="87"/>
      <c r="K169" s="87" t="s">
        <v>81</v>
      </c>
      <c r="L169" s="87" t="s">
        <v>584</v>
      </c>
      <c r="M169" s="87">
        <v>1500</v>
      </c>
      <c r="N169" s="87">
        <v>1107</v>
      </c>
      <c r="O169" s="87" t="s">
        <v>586</v>
      </c>
      <c r="P169" s="115"/>
      <c r="Q169" s="115"/>
      <c r="R169" s="115"/>
      <c r="S169" s="115"/>
      <c r="T169" s="115"/>
      <c r="U169" s="115"/>
      <c r="V169" s="115"/>
      <c r="W169" s="115"/>
      <c r="X169" s="115"/>
      <c r="Y169" s="30" t="s">
        <v>73</v>
      </c>
      <c r="Z169" s="115"/>
      <c r="AA169" s="115"/>
      <c r="AB169" s="115"/>
      <c r="AC169" s="115"/>
      <c r="AD169" s="154"/>
    </row>
    <row r="170" spans="1:30" hidden="1" x14ac:dyDescent="0.35">
      <c r="A170" s="57">
        <v>7</v>
      </c>
      <c r="B170" s="58" t="s">
        <v>27</v>
      </c>
      <c r="C170" s="58" t="s">
        <v>254</v>
      </c>
      <c r="D170" s="58" t="s">
        <v>230</v>
      </c>
      <c r="E170" s="58" t="s">
        <v>255</v>
      </c>
      <c r="F170" s="58" t="s">
        <v>252</v>
      </c>
      <c r="G170" s="89" t="s">
        <v>256</v>
      </c>
      <c r="H170" s="145" t="s">
        <v>34</v>
      </c>
      <c r="I170" s="87"/>
      <c r="J170" s="87"/>
      <c r="K170" s="87" t="s">
        <v>29</v>
      </c>
      <c r="L170" s="87" t="s">
        <v>584</v>
      </c>
      <c r="M170" s="87">
        <v>3000</v>
      </c>
      <c r="N170" s="87">
        <v>2984</v>
      </c>
      <c r="O170" s="87" t="s">
        <v>586</v>
      </c>
      <c r="P170" s="115"/>
      <c r="Q170" s="115"/>
      <c r="R170" s="115"/>
      <c r="S170" s="115"/>
      <c r="T170" s="115"/>
      <c r="U170" s="115"/>
      <c r="V170" s="115"/>
      <c r="W170" s="115"/>
      <c r="X170" s="115"/>
      <c r="Y170" s="30" t="s">
        <v>73</v>
      </c>
      <c r="Z170" s="115"/>
      <c r="AA170" s="115"/>
      <c r="AB170" s="115"/>
      <c r="AC170" s="115"/>
      <c r="AD170" s="154"/>
    </row>
    <row r="171" spans="1:30" hidden="1" x14ac:dyDescent="0.35">
      <c r="A171" s="57">
        <v>8</v>
      </c>
      <c r="B171" s="58" t="s">
        <v>27</v>
      </c>
      <c r="C171" s="58" t="s">
        <v>257</v>
      </c>
      <c r="D171" s="58" t="s">
        <v>230</v>
      </c>
      <c r="E171" s="58" t="s">
        <v>258</v>
      </c>
      <c r="F171" s="58" t="s">
        <v>241</v>
      </c>
      <c r="G171" s="89" t="s">
        <v>242</v>
      </c>
      <c r="H171" s="145" t="s">
        <v>34</v>
      </c>
      <c r="I171" s="87"/>
      <c r="J171" s="87"/>
      <c r="K171" s="87" t="s">
        <v>29</v>
      </c>
      <c r="L171" s="87" t="s">
        <v>590</v>
      </c>
      <c r="M171" s="87">
        <v>4500</v>
      </c>
      <c r="N171" s="87">
        <v>3916</v>
      </c>
      <c r="O171" s="87" t="s">
        <v>586</v>
      </c>
      <c r="P171" s="115"/>
      <c r="Q171" s="115"/>
      <c r="R171" s="115"/>
      <c r="S171" s="115"/>
      <c r="T171" s="115"/>
      <c r="U171" s="115"/>
      <c r="V171" s="115"/>
      <c r="W171" s="115"/>
      <c r="X171" s="115"/>
      <c r="Y171" s="30" t="s">
        <v>73</v>
      </c>
      <c r="Z171" s="115"/>
      <c r="AA171" s="115"/>
      <c r="AB171" s="115"/>
      <c r="AC171" s="115"/>
      <c r="AD171" s="154"/>
    </row>
    <row r="172" spans="1:30" hidden="1" x14ac:dyDescent="0.35">
      <c r="A172" s="57">
        <v>9</v>
      </c>
      <c r="B172" s="58" t="s">
        <v>27</v>
      </c>
      <c r="C172" s="58" t="s">
        <v>259</v>
      </c>
      <c r="D172" s="58" t="s">
        <v>230</v>
      </c>
      <c r="E172" s="58" t="s">
        <v>260</v>
      </c>
      <c r="F172" s="58" t="s">
        <v>252</v>
      </c>
      <c r="G172" s="89" t="s">
        <v>261</v>
      </c>
      <c r="H172" s="145" t="s">
        <v>34</v>
      </c>
      <c r="I172" s="87"/>
      <c r="J172" s="87"/>
      <c r="K172" s="87" t="s">
        <v>81</v>
      </c>
      <c r="L172" s="87" t="s">
        <v>590</v>
      </c>
      <c r="M172" s="87">
        <v>3000</v>
      </c>
      <c r="N172" s="87">
        <v>2131</v>
      </c>
      <c r="O172" s="87" t="s">
        <v>586</v>
      </c>
      <c r="P172" s="115"/>
      <c r="Q172" s="115"/>
      <c r="R172" s="115"/>
      <c r="S172" s="115"/>
      <c r="T172" s="115"/>
      <c r="U172" s="115"/>
      <c r="V172" s="115"/>
      <c r="W172" s="115"/>
      <c r="X172" s="115"/>
      <c r="Y172" s="30" t="s">
        <v>73</v>
      </c>
      <c r="Z172" s="115"/>
      <c r="AA172" s="115"/>
      <c r="AB172" s="115"/>
      <c r="AC172" s="115"/>
      <c r="AD172" s="154"/>
    </row>
    <row r="173" spans="1:30" x14ac:dyDescent="0.35">
      <c r="A173" s="16">
        <v>10</v>
      </c>
      <c r="B173" s="16" t="s">
        <v>27</v>
      </c>
      <c r="C173" s="16" t="s">
        <v>262</v>
      </c>
      <c r="D173" s="16" t="s">
        <v>230</v>
      </c>
      <c r="E173" s="58" t="s">
        <v>263</v>
      </c>
      <c r="F173" s="58" t="s">
        <v>252</v>
      </c>
      <c r="G173" s="89" t="s">
        <v>261</v>
      </c>
      <c r="H173" s="142" t="str">
        <f>VLOOKUP(C173,'Kalimantan LookUp'!A:D,4,TRUE)</f>
        <v>On Service</v>
      </c>
      <c r="I173" s="87"/>
      <c r="J173" s="87"/>
      <c r="K173" s="87" t="s">
        <v>29</v>
      </c>
      <c r="L173" s="87" t="s">
        <v>584</v>
      </c>
      <c r="M173" s="87">
        <v>4500</v>
      </c>
      <c r="N173" s="87">
        <v>4132</v>
      </c>
      <c r="O173" s="133" t="s">
        <v>585</v>
      </c>
      <c r="P173" s="133" t="s">
        <v>586</v>
      </c>
      <c r="Q173" s="115"/>
      <c r="R173" s="115"/>
      <c r="S173" s="115"/>
      <c r="T173" s="115"/>
      <c r="U173" s="115"/>
      <c r="V173" s="115"/>
      <c r="W173" s="115"/>
      <c r="X173" s="115"/>
      <c r="Y173" s="30" t="s">
        <v>598</v>
      </c>
      <c r="Z173" s="117" t="s">
        <v>585</v>
      </c>
      <c r="AA173" s="114" t="s">
        <v>599</v>
      </c>
      <c r="AB173" s="114" t="s">
        <v>262</v>
      </c>
      <c r="AC173" s="114" t="s">
        <v>616</v>
      </c>
      <c r="AD173" s="154">
        <v>30000000</v>
      </c>
    </row>
    <row r="174" spans="1:30" hidden="1" x14ac:dyDescent="0.35">
      <c r="A174" s="57">
        <v>11</v>
      </c>
      <c r="B174" s="58" t="s">
        <v>27</v>
      </c>
      <c r="C174" s="58" t="s">
        <v>264</v>
      </c>
      <c r="D174" s="58" t="s">
        <v>230</v>
      </c>
      <c r="E174" s="58" t="s">
        <v>265</v>
      </c>
      <c r="F174" s="58" t="s">
        <v>237</v>
      </c>
      <c r="G174" s="89" t="s">
        <v>249</v>
      </c>
      <c r="H174" s="145" t="s">
        <v>593</v>
      </c>
      <c r="I174" s="87"/>
      <c r="J174" s="87"/>
      <c r="K174" s="87" t="s">
        <v>66</v>
      </c>
      <c r="L174" s="87" t="s">
        <v>584</v>
      </c>
      <c r="M174" s="87">
        <v>3000</v>
      </c>
      <c r="N174" s="87">
        <v>2548</v>
      </c>
      <c r="O174" s="87" t="s">
        <v>586</v>
      </c>
      <c r="P174" s="115"/>
      <c r="Q174" s="115"/>
      <c r="R174" s="115"/>
      <c r="S174" s="115"/>
      <c r="T174" s="115"/>
      <c r="U174" s="115"/>
      <c r="V174" s="115"/>
      <c r="W174" s="115"/>
      <c r="X174" s="115"/>
      <c r="Y174" s="30" t="s">
        <v>73</v>
      </c>
      <c r="Z174" s="115"/>
      <c r="AA174" s="115"/>
      <c r="AB174" s="115"/>
      <c r="AC174" s="115"/>
      <c r="AD174" s="154"/>
    </row>
    <row r="175" spans="1:30" hidden="1" x14ac:dyDescent="0.35">
      <c r="A175" s="57">
        <v>12</v>
      </c>
      <c r="B175" s="58" t="s">
        <v>27</v>
      </c>
      <c r="C175" s="58" t="s">
        <v>266</v>
      </c>
      <c r="D175" s="58" t="s">
        <v>230</v>
      </c>
      <c r="E175" s="58" t="s">
        <v>267</v>
      </c>
      <c r="F175" s="58" t="s">
        <v>241</v>
      </c>
      <c r="G175" s="89" t="s">
        <v>268</v>
      </c>
      <c r="H175" s="145" t="s">
        <v>34</v>
      </c>
      <c r="I175" s="87"/>
      <c r="J175" s="87"/>
      <c r="K175" s="87" t="s">
        <v>29</v>
      </c>
      <c r="L175" s="87" t="s">
        <v>590</v>
      </c>
      <c r="M175" s="87">
        <v>3000</v>
      </c>
      <c r="N175" s="87">
        <v>2921</v>
      </c>
      <c r="O175" s="87" t="s">
        <v>586</v>
      </c>
      <c r="P175" s="115"/>
      <c r="Q175" s="115"/>
      <c r="R175" s="115"/>
      <c r="S175" s="115"/>
      <c r="T175" s="115"/>
      <c r="U175" s="115"/>
      <c r="V175" s="115"/>
      <c r="W175" s="115"/>
      <c r="X175" s="115"/>
      <c r="Y175" s="30" t="s">
        <v>73</v>
      </c>
      <c r="Z175" s="115"/>
      <c r="AA175" s="115"/>
      <c r="AB175" s="115"/>
      <c r="AC175" s="115"/>
      <c r="AD175" s="154"/>
    </row>
    <row r="176" spans="1:30" hidden="1" x14ac:dyDescent="0.35">
      <c r="A176" s="57">
        <v>13</v>
      </c>
      <c r="B176" s="58" t="s">
        <v>27</v>
      </c>
      <c r="C176" s="58" t="s">
        <v>269</v>
      </c>
      <c r="D176" s="58" t="s">
        <v>230</v>
      </c>
      <c r="E176" s="58" t="s">
        <v>270</v>
      </c>
      <c r="F176" s="58" t="s">
        <v>245</v>
      </c>
      <c r="G176" s="89" t="s">
        <v>246</v>
      </c>
      <c r="H176" s="145" t="s">
        <v>34</v>
      </c>
      <c r="I176" s="87"/>
      <c r="J176" s="87"/>
      <c r="K176" s="87" t="s">
        <v>66</v>
      </c>
      <c r="L176" s="87" t="s">
        <v>584</v>
      </c>
      <c r="M176" s="87">
        <v>3000</v>
      </c>
      <c r="N176" s="87">
        <v>2292</v>
      </c>
      <c r="O176" s="87" t="s">
        <v>586</v>
      </c>
      <c r="P176" s="115"/>
      <c r="Q176" s="115"/>
      <c r="R176" s="115"/>
      <c r="S176" s="115"/>
      <c r="T176" s="115"/>
      <c r="U176" s="115"/>
      <c r="V176" s="115"/>
      <c r="W176" s="115"/>
      <c r="X176" s="115"/>
      <c r="Y176" s="30" t="s">
        <v>73</v>
      </c>
      <c r="Z176" s="115"/>
      <c r="AA176" s="115"/>
      <c r="AB176" s="115"/>
      <c r="AC176" s="115"/>
      <c r="AD176" s="154"/>
    </row>
    <row r="177" spans="1:30" hidden="1" x14ac:dyDescent="0.35">
      <c r="A177" s="57">
        <v>14</v>
      </c>
      <c r="B177" s="58" t="s">
        <v>27</v>
      </c>
      <c r="C177" s="58" t="s">
        <v>271</v>
      </c>
      <c r="D177" s="58" t="s">
        <v>230</v>
      </c>
      <c r="E177" s="58" t="s">
        <v>272</v>
      </c>
      <c r="F177" s="58" t="s">
        <v>237</v>
      </c>
      <c r="G177" s="89" t="s">
        <v>273</v>
      </c>
      <c r="H177" s="145" t="s">
        <v>34</v>
      </c>
      <c r="I177" s="87"/>
      <c r="J177" s="87"/>
      <c r="K177" s="87" t="s">
        <v>66</v>
      </c>
      <c r="L177" s="87" t="s">
        <v>590</v>
      </c>
      <c r="M177" s="87">
        <v>4500</v>
      </c>
      <c r="N177" s="87">
        <v>3564</v>
      </c>
      <c r="O177" s="87" t="s">
        <v>586</v>
      </c>
      <c r="P177" s="115"/>
      <c r="Q177" s="115"/>
      <c r="R177" s="115"/>
      <c r="S177" s="115"/>
      <c r="T177" s="115"/>
      <c r="U177" s="115"/>
      <c r="V177" s="115"/>
      <c r="W177" s="115"/>
      <c r="X177" s="115"/>
      <c r="Y177" s="30" t="s">
        <v>73</v>
      </c>
      <c r="Z177" s="115"/>
      <c r="AA177" s="115"/>
      <c r="AB177" s="115"/>
      <c r="AC177" s="115"/>
      <c r="AD177" s="154"/>
    </row>
    <row r="178" spans="1:30" hidden="1" x14ac:dyDescent="0.35">
      <c r="A178" s="57">
        <v>15</v>
      </c>
      <c r="B178" s="58" t="s">
        <v>27</v>
      </c>
      <c r="C178" s="58" t="s">
        <v>274</v>
      </c>
      <c r="D178" s="58" t="s">
        <v>230</v>
      </c>
      <c r="E178" s="58" t="s">
        <v>275</v>
      </c>
      <c r="F178" s="58" t="s">
        <v>276</v>
      </c>
      <c r="G178" s="89" t="s">
        <v>277</v>
      </c>
      <c r="H178" s="145" t="s">
        <v>34</v>
      </c>
      <c r="I178" s="87"/>
      <c r="J178" s="87"/>
      <c r="K178" s="87" t="s">
        <v>81</v>
      </c>
      <c r="L178" s="87" t="s">
        <v>584</v>
      </c>
      <c r="M178" s="87">
        <v>3000</v>
      </c>
      <c r="N178" s="87">
        <v>2066</v>
      </c>
      <c r="O178" s="87" t="s">
        <v>586</v>
      </c>
      <c r="P178" s="115"/>
      <c r="Q178" s="115"/>
      <c r="R178" s="115"/>
      <c r="S178" s="115"/>
      <c r="T178" s="115"/>
      <c r="U178" s="115"/>
      <c r="V178" s="115"/>
      <c r="W178" s="115"/>
      <c r="X178" s="115"/>
      <c r="Y178" s="30" t="s">
        <v>73</v>
      </c>
      <c r="Z178" s="115"/>
      <c r="AA178" s="115"/>
      <c r="AB178" s="115"/>
      <c r="AC178" s="115"/>
      <c r="AD178" s="154"/>
    </row>
    <row r="179" spans="1:30" x14ac:dyDescent="0.35">
      <c r="A179" s="16">
        <v>16</v>
      </c>
      <c r="B179" s="16" t="s">
        <v>27</v>
      </c>
      <c r="C179" s="16" t="s">
        <v>278</v>
      </c>
      <c r="D179" s="16" t="s">
        <v>230</v>
      </c>
      <c r="E179" s="58" t="s">
        <v>279</v>
      </c>
      <c r="F179" s="58" t="s">
        <v>252</v>
      </c>
      <c r="G179" s="89" t="s">
        <v>256</v>
      </c>
      <c r="H179" s="142" t="str">
        <f>VLOOKUP(C179,'Kalimantan LookUp'!A:D,4,TRUE)</f>
        <v>On Service</v>
      </c>
      <c r="I179" s="87"/>
      <c r="J179" s="87"/>
      <c r="K179" s="87" t="s">
        <v>29</v>
      </c>
      <c r="L179" s="87" t="s">
        <v>584</v>
      </c>
      <c r="M179" s="87">
        <v>4500</v>
      </c>
      <c r="N179" s="87">
        <v>3725</v>
      </c>
      <c r="O179" s="133" t="s">
        <v>585</v>
      </c>
      <c r="P179" s="133" t="s">
        <v>586</v>
      </c>
      <c r="Q179" s="115"/>
      <c r="R179" s="115"/>
      <c r="S179" s="115"/>
      <c r="T179" s="115"/>
      <c r="U179" s="115"/>
      <c r="V179" s="115"/>
      <c r="W179" s="115"/>
      <c r="X179" s="115"/>
      <c r="Y179" s="30" t="s">
        <v>598</v>
      </c>
      <c r="Z179" s="117" t="s">
        <v>585</v>
      </c>
      <c r="AA179" s="114" t="s">
        <v>599</v>
      </c>
      <c r="AB179" s="114" t="s">
        <v>278</v>
      </c>
      <c r="AC179" s="114" t="s">
        <v>254</v>
      </c>
      <c r="AD179" s="154">
        <v>20000000</v>
      </c>
    </row>
    <row r="180" spans="1:30" hidden="1" x14ac:dyDescent="0.35">
      <c r="A180" s="57">
        <v>17</v>
      </c>
      <c r="B180" s="58" t="s">
        <v>27</v>
      </c>
      <c r="C180" s="58" t="s">
        <v>280</v>
      </c>
      <c r="D180" s="58" t="s">
        <v>230</v>
      </c>
      <c r="E180" s="58" t="s">
        <v>281</v>
      </c>
      <c r="F180" s="58" t="s">
        <v>232</v>
      </c>
      <c r="G180" s="89" t="s">
        <v>233</v>
      </c>
      <c r="H180" s="145" t="s">
        <v>34</v>
      </c>
      <c r="I180" s="87"/>
      <c r="J180" s="87"/>
      <c r="K180" s="87" t="s">
        <v>81</v>
      </c>
      <c r="L180" s="87" t="s">
        <v>584</v>
      </c>
      <c r="M180" s="87">
        <v>4500</v>
      </c>
      <c r="N180" s="87">
        <v>1715</v>
      </c>
      <c r="O180" s="87" t="s">
        <v>586</v>
      </c>
      <c r="P180" s="115"/>
      <c r="Q180" s="115"/>
      <c r="R180" s="115"/>
      <c r="S180" s="115"/>
      <c r="T180" s="115"/>
      <c r="U180" s="115"/>
      <c r="V180" s="115"/>
      <c r="W180" s="115"/>
      <c r="X180" s="115"/>
      <c r="Y180" s="30" t="s">
        <v>588</v>
      </c>
      <c r="Z180" s="115"/>
      <c r="AA180" s="115"/>
      <c r="AB180" s="115"/>
      <c r="AC180" s="115"/>
      <c r="AD180" s="154"/>
    </row>
    <row r="181" spans="1:30" hidden="1" x14ac:dyDescent="0.35">
      <c r="A181" s="57">
        <v>18</v>
      </c>
      <c r="B181" s="58" t="s">
        <v>27</v>
      </c>
      <c r="C181" s="58" t="s">
        <v>282</v>
      </c>
      <c r="D181" s="58" t="s">
        <v>230</v>
      </c>
      <c r="E181" s="58" t="s">
        <v>283</v>
      </c>
      <c r="F181" s="58" t="s">
        <v>252</v>
      </c>
      <c r="G181" s="89" t="s">
        <v>261</v>
      </c>
      <c r="H181" s="145" t="s">
        <v>34</v>
      </c>
      <c r="I181" s="87"/>
      <c r="J181" s="87"/>
      <c r="K181" s="87" t="s">
        <v>81</v>
      </c>
      <c r="L181" s="87" t="s">
        <v>590</v>
      </c>
      <c r="M181" s="87">
        <v>1500</v>
      </c>
      <c r="N181" s="87">
        <v>1296</v>
      </c>
      <c r="O181" s="87" t="s">
        <v>586</v>
      </c>
      <c r="P181" s="115"/>
      <c r="Q181" s="115"/>
      <c r="R181" s="115"/>
      <c r="S181" s="115"/>
      <c r="T181" s="115"/>
      <c r="U181" s="115"/>
      <c r="V181" s="115"/>
      <c r="W181" s="115"/>
      <c r="X181" s="115"/>
      <c r="Y181" s="30" t="s">
        <v>73</v>
      </c>
      <c r="Z181" s="115"/>
      <c r="AA181" s="115"/>
      <c r="AB181" s="115"/>
      <c r="AC181" s="115"/>
      <c r="AD181" s="154"/>
    </row>
    <row r="182" spans="1:30" x14ac:dyDescent="0.35">
      <c r="A182" s="16">
        <v>19</v>
      </c>
      <c r="B182" s="16" t="s">
        <v>27</v>
      </c>
      <c r="C182" s="16" t="s">
        <v>284</v>
      </c>
      <c r="D182" s="16" t="s">
        <v>230</v>
      </c>
      <c r="E182" s="58" t="s">
        <v>285</v>
      </c>
      <c r="F182" s="58" t="s">
        <v>237</v>
      </c>
      <c r="G182" s="89" t="s">
        <v>249</v>
      </c>
      <c r="H182" s="142" t="str">
        <f>VLOOKUP(C182,'Kalimantan LookUp'!A:D,4,TRUE)</f>
        <v>On Service</v>
      </c>
      <c r="I182" s="87"/>
      <c r="J182" s="87"/>
      <c r="K182" s="87" t="s">
        <v>66</v>
      </c>
      <c r="L182" s="87" t="s">
        <v>584</v>
      </c>
      <c r="M182" s="87">
        <v>4500</v>
      </c>
      <c r="N182" s="87">
        <v>3655</v>
      </c>
      <c r="O182" s="133" t="s">
        <v>585</v>
      </c>
      <c r="P182" s="133" t="s">
        <v>586</v>
      </c>
      <c r="Q182" s="115"/>
      <c r="R182" s="115"/>
      <c r="S182" s="115"/>
      <c r="T182" s="115"/>
      <c r="U182" s="115"/>
      <c r="V182" s="115"/>
      <c r="W182" s="115"/>
      <c r="X182" s="115"/>
      <c r="Y182" s="30" t="s">
        <v>588</v>
      </c>
      <c r="Z182" s="117" t="s">
        <v>586</v>
      </c>
      <c r="AA182" s="117" t="s">
        <v>589</v>
      </c>
      <c r="AB182" s="117" t="s">
        <v>589</v>
      </c>
      <c r="AC182" s="117" t="s">
        <v>589</v>
      </c>
      <c r="AD182" s="154" t="s">
        <v>589</v>
      </c>
    </row>
    <row r="183" spans="1:30" hidden="1" x14ac:dyDescent="0.35">
      <c r="A183" s="57">
        <v>20</v>
      </c>
      <c r="B183" s="58" t="s">
        <v>27</v>
      </c>
      <c r="C183" s="58" t="s">
        <v>286</v>
      </c>
      <c r="D183" s="58" t="s">
        <v>230</v>
      </c>
      <c r="E183" s="58" t="s">
        <v>287</v>
      </c>
      <c r="F183" s="58" t="s">
        <v>276</v>
      </c>
      <c r="G183" s="89" t="s">
        <v>288</v>
      </c>
      <c r="H183" s="145" t="s">
        <v>34</v>
      </c>
      <c r="I183" s="87"/>
      <c r="J183" s="87"/>
      <c r="K183" s="87" t="s">
        <v>66</v>
      </c>
      <c r="L183" s="87" t="s">
        <v>584</v>
      </c>
      <c r="M183" s="87">
        <v>3000</v>
      </c>
      <c r="N183" s="87">
        <v>2390</v>
      </c>
      <c r="O183" s="87" t="s">
        <v>586</v>
      </c>
      <c r="P183" s="115"/>
      <c r="Q183" s="115"/>
      <c r="R183" s="115"/>
      <c r="S183" s="115"/>
      <c r="T183" s="115"/>
      <c r="U183" s="115"/>
      <c r="V183" s="115"/>
      <c r="W183" s="115"/>
      <c r="X183" s="115"/>
      <c r="Y183" s="30" t="s">
        <v>73</v>
      </c>
      <c r="Z183" s="115"/>
      <c r="AA183" s="115"/>
      <c r="AB183" s="115"/>
      <c r="AC183" s="115"/>
      <c r="AD183" s="154"/>
    </row>
    <row r="184" spans="1:30" x14ac:dyDescent="0.35">
      <c r="A184" s="16">
        <v>21</v>
      </c>
      <c r="B184" s="16" t="s">
        <v>27</v>
      </c>
      <c r="C184" s="16" t="s">
        <v>291</v>
      </c>
      <c r="D184" s="16" t="s">
        <v>230</v>
      </c>
      <c r="E184" s="58" t="s">
        <v>292</v>
      </c>
      <c r="F184" s="58" t="s">
        <v>252</v>
      </c>
      <c r="G184" s="89" t="s">
        <v>261</v>
      </c>
      <c r="H184" s="142" t="str">
        <f>VLOOKUP(C184,'Kalimantan LookUp'!A:D,4,TRUE)</f>
        <v>On Service</v>
      </c>
      <c r="I184" s="87"/>
      <c r="J184" s="87"/>
      <c r="K184" s="87" t="s">
        <v>29</v>
      </c>
      <c r="L184" s="87" t="s">
        <v>590</v>
      </c>
      <c r="M184" s="87">
        <v>4500</v>
      </c>
      <c r="N184" s="87">
        <v>3315</v>
      </c>
      <c r="O184" s="133" t="s">
        <v>585</v>
      </c>
      <c r="P184" s="133" t="s">
        <v>586</v>
      </c>
      <c r="Q184" s="115"/>
      <c r="R184" s="115"/>
      <c r="S184" s="115"/>
      <c r="T184" s="115"/>
      <c r="U184" s="115"/>
      <c r="V184" s="115"/>
      <c r="W184" s="115"/>
      <c r="X184" s="115"/>
      <c r="Y184" s="30" t="s">
        <v>588</v>
      </c>
      <c r="Z184" s="117" t="s">
        <v>586</v>
      </c>
      <c r="AA184" s="117" t="s">
        <v>589</v>
      </c>
      <c r="AB184" s="117" t="s">
        <v>589</v>
      </c>
      <c r="AC184" s="117" t="s">
        <v>589</v>
      </c>
      <c r="AD184" s="154" t="s">
        <v>589</v>
      </c>
    </row>
    <row r="185" spans="1:30" hidden="1" x14ac:dyDescent="0.35">
      <c r="A185" s="57">
        <v>22</v>
      </c>
      <c r="B185" s="58" t="s">
        <v>27</v>
      </c>
      <c r="C185" s="58" t="s">
        <v>293</v>
      </c>
      <c r="D185" s="58" t="s">
        <v>230</v>
      </c>
      <c r="E185" s="58" t="s">
        <v>294</v>
      </c>
      <c r="F185" s="58" t="s">
        <v>237</v>
      </c>
      <c r="G185" s="89" t="s">
        <v>273</v>
      </c>
      <c r="H185" s="145" t="s">
        <v>34</v>
      </c>
      <c r="I185" s="87"/>
      <c r="J185" s="87"/>
      <c r="K185" s="87" t="s">
        <v>66</v>
      </c>
      <c r="L185" s="87" t="s">
        <v>590</v>
      </c>
      <c r="M185" s="87">
        <v>4500</v>
      </c>
      <c r="N185" s="87">
        <v>2743</v>
      </c>
      <c r="O185" s="87" t="s">
        <v>586</v>
      </c>
      <c r="P185" s="115"/>
      <c r="Q185" s="115"/>
      <c r="R185" s="115"/>
      <c r="S185" s="115"/>
      <c r="T185" s="115"/>
      <c r="U185" s="115"/>
      <c r="V185" s="115"/>
      <c r="W185" s="115"/>
      <c r="X185" s="115"/>
      <c r="Y185" s="30" t="s">
        <v>73</v>
      </c>
      <c r="Z185" s="115"/>
      <c r="AA185" s="115"/>
      <c r="AB185" s="115"/>
      <c r="AC185" s="115"/>
      <c r="AD185" s="154"/>
    </row>
    <row r="186" spans="1:30" hidden="1" x14ac:dyDescent="0.35">
      <c r="A186" s="57">
        <v>23</v>
      </c>
      <c r="B186" s="58" t="s">
        <v>27</v>
      </c>
      <c r="C186" s="58" t="s">
        <v>295</v>
      </c>
      <c r="D186" s="58" t="s">
        <v>230</v>
      </c>
      <c r="E186" s="58" t="s">
        <v>296</v>
      </c>
      <c r="F186" s="58" t="s">
        <v>237</v>
      </c>
      <c r="G186" s="89" t="s">
        <v>273</v>
      </c>
      <c r="H186" s="145" t="s">
        <v>593</v>
      </c>
      <c r="I186" s="87"/>
      <c r="J186" s="87"/>
      <c r="K186" s="87" t="s">
        <v>66</v>
      </c>
      <c r="L186" s="87" t="s">
        <v>590</v>
      </c>
      <c r="M186" s="87">
        <v>6000</v>
      </c>
      <c r="N186" s="87">
        <v>5994</v>
      </c>
      <c r="O186" s="87" t="s">
        <v>586</v>
      </c>
      <c r="P186" s="115"/>
      <c r="Q186" s="115"/>
      <c r="R186" s="115"/>
      <c r="S186" s="115"/>
      <c r="T186" s="115"/>
      <c r="U186" s="115"/>
      <c r="V186" s="115"/>
      <c r="W186" s="115"/>
      <c r="X186" s="115"/>
      <c r="Y186" s="30" t="s">
        <v>588</v>
      </c>
      <c r="Z186" s="115"/>
      <c r="AA186" s="115"/>
      <c r="AB186" s="115"/>
      <c r="AC186" s="115"/>
      <c r="AD186" s="154"/>
    </row>
    <row r="187" spans="1:30" hidden="1" x14ac:dyDescent="0.35">
      <c r="A187" s="57">
        <v>24</v>
      </c>
      <c r="B187" s="58" t="s">
        <v>27</v>
      </c>
      <c r="C187" s="58" t="s">
        <v>297</v>
      </c>
      <c r="D187" s="58" t="s">
        <v>230</v>
      </c>
      <c r="E187" s="58" t="s">
        <v>298</v>
      </c>
      <c r="F187" s="58" t="s">
        <v>252</v>
      </c>
      <c r="G187" s="89" t="s">
        <v>261</v>
      </c>
      <c r="H187" s="145" t="s">
        <v>34</v>
      </c>
      <c r="I187" s="87"/>
      <c r="J187" s="87"/>
      <c r="K187" s="87" t="s">
        <v>66</v>
      </c>
      <c r="L187" s="87" t="s">
        <v>584</v>
      </c>
      <c r="M187" s="87">
        <v>4500</v>
      </c>
      <c r="N187" s="87">
        <v>4001</v>
      </c>
      <c r="O187" s="87" t="s">
        <v>586</v>
      </c>
      <c r="P187" s="115"/>
      <c r="Q187" s="115"/>
      <c r="R187" s="115"/>
      <c r="S187" s="115"/>
      <c r="T187" s="115"/>
      <c r="U187" s="115"/>
      <c r="V187" s="115"/>
      <c r="W187" s="115"/>
      <c r="X187" s="115"/>
      <c r="Y187" s="30" t="s">
        <v>73</v>
      </c>
      <c r="Z187" s="115"/>
      <c r="AA187" s="115"/>
      <c r="AB187" s="115"/>
      <c r="AC187" s="115"/>
      <c r="AD187" s="154"/>
    </row>
    <row r="188" spans="1:30" hidden="1" x14ac:dyDescent="0.35">
      <c r="A188" s="57">
        <v>25</v>
      </c>
      <c r="B188" s="58" t="s">
        <v>27</v>
      </c>
      <c r="C188" s="58" t="s">
        <v>299</v>
      </c>
      <c r="D188" s="58" t="s">
        <v>230</v>
      </c>
      <c r="E188" s="58" t="s">
        <v>300</v>
      </c>
      <c r="F188" s="58" t="s">
        <v>241</v>
      </c>
      <c r="G188" s="89" t="s">
        <v>301</v>
      </c>
      <c r="H188" s="145" t="s">
        <v>34</v>
      </c>
      <c r="I188" s="87"/>
      <c r="J188" s="87"/>
      <c r="K188" s="87" t="s">
        <v>29</v>
      </c>
      <c r="L188" s="87" t="s">
        <v>584</v>
      </c>
      <c r="M188" s="87">
        <v>4500</v>
      </c>
      <c r="N188" s="87">
        <v>3878</v>
      </c>
      <c r="O188" s="87" t="s">
        <v>586</v>
      </c>
      <c r="P188" s="115"/>
      <c r="Q188" s="115"/>
      <c r="R188" s="115"/>
      <c r="S188" s="115"/>
      <c r="T188" s="115"/>
      <c r="U188" s="115"/>
      <c r="V188" s="115"/>
      <c r="W188" s="115"/>
      <c r="X188" s="115"/>
      <c r="Y188" s="30" t="s">
        <v>73</v>
      </c>
      <c r="Z188" s="115"/>
      <c r="AA188" s="115"/>
      <c r="AB188" s="115"/>
      <c r="AC188" s="115"/>
      <c r="AD188" s="154"/>
    </row>
    <row r="189" spans="1:30" hidden="1" x14ac:dyDescent="0.35">
      <c r="A189" s="57">
        <v>26</v>
      </c>
      <c r="B189" s="58" t="s">
        <v>27</v>
      </c>
      <c r="C189" s="58" t="s">
        <v>302</v>
      </c>
      <c r="D189" s="58" t="s">
        <v>230</v>
      </c>
      <c r="E189" s="58" t="s">
        <v>303</v>
      </c>
      <c r="F189" s="58" t="s">
        <v>232</v>
      </c>
      <c r="G189" s="89" t="s">
        <v>233</v>
      </c>
      <c r="H189" s="145" t="s">
        <v>34</v>
      </c>
      <c r="I189" s="87"/>
      <c r="J189" s="87"/>
      <c r="K189" s="87" t="s">
        <v>29</v>
      </c>
      <c r="L189" s="87" t="s">
        <v>590</v>
      </c>
      <c r="M189" s="87">
        <v>7500</v>
      </c>
      <c r="N189" s="87">
        <v>7290</v>
      </c>
      <c r="O189" s="87" t="s">
        <v>586</v>
      </c>
      <c r="P189" s="115"/>
      <c r="Q189" s="115"/>
      <c r="R189" s="115"/>
      <c r="S189" s="115"/>
      <c r="T189" s="115"/>
      <c r="U189" s="115"/>
      <c r="V189" s="115"/>
      <c r="W189" s="115"/>
      <c r="X189" s="115"/>
      <c r="Y189" s="30" t="s">
        <v>73</v>
      </c>
      <c r="Z189" s="115"/>
      <c r="AA189" s="115"/>
      <c r="AB189" s="115"/>
      <c r="AC189" s="115"/>
      <c r="AD189" s="154"/>
    </row>
    <row r="190" spans="1:30" hidden="1" x14ac:dyDescent="0.35">
      <c r="A190" s="57">
        <v>27</v>
      </c>
      <c r="B190" s="58" t="s">
        <v>27</v>
      </c>
      <c r="C190" s="58" t="s">
        <v>304</v>
      </c>
      <c r="D190" s="58" t="s">
        <v>230</v>
      </c>
      <c r="E190" s="58" t="s">
        <v>305</v>
      </c>
      <c r="F190" s="58" t="s">
        <v>237</v>
      </c>
      <c r="G190" s="89" t="s">
        <v>273</v>
      </c>
      <c r="H190" s="145" t="s">
        <v>34</v>
      </c>
      <c r="I190" s="87"/>
      <c r="J190" s="87"/>
      <c r="K190" s="87" t="s">
        <v>81</v>
      </c>
      <c r="L190" s="87" t="s">
        <v>584</v>
      </c>
      <c r="M190" s="87">
        <v>3000</v>
      </c>
      <c r="N190" s="87">
        <v>2959</v>
      </c>
      <c r="O190" s="87" t="s">
        <v>586</v>
      </c>
      <c r="P190" s="115"/>
      <c r="Q190" s="115"/>
      <c r="R190" s="115"/>
      <c r="S190" s="115"/>
      <c r="T190" s="115"/>
      <c r="U190" s="115"/>
      <c r="V190" s="115"/>
      <c r="W190" s="115"/>
      <c r="X190" s="115"/>
      <c r="Y190" s="30" t="s">
        <v>588</v>
      </c>
      <c r="Z190" s="115"/>
      <c r="AA190" s="115"/>
      <c r="AB190" s="115"/>
      <c r="AC190" s="115"/>
      <c r="AD190" s="154"/>
    </row>
    <row r="191" spans="1:30" hidden="1" x14ac:dyDescent="0.35">
      <c r="A191" s="57">
        <v>28</v>
      </c>
      <c r="B191" s="58" t="s">
        <v>27</v>
      </c>
      <c r="C191" s="58" t="s">
        <v>306</v>
      </c>
      <c r="D191" s="58" t="s">
        <v>230</v>
      </c>
      <c r="E191" s="58" t="s">
        <v>307</v>
      </c>
      <c r="F191" s="58" t="s">
        <v>232</v>
      </c>
      <c r="G191" s="89" t="s">
        <v>249</v>
      </c>
      <c r="H191" s="145" t="s">
        <v>34</v>
      </c>
      <c r="I191" s="87"/>
      <c r="J191" s="87"/>
      <c r="K191" s="87" t="s">
        <v>81</v>
      </c>
      <c r="L191" s="87" t="s">
        <v>590</v>
      </c>
      <c r="M191" s="87">
        <v>3000</v>
      </c>
      <c r="N191" s="87">
        <v>2889</v>
      </c>
      <c r="O191" s="87" t="s">
        <v>586</v>
      </c>
      <c r="P191" s="115"/>
      <c r="Q191" s="115"/>
      <c r="R191" s="115"/>
      <c r="S191" s="115"/>
      <c r="T191" s="115"/>
      <c r="U191" s="115"/>
      <c r="V191" s="115"/>
      <c r="W191" s="115"/>
      <c r="X191" s="115"/>
      <c r="Y191" s="30" t="s">
        <v>73</v>
      </c>
      <c r="Z191" s="115"/>
      <c r="AA191" s="115"/>
      <c r="AB191" s="115"/>
      <c r="AC191" s="115"/>
      <c r="AD191" s="154"/>
    </row>
    <row r="192" spans="1:30" hidden="1" x14ac:dyDescent="0.35">
      <c r="A192" s="57">
        <v>29</v>
      </c>
      <c r="B192" s="58" t="s">
        <v>27</v>
      </c>
      <c r="C192" s="58" t="s">
        <v>308</v>
      </c>
      <c r="D192" s="58" t="s">
        <v>230</v>
      </c>
      <c r="E192" s="58" t="s">
        <v>309</v>
      </c>
      <c r="F192" s="58" t="s">
        <v>232</v>
      </c>
      <c r="G192" s="89" t="s">
        <v>249</v>
      </c>
      <c r="H192" s="145" t="s">
        <v>593</v>
      </c>
      <c r="I192" s="87"/>
      <c r="J192" s="87"/>
      <c r="K192" s="87" t="s">
        <v>81</v>
      </c>
      <c r="L192" s="87" t="s">
        <v>590</v>
      </c>
      <c r="M192" s="87">
        <v>3000</v>
      </c>
      <c r="N192" s="87">
        <v>2411</v>
      </c>
      <c r="O192" s="87" t="s">
        <v>586</v>
      </c>
      <c r="P192" s="115"/>
      <c r="Q192" s="115"/>
      <c r="R192" s="115"/>
      <c r="S192" s="115"/>
      <c r="T192" s="115"/>
      <c r="U192" s="115"/>
      <c r="V192" s="115"/>
      <c r="W192" s="115"/>
      <c r="X192" s="115"/>
      <c r="Y192" s="30" t="s">
        <v>588</v>
      </c>
      <c r="Z192" s="115"/>
      <c r="AA192" s="115"/>
      <c r="AB192" s="115"/>
      <c r="AC192" s="115"/>
      <c r="AD192" s="154"/>
    </row>
    <row r="193" spans="1:30" hidden="1" x14ac:dyDescent="0.35">
      <c r="A193" s="57">
        <v>30</v>
      </c>
      <c r="B193" s="58" t="s">
        <v>27</v>
      </c>
      <c r="C193" s="58" t="s">
        <v>310</v>
      </c>
      <c r="D193" s="58" t="s">
        <v>230</v>
      </c>
      <c r="E193" s="58" t="s">
        <v>311</v>
      </c>
      <c r="F193" s="58" t="s">
        <v>232</v>
      </c>
      <c r="G193" s="89" t="s">
        <v>249</v>
      </c>
      <c r="H193" s="145" t="s">
        <v>34</v>
      </c>
      <c r="I193" s="87"/>
      <c r="J193" s="87"/>
      <c r="K193" s="87" t="s">
        <v>66</v>
      </c>
      <c r="L193" s="87" t="s">
        <v>590</v>
      </c>
      <c r="M193" s="87">
        <v>4500</v>
      </c>
      <c r="N193" s="87">
        <v>2079</v>
      </c>
      <c r="O193" s="87" t="s">
        <v>586</v>
      </c>
      <c r="P193" s="115"/>
      <c r="Q193" s="115"/>
      <c r="R193" s="115"/>
      <c r="S193" s="115"/>
      <c r="T193" s="115"/>
      <c r="U193" s="115"/>
      <c r="V193" s="115"/>
      <c r="W193" s="115"/>
      <c r="X193" s="115"/>
      <c r="Y193" s="30" t="s">
        <v>73</v>
      </c>
      <c r="Z193" s="115"/>
      <c r="AA193" s="115"/>
      <c r="AB193" s="115"/>
      <c r="AC193" s="115"/>
      <c r="AD193" s="154"/>
    </row>
    <row r="194" spans="1:30" x14ac:dyDescent="0.35">
      <c r="A194" s="16">
        <v>31</v>
      </c>
      <c r="B194" s="16" t="s">
        <v>27</v>
      </c>
      <c r="C194" s="16" t="s">
        <v>312</v>
      </c>
      <c r="D194" s="16" t="s">
        <v>230</v>
      </c>
      <c r="E194" s="58" t="s">
        <v>313</v>
      </c>
      <c r="F194" s="58" t="s">
        <v>252</v>
      </c>
      <c r="G194" s="89" t="s">
        <v>253</v>
      </c>
      <c r="H194" s="142" t="str">
        <f>VLOOKUP(C194,'Kalimantan LookUp'!A:D,4,TRUE)</f>
        <v>On Service</v>
      </c>
      <c r="I194" s="87"/>
      <c r="J194" s="87"/>
      <c r="K194" s="87" t="s">
        <v>29</v>
      </c>
      <c r="L194" s="87" t="s">
        <v>590</v>
      </c>
      <c r="M194" s="87">
        <v>3000</v>
      </c>
      <c r="N194" s="87">
        <v>2965</v>
      </c>
      <c r="O194" s="133" t="s">
        <v>585</v>
      </c>
      <c r="P194" s="133" t="s">
        <v>586</v>
      </c>
      <c r="Q194" s="115"/>
      <c r="R194" s="115"/>
      <c r="S194" s="115"/>
      <c r="T194" s="115"/>
      <c r="U194" s="115"/>
      <c r="V194" s="115"/>
      <c r="W194" s="115"/>
      <c r="X194" s="115"/>
      <c r="Y194" s="30" t="s">
        <v>588</v>
      </c>
      <c r="Z194" s="117" t="s">
        <v>586</v>
      </c>
      <c r="AA194" s="117" t="s">
        <v>589</v>
      </c>
      <c r="AB194" s="117" t="s">
        <v>589</v>
      </c>
      <c r="AC194" s="117" t="s">
        <v>589</v>
      </c>
      <c r="AD194" s="154" t="s">
        <v>589</v>
      </c>
    </row>
    <row r="195" spans="1:30" hidden="1" x14ac:dyDescent="0.35">
      <c r="A195" s="57">
        <v>32</v>
      </c>
      <c r="B195" s="58" t="s">
        <v>27</v>
      </c>
      <c r="C195" s="58" t="s">
        <v>315</v>
      </c>
      <c r="D195" s="58" t="s">
        <v>230</v>
      </c>
      <c r="E195" s="58" t="s">
        <v>316</v>
      </c>
      <c r="F195" s="58" t="s">
        <v>232</v>
      </c>
      <c r="G195" s="89" t="s">
        <v>233</v>
      </c>
      <c r="H195" s="145" t="s">
        <v>34</v>
      </c>
      <c r="I195" s="87"/>
      <c r="J195" s="87"/>
      <c r="K195" s="87" t="s">
        <v>29</v>
      </c>
      <c r="L195" s="87" t="s">
        <v>584</v>
      </c>
      <c r="M195" s="87">
        <v>3000</v>
      </c>
      <c r="N195" s="87">
        <v>1839</v>
      </c>
      <c r="O195" s="87" t="s">
        <v>586</v>
      </c>
      <c r="P195" s="115"/>
      <c r="Q195" s="115"/>
      <c r="R195" s="115"/>
      <c r="S195" s="115"/>
      <c r="T195" s="115"/>
      <c r="U195" s="115"/>
      <c r="V195" s="115"/>
      <c r="W195" s="115"/>
      <c r="X195" s="115"/>
      <c r="Y195" s="30" t="s">
        <v>73</v>
      </c>
      <c r="Z195" s="115"/>
      <c r="AA195" s="115"/>
      <c r="AB195" s="115"/>
      <c r="AC195" s="115"/>
      <c r="AD195" s="154"/>
    </row>
    <row r="196" spans="1:30" hidden="1" x14ac:dyDescent="0.35">
      <c r="A196" s="57">
        <v>33</v>
      </c>
      <c r="B196" s="58" t="s">
        <v>27</v>
      </c>
      <c r="C196" s="58" t="s">
        <v>317</v>
      </c>
      <c r="D196" s="58" t="s">
        <v>230</v>
      </c>
      <c r="E196" s="58" t="s">
        <v>318</v>
      </c>
      <c r="F196" s="58" t="s">
        <v>252</v>
      </c>
      <c r="G196" s="89" t="s">
        <v>261</v>
      </c>
      <c r="H196" s="145" t="s">
        <v>34</v>
      </c>
      <c r="I196" s="87"/>
      <c r="J196" s="87"/>
      <c r="K196" s="87" t="s">
        <v>81</v>
      </c>
      <c r="L196" s="87" t="s">
        <v>584</v>
      </c>
      <c r="M196" s="87">
        <v>1500</v>
      </c>
      <c r="N196" s="87">
        <v>1486</v>
      </c>
      <c r="O196" s="87" t="s">
        <v>586</v>
      </c>
      <c r="P196" s="115"/>
      <c r="Q196" s="115"/>
      <c r="R196" s="115"/>
      <c r="S196" s="115"/>
      <c r="T196" s="115"/>
      <c r="U196" s="115"/>
      <c r="V196" s="115"/>
      <c r="W196" s="115"/>
      <c r="X196" s="115"/>
      <c r="Y196" s="30" t="s">
        <v>73</v>
      </c>
      <c r="Z196" s="115"/>
      <c r="AA196" s="115"/>
      <c r="AB196" s="115"/>
      <c r="AC196" s="115"/>
      <c r="AD196" s="154"/>
    </row>
  </sheetData>
  <autoFilter ref="A2:AE196" xr:uid="{18BFA8AF-9251-429C-BAD6-A231320B9B9F}">
    <filterColumn colId="14">
      <filters>
        <filter val="YES"/>
      </filters>
    </filterColumn>
  </autoFilter>
  <mergeCells count="5">
    <mergeCell ref="O1:P1"/>
    <mergeCell ref="Q1:R1"/>
    <mergeCell ref="S1:T1"/>
    <mergeCell ref="U1:X1"/>
    <mergeCell ref="Y1:AD1"/>
  </mergeCells>
  <conditionalFormatting sqref="H3:H127">
    <cfRule type="containsText" dxfId="69" priority="61" operator="containsText" text="On Service">
      <formula>NOT(ISERROR(SEARCH("On Service",H3)))</formula>
    </cfRule>
    <cfRule type="containsText" dxfId="68" priority="60" operator="containsText" text="Cut Off">
      <formula>NOT(ISERROR(SEARCH("Cut Off",H3)))</formula>
    </cfRule>
  </conditionalFormatting>
  <conditionalFormatting sqref="H140 H163 H173 H179 H182 H184 H194">
    <cfRule type="containsText" dxfId="67" priority="56" operator="containsText" text="On Service">
      <formula>NOT(ISERROR(SEARCH("On Service",H140)))</formula>
    </cfRule>
    <cfRule type="containsText" dxfId="66" priority="55" operator="containsText" text="Cut Off">
      <formula>NOT(ISERROR(SEARCH("Cut Off",H140)))</formula>
    </cfRule>
  </conditionalFormatting>
  <conditionalFormatting sqref="O41:O127">
    <cfRule type="containsText" dxfId="65" priority="59" operator="containsText" text="Y">
      <formula>NOT(ISERROR(SEARCH("Y",O41)))</formula>
    </cfRule>
  </conditionalFormatting>
  <conditionalFormatting sqref="O34:P40">
    <cfRule type="containsText" dxfId="64" priority="74" operator="containsText" text="Y">
      <formula>NOT(ISERROR(SEARCH("Y",O34)))</formula>
    </cfRule>
  </conditionalFormatting>
  <conditionalFormatting sqref="O140:P140 O163:P163 O173:P173 O179:P179 O182:P182 O184:P184 O194:P194">
    <cfRule type="containsText" dxfId="63" priority="52" operator="containsText" text="Y">
      <formula>NOT(ISERROR(SEARCH("Y",O140)))</formula>
    </cfRule>
  </conditionalFormatting>
  <conditionalFormatting sqref="O3:R33">
    <cfRule type="containsText" dxfId="62" priority="79" operator="containsText" text="Y">
      <formula>NOT(ISERROR(SEARCH("Y",O3)))</formula>
    </cfRule>
  </conditionalFormatting>
  <conditionalFormatting sqref="P41:P53">
    <cfRule type="containsText" dxfId="61" priority="62" operator="containsText" text="Y">
      <formula>NOT(ISERROR(SEARCH("Y",P41)))</formula>
    </cfRule>
  </conditionalFormatting>
  <conditionalFormatting sqref="P60:S61">
    <cfRule type="containsText" dxfId="60" priority="31" operator="containsText" text="Y">
      <formula>NOT(ISERROR(SEARCH("Y",P60)))</formula>
    </cfRule>
  </conditionalFormatting>
  <conditionalFormatting sqref="P65:S65">
    <cfRule type="containsText" dxfId="59" priority="30" operator="containsText" text="Y">
      <formula>NOT(ISERROR(SEARCH("Y",P65)))</formula>
    </cfRule>
  </conditionalFormatting>
  <conditionalFormatting sqref="P73:S73">
    <cfRule type="containsText" dxfId="58" priority="29" operator="containsText" text="Y">
      <formula>NOT(ISERROR(SEARCH("Y",P73)))</formula>
    </cfRule>
  </conditionalFormatting>
  <conditionalFormatting sqref="P78:S78">
    <cfRule type="containsText" dxfId="57" priority="28" operator="containsText" text="Y">
      <formula>NOT(ISERROR(SEARCH("Y",P78)))</formula>
    </cfRule>
  </conditionalFormatting>
  <conditionalFormatting sqref="P88:S89">
    <cfRule type="containsText" dxfId="56" priority="27" operator="containsText" text="Y">
      <formula>NOT(ISERROR(SEARCH("Y",P88)))</formula>
    </cfRule>
  </conditionalFormatting>
  <conditionalFormatting sqref="P99:S99">
    <cfRule type="containsText" dxfId="55" priority="26" operator="containsText" text="Y">
      <formula>NOT(ISERROR(SEARCH("Y",P99)))</formula>
    </cfRule>
  </conditionalFormatting>
  <conditionalFormatting sqref="P104:S105">
    <cfRule type="containsText" dxfId="54" priority="24" operator="containsText" text="Y">
      <formula>NOT(ISERROR(SEARCH("Y",P104)))</formula>
    </cfRule>
  </conditionalFormatting>
  <conditionalFormatting sqref="P108:S110">
    <cfRule type="containsText" dxfId="53" priority="21" operator="containsText" text="Y">
      <formula>NOT(ISERROR(SEARCH("Y",P108)))</formula>
    </cfRule>
  </conditionalFormatting>
  <conditionalFormatting sqref="P115:S115">
    <cfRule type="containsText" dxfId="52" priority="20" operator="containsText" text="Y">
      <formula>NOT(ISERROR(SEARCH("Y",P115)))</formula>
    </cfRule>
  </conditionalFormatting>
  <conditionalFormatting sqref="P120:S120">
    <cfRule type="containsText" dxfId="51" priority="19" operator="containsText" text="Y">
      <formula>NOT(ISERROR(SEARCH("Y",P120)))</formula>
    </cfRule>
  </conditionalFormatting>
  <conditionalFormatting sqref="Q34:Q53">
    <cfRule type="containsText" dxfId="50" priority="63" operator="containsText" text="Y">
      <formula>NOT(ISERROR(SEARCH("Y",Q34)))</formula>
    </cfRule>
  </conditionalFormatting>
  <conditionalFormatting sqref="R41">
    <cfRule type="containsText" dxfId="49" priority="67" operator="containsText" text="Y">
      <formula>NOT(ISERROR(SEARCH("Y",R41)))</formula>
    </cfRule>
  </conditionalFormatting>
  <conditionalFormatting sqref="R44">
    <cfRule type="containsText" dxfId="48" priority="66" operator="containsText" text="Y">
      <formula>NOT(ISERROR(SEARCH("Y",R44)))</formula>
    </cfRule>
  </conditionalFormatting>
  <conditionalFormatting sqref="R49">
    <cfRule type="containsText" dxfId="47" priority="65" operator="containsText" text="Y">
      <formula>NOT(ISERROR(SEARCH("Y",R49)))</formula>
    </cfRule>
  </conditionalFormatting>
  <conditionalFormatting sqref="R52:S53">
    <cfRule type="containsText" dxfId="46" priority="34" operator="containsText" text="Y">
      <formula>NOT(ISERROR(SEARCH("Y",R52)))</formula>
    </cfRule>
  </conditionalFormatting>
  <conditionalFormatting sqref="R140:S140">
    <cfRule type="containsText" dxfId="45" priority="51" operator="containsText" text="Y">
      <formula>NOT(ISERROR(SEARCH("Y",R140)))</formula>
    </cfRule>
  </conditionalFormatting>
  <conditionalFormatting sqref="S3:S7">
    <cfRule type="containsText" dxfId="44" priority="92" operator="containsText" text="Y">
      <formula>NOT(ISERROR(SEARCH("Y",S3)))</formula>
    </cfRule>
  </conditionalFormatting>
  <conditionalFormatting sqref="S8">
    <cfRule type="containsText" dxfId="43" priority="91" operator="containsText" text="Sewa">
      <formula>NOT(ISERROR(SEARCH("Sewa",S8)))</formula>
    </cfRule>
  </conditionalFormatting>
  <conditionalFormatting sqref="S9:S40">
    <cfRule type="containsText" dxfId="42" priority="73" operator="containsText" text="Y">
      <formula>NOT(ISERROR(SEARCH("Y",S9)))</formula>
    </cfRule>
  </conditionalFormatting>
  <conditionalFormatting sqref="S163">
    <cfRule type="containsText" dxfId="41" priority="50" operator="containsText" text="Y">
      <formula>NOT(ISERROR(SEARCH("Y",S163)))</formula>
    </cfRule>
  </conditionalFormatting>
  <conditionalFormatting sqref="Z42:Z43 Z46:AC47 Z50:AC50">
    <cfRule type="containsText" dxfId="40" priority="44" operator="containsText" text="Y">
      <formula>NOT(ISERROR(SEARCH("Y",Z42)))</formula>
    </cfRule>
  </conditionalFormatting>
  <conditionalFormatting sqref="Z173 Z179">
    <cfRule type="containsText" dxfId="39" priority="39" operator="containsText" text="Y">
      <formula>NOT(ISERROR(SEARCH("Y",Z173)))</formula>
    </cfRule>
  </conditionalFormatting>
  <conditionalFormatting sqref="Z21:AB40">
    <cfRule type="containsText" dxfId="38" priority="78" operator="containsText" text="Y">
      <formula>NOT(ISERROR(SEARCH("Y",Z21)))</formula>
    </cfRule>
  </conditionalFormatting>
  <conditionalFormatting sqref="Z3:AC20">
    <cfRule type="containsText" dxfId="37" priority="58" operator="containsText" text="Y">
      <formula>NOT(ISERROR(SEARCH("Y",Z3)))</formula>
    </cfRule>
  </conditionalFormatting>
  <conditionalFormatting sqref="Z52:AC53">
    <cfRule type="containsText" dxfId="36" priority="16" operator="containsText" text="Y">
      <formula>NOT(ISERROR(SEARCH("Y",Z52)))</formula>
    </cfRule>
  </conditionalFormatting>
  <conditionalFormatting sqref="Z60:AC61">
    <cfRule type="containsText" dxfId="35" priority="14" operator="containsText" text="Y">
      <formula>NOT(ISERROR(SEARCH("Y",Z60)))</formula>
    </cfRule>
  </conditionalFormatting>
  <conditionalFormatting sqref="Z65:AC65">
    <cfRule type="containsText" dxfId="34" priority="13" operator="containsText" text="Y">
      <formula>NOT(ISERROR(SEARCH("Y",Z65)))</formula>
    </cfRule>
  </conditionalFormatting>
  <conditionalFormatting sqref="Z73:AC73">
    <cfRule type="containsText" dxfId="33" priority="1" operator="containsText" text="Y">
      <formula>NOT(ISERROR(SEARCH("Y",Z73)))</formula>
    </cfRule>
  </conditionalFormatting>
  <conditionalFormatting sqref="Z78:AC78">
    <cfRule type="containsText" dxfId="32" priority="2" operator="containsText" text="Y">
      <formula>NOT(ISERROR(SEARCH("Y",Z78)))</formula>
    </cfRule>
  </conditionalFormatting>
  <conditionalFormatting sqref="Z88:AC89">
    <cfRule type="containsText" dxfId="31" priority="3" operator="containsText" text="Y">
      <formula>NOT(ISERROR(SEARCH("Y",Z88)))</formula>
    </cfRule>
  </conditionalFormatting>
  <conditionalFormatting sqref="Z99:AC99">
    <cfRule type="containsText" dxfId="30" priority="5" operator="containsText" text="Y">
      <formula>NOT(ISERROR(SEARCH("Y",Z99)))</formula>
    </cfRule>
  </conditionalFormatting>
  <conditionalFormatting sqref="Z104:AC105">
    <cfRule type="containsText" dxfId="29" priority="6" operator="containsText" text="Y">
      <formula>NOT(ISERROR(SEARCH("Y",Z104)))</formula>
    </cfRule>
  </conditionalFormatting>
  <conditionalFormatting sqref="Z108:AC110">
    <cfRule type="containsText" dxfId="28" priority="8" operator="containsText" text="Y">
      <formula>NOT(ISERROR(SEARCH("Y",Z108)))</formula>
    </cfRule>
  </conditionalFormatting>
  <conditionalFormatting sqref="Z115:AC115">
    <cfRule type="containsText" dxfId="27" priority="11" operator="containsText" text="Y">
      <formula>NOT(ISERROR(SEARCH("Y",Z115)))</formula>
    </cfRule>
  </conditionalFormatting>
  <conditionalFormatting sqref="Z120:AC120">
    <cfRule type="containsText" dxfId="26" priority="12" operator="containsText" text="Y">
      <formula>NOT(ISERROR(SEARCH("Y",Z120)))</formula>
    </cfRule>
  </conditionalFormatting>
  <conditionalFormatting sqref="Z140:AC140 Z163:AC163">
    <cfRule type="containsText" dxfId="25" priority="42" operator="containsText" text="Y">
      <formula>NOT(ISERROR(SEARCH("Y",Z140)))</formula>
    </cfRule>
  </conditionalFormatting>
  <conditionalFormatting sqref="Z182:AC182 Z184:AC184 Z194:AC194">
    <cfRule type="containsText" dxfId="24" priority="40" operator="containsText" text="Y">
      <formula>NOT(ISERROR(SEARCH("Y",Z182)))</formula>
    </cfRule>
  </conditionalFormatting>
  <conditionalFormatting sqref="AA43:AC43">
    <cfRule type="containsText" dxfId="23" priority="45" operator="containsText" text="Y">
      <formula>NOT(ISERROR(SEARCH("Y",AA43)))</formula>
    </cfRule>
  </conditionalFormatting>
  <conditionalFormatting sqref="AC21:AC33">
    <cfRule type="containsText" dxfId="22" priority="77" operator="containsText" text="Y">
      <formula>NOT(ISERROR(SEARCH("Y",AC21)))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3EC1-96BC-42E6-BDD2-625076B78529}">
  <sheetPr>
    <tabColor rgb="FF00FF00"/>
  </sheetPr>
  <dimension ref="A1:I161"/>
  <sheetViews>
    <sheetView workbookViewId="0">
      <pane xSplit="4" topLeftCell="E1" activePane="topRight" state="frozen"/>
      <selection pane="topRight" activeCell="I2" sqref="I2"/>
    </sheetView>
  </sheetViews>
  <sheetFormatPr defaultRowHeight="14.5" x14ac:dyDescent="0.35"/>
  <cols>
    <col min="1" max="1" width="8.453125" style="1" customWidth="1"/>
    <col min="2" max="2" width="10.54296875" customWidth="1"/>
    <col min="3" max="3" width="12.453125" customWidth="1"/>
    <col min="4" max="4" width="26.54296875" customWidth="1"/>
    <col min="5" max="5" width="20.54296875" customWidth="1"/>
    <col min="6" max="8" width="18.7265625" customWidth="1"/>
    <col min="9" max="9" width="8.54296875" customWidth="1"/>
  </cols>
  <sheetData>
    <row r="1" spans="1:9" x14ac:dyDescent="0.35">
      <c r="A1" s="157" t="s">
        <v>4</v>
      </c>
      <c r="B1" s="158" t="s">
        <v>6</v>
      </c>
      <c r="C1" s="158" t="s">
        <v>8</v>
      </c>
      <c r="D1" s="159" t="s">
        <v>9</v>
      </c>
      <c r="E1" s="160" t="s">
        <v>617</v>
      </c>
      <c r="F1" s="160" t="s">
        <v>618</v>
      </c>
      <c r="G1" s="160" t="s">
        <v>619</v>
      </c>
      <c r="H1" s="160" t="s">
        <v>620</v>
      </c>
      <c r="I1" s="160" t="s">
        <v>621</v>
      </c>
    </row>
    <row r="2" spans="1:9" x14ac:dyDescent="0.35">
      <c r="A2" s="155">
        <v>1</v>
      </c>
      <c r="B2" s="105" t="s">
        <v>444</v>
      </c>
      <c r="C2" s="105" t="s">
        <v>622</v>
      </c>
      <c r="D2" s="105" t="s">
        <v>445</v>
      </c>
      <c r="E2" s="161" t="s">
        <v>1</v>
      </c>
      <c r="F2" s="161" t="s">
        <v>476</v>
      </c>
      <c r="G2" s="161" t="s">
        <v>51</v>
      </c>
      <c r="H2" s="161" t="s">
        <v>623</v>
      </c>
      <c r="I2" s="161" t="s">
        <v>624</v>
      </c>
    </row>
    <row r="3" spans="1:9" x14ac:dyDescent="0.35">
      <c r="A3" s="155">
        <v>2</v>
      </c>
      <c r="B3" s="105" t="s">
        <v>416</v>
      </c>
      <c r="C3" s="105" t="s">
        <v>622</v>
      </c>
      <c r="D3" s="105" t="s">
        <v>625</v>
      </c>
      <c r="E3" s="161" t="s">
        <v>1</v>
      </c>
      <c r="F3" s="161" t="s">
        <v>476</v>
      </c>
      <c r="G3" s="161" t="s">
        <v>51</v>
      </c>
      <c r="H3" s="161" t="s">
        <v>623</v>
      </c>
      <c r="I3" s="161" t="s">
        <v>626</v>
      </c>
    </row>
    <row r="4" spans="1:9" x14ac:dyDescent="0.35">
      <c r="A4" s="155">
        <v>3</v>
      </c>
      <c r="B4" s="105" t="s">
        <v>442</v>
      </c>
      <c r="C4" s="105" t="s">
        <v>622</v>
      </c>
      <c r="D4" s="105" t="s">
        <v>627</v>
      </c>
      <c r="E4" s="161" t="s">
        <v>628</v>
      </c>
      <c r="F4" s="161" t="s">
        <v>476</v>
      </c>
      <c r="G4" s="161" t="s">
        <v>629</v>
      </c>
      <c r="H4" s="161" t="s">
        <v>630</v>
      </c>
      <c r="I4" s="161" t="s">
        <v>626</v>
      </c>
    </row>
    <row r="5" spans="1:9" x14ac:dyDescent="0.35">
      <c r="A5" s="155">
        <v>4</v>
      </c>
      <c r="B5" s="105" t="s">
        <v>431</v>
      </c>
      <c r="C5" s="105" t="s">
        <v>622</v>
      </c>
      <c r="D5" s="105" t="s">
        <v>631</v>
      </c>
      <c r="E5" s="161" t="s">
        <v>632</v>
      </c>
      <c r="F5" s="161" t="s">
        <v>476</v>
      </c>
      <c r="G5" s="161" t="s">
        <v>629</v>
      </c>
      <c r="H5" s="161" t="s">
        <v>630</v>
      </c>
      <c r="I5" s="161" t="s">
        <v>633</v>
      </c>
    </row>
    <row r="6" spans="1:9" x14ac:dyDescent="0.35">
      <c r="A6" s="155">
        <v>5</v>
      </c>
      <c r="B6" s="105" t="s">
        <v>419</v>
      </c>
      <c r="C6" s="105" t="s">
        <v>622</v>
      </c>
      <c r="D6" s="156" t="s">
        <v>634</v>
      </c>
      <c r="E6" s="161" t="s">
        <v>635</v>
      </c>
      <c r="F6" s="161" t="s">
        <v>476</v>
      </c>
      <c r="G6" s="161" t="s">
        <v>629</v>
      </c>
      <c r="H6" s="161" t="s">
        <v>630</v>
      </c>
      <c r="I6" s="161" t="s">
        <v>633</v>
      </c>
    </row>
    <row r="7" spans="1:9" x14ac:dyDescent="0.35">
      <c r="A7" s="155">
        <v>6</v>
      </c>
      <c r="B7" s="105" t="s">
        <v>286</v>
      </c>
      <c r="C7" s="105" t="s">
        <v>636</v>
      </c>
      <c r="D7" s="156" t="s">
        <v>287</v>
      </c>
      <c r="E7" s="161" t="s">
        <v>637</v>
      </c>
      <c r="F7" s="161" t="s">
        <v>41</v>
      </c>
      <c r="G7" s="161" t="s">
        <v>638</v>
      </c>
      <c r="H7" s="161" t="s">
        <v>630</v>
      </c>
      <c r="I7" s="161" t="s">
        <v>639</v>
      </c>
    </row>
    <row r="8" spans="1:9" x14ac:dyDescent="0.35">
      <c r="A8" s="155">
        <v>7</v>
      </c>
      <c r="B8" s="105" t="s">
        <v>254</v>
      </c>
      <c r="C8" s="105" t="s">
        <v>636</v>
      </c>
      <c r="D8" s="156" t="s">
        <v>255</v>
      </c>
      <c r="E8" s="161" t="s">
        <v>597</v>
      </c>
      <c r="F8" s="161"/>
      <c r="G8" s="161"/>
      <c r="H8" s="161"/>
      <c r="I8" s="161"/>
    </row>
    <row r="9" spans="1:9" x14ac:dyDescent="0.35">
      <c r="A9" s="155">
        <v>8</v>
      </c>
      <c r="B9" s="105" t="s">
        <v>257</v>
      </c>
      <c r="C9" s="105" t="s">
        <v>636</v>
      </c>
      <c r="D9" s="156" t="s">
        <v>258</v>
      </c>
      <c r="E9" s="161" t="s">
        <v>640</v>
      </c>
      <c r="F9" s="161"/>
      <c r="G9" s="161"/>
      <c r="H9" s="161"/>
      <c r="I9" s="161"/>
    </row>
    <row r="10" spans="1:9" x14ac:dyDescent="0.35">
      <c r="A10" s="155">
        <v>9</v>
      </c>
      <c r="B10" s="105" t="s">
        <v>259</v>
      </c>
      <c r="C10" s="105" t="s">
        <v>636</v>
      </c>
      <c r="D10" s="156" t="s">
        <v>641</v>
      </c>
      <c r="E10" s="161" t="s">
        <v>642</v>
      </c>
      <c r="F10" s="161"/>
      <c r="G10" s="161"/>
      <c r="H10" s="161"/>
      <c r="I10" s="161"/>
    </row>
    <row r="11" spans="1:9" x14ac:dyDescent="0.35">
      <c r="A11" s="155">
        <v>10</v>
      </c>
      <c r="B11" s="105" t="s">
        <v>271</v>
      </c>
      <c r="C11" s="105" t="s">
        <v>636</v>
      </c>
      <c r="D11" s="156" t="s">
        <v>643</v>
      </c>
      <c r="E11" s="161" t="s">
        <v>597</v>
      </c>
      <c r="F11" s="161"/>
      <c r="G11" s="161"/>
      <c r="H11" s="161"/>
      <c r="I11" s="161"/>
    </row>
    <row r="12" spans="1:9" x14ac:dyDescent="0.35">
      <c r="A12" s="155">
        <v>11</v>
      </c>
      <c r="B12" s="105" t="s">
        <v>269</v>
      </c>
      <c r="C12" s="105" t="s">
        <v>636</v>
      </c>
      <c r="D12" s="156" t="s">
        <v>270</v>
      </c>
      <c r="E12" s="161" t="s">
        <v>644</v>
      </c>
      <c r="F12" s="161"/>
      <c r="G12" s="161"/>
      <c r="H12" s="161"/>
      <c r="I12" s="161"/>
    </row>
    <row r="13" spans="1:9" x14ac:dyDescent="0.35">
      <c r="A13" s="155">
        <v>12</v>
      </c>
      <c r="B13" s="105" t="s">
        <v>297</v>
      </c>
      <c r="C13" s="105" t="s">
        <v>636</v>
      </c>
      <c r="D13" s="156" t="s">
        <v>298</v>
      </c>
      <c r="E13" s="161" t="s">
        <v>645</v>
      </c>
      <c r="F13" s="161"/>
      <c r="G13" s="161"/>
      <c r="H13" s="161"/>
      <c r="I13" s="161"/>
    </row>
    <row r="14" spans="1:9" x14ac:dyDescent="0.35">
      <c r="A14" s="155">
        <v>13</v>
      </c>
      <c r="B14" s="105" t="s">
        <v>274</v>
      </c>
      <c r="C14" s="105" t="s">
        <v>636</v>
      </c>
      <c r="D14" s="156" t="s">
        <v>275</v>
      </c>
      <c r="E14" s="161" t="s">
        <v>640</v>
      </c>
      <c r="F14" s="161"/>
      <c r="G14" s="161"/>
      <c r="H14" s="161"/>
      <c r="I14" s="161"/>
    </row>
    <row r="15" spans="1:9" x14ac:dyDescent="0.35">
      <c r="A15" s="155">
        <v>14</v>
      </c>
      <c r="B15" s="105" t="s">
        <v>282</v>
      </c>
      <c r="C15" s="105" t="s">
        <v>636</v>
      </c>
      <c r="D15" s="156" t="s">
        <v>646</v>
      </c>
      <c r="E15" s="161" t="s">
        <v>644</v>
      </c>
      <c r="F15" s="161"/>
      <c r="G15" s="161"/>
      <c r="H15" s="161"/>
      <c r="I15" s="161"/>
    </row>
    <row r="16" spans="1:9" x14ac:dyDescent="0.35">
      <c r="A16" s="155">
        <v>15</v>
      </c>
      <c r="B16" s="105" t="s">
        <v>293</v>
      </c>
      <c r="C16" s="105" t="s">
        <v>636</v>
      </c>
      <c r="D16" s="156" t="s">
        <v>294</v>
      </c>
      <c r="E16" s="161" t="s">
        <v>637</v>
      </c>
      <c r="F16" s="161" t="s">
        <v>41</v>
      </c>
      <c r="G16" s="161" t="s">
        <v>638</v>
      </c>
      <c r="H16" s="161" t="s">
        <v>630</v>
      </c>
      <c r="I16" s="161" t="s">
        <v>639</v>
      </c>
    </row>
    <row r="17" spans="1:9" x14ac:dyDescent="0.35">
      <c r="A17" s="155">
        <v>16</v>
      </c>
      <c r="B17" s="105" t="s">
        <v>304</v>
      </c>
      <c r="C17" s="105" t="s">
        <v>636</v>
      </c>
      <c r="D17" s="156" t="s">
        <v>305</v>
      </c>
      <c r="E17" s="161" t="s">
        <v>647</v>
      </c>
      <c r="F17" s="161"/>
      <c r="G17" s="161"/>
      <c r="H17" s="161"/>
      <c r="I17" s="161"/>
    </row>
    <row r="18" spans="1:9" x14ac:dyDescent="0.35">
      <c r="A18" s="155">
        <v>17</v>
      </c>
      <c r="B18" s="105" t="s">
        <v>266</v>
      </c>
      <c r="C18" s="105" t="s">
        <v>636</v>
      </c>
      <c r="D18" s="156" t="s">
        <v>267</v>
      </c>
      <c r="E18" s="161" t="s">
        <v>597</v>
      </c>
      <c r="F18" s="161"/>
      <c r="G18" s="161"/>
      <c r="H18" s="161"/>
      <c r="I18" s="161"/>
    </row>
    <row r="19" spans="1:9" x14ac:dyDescent="0.35">
      <c r="A19" s="155">
        <v>18</v>
      </c>
      <c r="B19" s="105" t="s">
        <v>299</v>
      </c>
      <c r="C19" s="105" t="s">
        <v>636</v>
      </c>
      <c r="D19" s="156" t="s">
        <v>300</v>
      </c>
      <c r="E19" s="161" t="s">
        <v>648</v>
      </c>
      <c r="F19" s="161" t="s">
        <v>649</v>
      </c>
      <c r="G19" s="161">
        <v>4520</v>
      </c>
      <c r="H19" s="161"/>
      <c r="I19" s="161"/>
    </row>
    <row r="20" spans="1:9" x14ac:dyDescent="0.35">
      <c r="A20" s="155">
        <v>19</v>
      </c>
      <c r="B20" s="105" t="s">
        <v>306</v>
      </c>
      <c r="C20" s="105" t="s">
        <v>636</v>
      </c>
      <c r="D20" s="156" t="s">
        <v>650</v>
      </c>
      <c r="E20" s="161" t="s">
        <v>645</v>
      </c>
      <c r="F20" s="161"/>
      <c r="G20" s="161"/>
      <c r="H20" s="161"/>
      <c r="I20" s="161"/>
    </row>
    <row r="21" spans="1:9" x14ac:dyDescent="0.35">
      <c r="A21" s="155">
        <v>20</v>
      </c>
      <c r="B21" s="105" t="s">
        <v>310</v>
      </c>
      <c r="C21" s="105" t="s">
        <v>636</v>
      </c>
      <c r="D21" s="156" t="s">
        <v>311</v>
      </c>
      <c r="E21" s="161" t="s">
        <v>651</v>
      </c>
      <c r="F21" s="161"/>
      <c r="G21" s="161"/>
      <c r="H21" s="161"/>
      <c r="I21" s="161"/>
    </row>
    <row r="22" spans="1:9" x14ac:dyDescent="0.35">
      <c r="A22" s="155">
        <v>21</v>
      </c>
      <c r="B22" s="105" t="s">
        <v>280</v>
      </c>
      <c r="C22" s="105" t="s">
        <v>636</v>
      </c>
      <c r="D22" s="156" t="s">
        <v>281</v>
      </c>
      <c r="E22" s="161" t="s">
        <v>647</v>
      </c>
      <c r="F22" s="161"/>
      <c r="G22" s="161"/>
      <c r="H22" s="161"/>
      <c r="I22" s="161"/>
    </row>
    <row r="23" spans="1:9" x14ac:dyDescent="0.35">
      <c r="A23" s="155">
        <v>22</v>
      </c>
      <c r="B23" s="105" t="s">
        <v>229</v>
      </c>
      <c r="C23" s="105" t="s">
        <v>636</v>
      </c>
      <c r="D23" s="156" t="s">
        <v>231</v>
      </c>
      <c r="E23" s="161" t="s">
        <v>597</v>
      </c>
      <c r="F23" s="161"/>
      <c r="G23" s="161"/>
      <c r="H23" s="161"/>
      <c r="I23" s="161"/>
    </row>
    <row r="24" spans="1:9" x14ac:dyDescent="0.35">
      <c r="A24" s="155">
        <v>23</v>
      </c>
      <c r="B24" s="105" t="s">
        <v>302</v>
      </c>
      <c r="C24" s="105" t="s">
        <v>636</v>
      </c>
      <c r="D24" s="156" t="s">
        <v>303</v>
      </c>
      <c r="E24" s="161" t="s">
        <v>652</v>
      </c>
      <c r="F24" s="161"/>
      <c r="G24" s="161" t="s">
        <v>653</v>
      </c>
      <c r="H24" s="161"/>
      <c r="I24" s="161"/>
    </row>
    <row r="25" spans="1:9" x14ac:dyDescent="0.35">
      <c r="A25" s="155">
        <v>24</v>
      </c>
      <c r="B25" s="105" t="s">
        <v>315</v>
      </c>
      <c r="C25" s="105" t="s">
        <v>636</v>
      </c>
      <c r="D25" s="156" t="s">
        <v>316</v>
      </c>
      <c r="E25" s="161" t="s">
        <v>648</v>
      </c>
      <c r="F25" s="161" t="s">
        <v>649</v>
      </c>
      <c r="G25" s="161">
        <v>4520</v>
      </c>
      <c r="H25" s="161"/>
      <c r="I25" s="161"/>
    </row>
    <row r="26" spans="1:9" x14ac:dyDescent="0.35">
      <c r="A26" s="155">
        <v>25</v>
      </c>
      <c r="B26" s="105" t="s">
        <v>317</v>
      </c>
      <c r="C26" s="105" t="s">
        <v>636</v>
      </c>
      <c r="D26" s="156" t="s">
        <v>318</v>
      </c>
      <c r="E26" s="161" t="s">
        <v>644</v>
      </c>
      <c r="F26" s="161"/>
      <c r="G26" s="161"/>
      <c r="H26" s="161"/>
      <c r="I26" s="161"/>
    </row>
    <row r="27" spans="1:9" x14ac:dyDescent="0.35">
      <c r="A27" s="155">
        <v>26</v>
      </c>
      <c r="B27" s="105" t="s">
        <v>243</v>
      </c>
      <c r="C27" s="105" t="s">
        <v>636</v>
      </c>
      <c r="D27" s="156" t="s">
        <v>244</v>
      </c>
      <c r="E27" s="161" t="s">
        <v>637</v>
      </c>
      <c r="F27" s="161" t="s">
        <v>41</v>
      </c>
      <c r="G27" s="161" t="s">
        <v>638</v>
      </c>
      <c r="H27" s="161" t="s">
        <v>630</v>
      </c>
      <c r="I27" s="161" t="s">
        <v>639</v>
      </c>
    </row>
    <row r="28" spans="1:9" x14ac:dyDescent="0.35">
      <c r="A28" s="155">
        <v>27</v>
      </c>
      <c r="B28" s="16" t="s">
        <v>324</v>
      </c>
      <c r="C28" s="16" t="s">
        <v>320</v>
      </c>
      <c r="D28" s="16" t="s">
        <v>325</v>
      </c>
      <c r="E28" s="161" t="s">
        <v>637</v>
      </c>
      <c r="F28" s="161" t="s">
        <v>41</v>
      </c>
      <c r="G28" s="161" t="s">
        <v>638</v>
      </c>
      <c r="H28" s="161" t="s">
        <v>630</v>
      </c>
      <c r="I28" s="161" t="s">
        <v>639</v>
      </c>
    </row>
    <row r="29" spans="1:9" x14ac:dyDescent="0.35">
      <c r="A29" s="155">
        <v>28</v>
      </c>
      <c r="B29" s="16" t="s">
        <v>332</v>
      </c>
      <c r="C29" s="16" t="s">
        <v>320</v>
      </c>
      <c r="D29" s="16" t="s">
        <v>333</v>
      </c>
      <c r="E29" s="161" t="s">
        <v>645</v>
      </c>
      <c r="F29" s="161" t="s">
        <v>48</v>
      </c>
      <c r="G29" s="161"/>
      <c r="H29" s="161"/>
      <c r="I29" s="161"/>
    </row>
    <row r="30" spans="1:9" x14ac:dyDescent="0.35">
      <c r="A30" s="155">
        <v>29</v>
      </c>
      <c r="B30" s="16" t="s">
        <v>381</v>
      </c>
      <c r="C30" s="16" t="s">
        <v>320</v>
      </c>
      <c r="D30" s="16" t="s">
        <v>382</v>
      </c>
      <c r="E30" s="161" t="s">
        <v>651</v>
      </c>
      <c r="F30" s="161" t="s">
        <v>48</v>
      </c>
      <c r="G30" s="161"/>
      <c r="H30" s="161"/>
      <c r="I30" s="161"/>
    </row>
    <row r="31" spans="1:9" x14ac:dyDescent="0.35">
      <c r="A31" s="155">
        <v>30</v>
      </c>
      <c r="B31" s="16" t="s">
        <v>390</v>
      </c>
      <c r="C31" s="16" t="s">
        <v>320</v>
      </c>
      <c r="D31" s="16" t="s">
        <v>391</v>
      </c>
      <c r="E31" s="161" t="s">
        <v>654</v>
      </c>
      <c r="F31" s="161"/>
      <c r="G31" s="161"/>
      <c r="H31" s="161"/>
      <c r="I31" s="161"/>
    </row>
    <row r="32" spans="1:9" x14ac:dyDescent="0.35">
      <c r="A32" s="155">
        <v>31</v>
      </c>
      <c r="B32" s="16" t="s">
        <v>340</v>
      </c>
      <c r="C32" s="16" t="s">
        <v>320</v>
      </c>
      <c r="D32" s="16" t="s">
        <v>341</v>
      </c>
      <c r="E32" s="161" t="s">
        <v>637</v>
      </c>
      <c r="F32" s="161" t="s">
        <v>41</v>
      </c>
      <c r="G32" s="161" t="s">
        <v>638</v>
      </c>
      <c r="H32" s="161" t="s">
        <v>630</v>
      </c>
      <c r="I32" s="161" t="s">
        <v>639</v>
      </c>
    </row>
    <row r="33" spans="1:9" x14ac:dyDescent="0.35">
      <c r="A33" s="155">
        <v>32</v>
      </c>
      <c r="B33" s="16" t="s">
        <v>344</v>
      </c>
      <c r="C33" s="16" t="s">
        <v>320</v>
      </c>
      <c r="D33" s="16" t="s">
        <v>345</v>
      </c>
      <c r="E33" s="161" t="s">
        <v>637</v>
      </c>
      <c r="F33" s="161" t="s">
        <v>41</v>
      </c>
      <c r="G33" s="161" t="s">
        <v>638</v>
      </c>
      <c r="H33" s="161" t="s">
        <v>630</v>
      </c>
      <c r="I33" s="161" t="s">
        <v>639</v>
      </c>
    </row>
    <row r="34" spans="1:9" x14ac:dyDescent="0.35">
      <c r="A34" s="155">
        <v>33</v>
      </c>
      <c r="B34" s="16" t="s">
        <v>348</v>
      </c>
      <c r="C34" s="16" t="s">
        <v>320</v>
      </c>
      <c r="D34" s="16" t="s">
        <v>349</v>
      </c>
      <c r="E34" s="161" t="s">
        <v>637</v>
      </c>
      <c r="F34" s="161" t="s">
        <v>41</v>
      </c>
      <c r="G34" s="161" t="s">
        <v>638</v>
      </c>
      <c r="H34" s="161" t="s">
        <v>630</v>
      </c>
      <c r="I34" s="161" t="s">
        <v>639</v>
      </c>
    </row>
    <row r="35" spans="1:9" x14ac:dyDescent="0.35">
      <c r="A35" s="155">
        <v>34</v>
      </c>
      <c r="B35" s="16" t="s">
        <v>365</v>
      </c>
      <c r="C35" s="16" t="s">
        <v>320</v>
      </c>
      <c r="D35" s="16" t="s">
        <v>366</v>
      </c>
      <c r="E35" s="161" t="s">
        <v>637</v>
      </c>
      <c r="F35" s="161" t="s">
        <v>41</v>
      </c>
      <c r="G35" s="161" t="s">
        <v>638</v>
      </c>
      <c r="H35" s="161" t="s">
        <v>630</v>
      </c>
      <c r="I35" s="161" t="s">
        <v>639</v>
      </c>
    </row>
    <row r="36" spans="1:9" x14ac:dyDescent="0.35">
      <c r="A36" s="155">
        <v>35</v>
      </c>
      <c r="B36" s="16" t="s">
        <v>369</v>
      </c>
      <c r="C36" s="16" t="s">
        <v>320</v>
      </c>
      <c r="D36" s="16" t="s">
        <v>370</v>
      </c>
      <c r="E36" s="161" t="s">
        <v>637</v>
      </c>
      <c r="F36" s="161" t="s">
        <v>41</v>
      </c>
      <c r="G36" s="161" t="s">
        <v>638</v>
      </c>
      <c r="H36" s="161" t="s">
        <v>630</v>
      </c>
      <c r="I36" s="161" t="s">
        <v>639</v>
      </c>
    </row>
    <row r="37" spans="1:9" x14ac:dyDescent="0.35">
      <c r="A37" s="155">
        <v>36</v>
      </c>
      <c r="B37" s="16" t="s">
        <v>379</v>
      </c>
      <c r="C37" s="16" t="s">
        <v>320</v>
      </c>
      <c r="D37" s="16" t="s">
        <v>380</v>
      </c>
      <c r="E37" s="161" t="s">
        <v>637</v>
      </c>
      <c r="F37" s="161" t="s">
        <v>41</v>
      </c>
      <c r="G37" s="161" t="s">
        <v>638</v>
      </c>
      <c r="H37" s="161" t="s">
        <v>630</v>
      </c>
      <c r="I37" s="161" t="s">
        <v>639</v>
      </c>
    </row>
    <row r="38" spans="1:9" x14ac:dyDescent="0.35">
      <c r="A38" s="155">
        <v>37</v>
      </c>
      <c r="B38" s="16" t="s">
        <v>385</v>
      </c>
      <c r="C38" s="16" t="s">
        <v>320</v>
      </c>
      <c r="D38" s="16" t="s">
        <v>386</v>
      </c>
      <c r="E38" s="161" t="s">
        <v>637</v>
      </c>
      <c r="F38" s="161" t="s">
        <v>41</v>
      </c>
      <c r="G38" s="161" t="s">
        <v>638</v>
      </c>
      <c r="H38" s="161" t="s">
        <v>630</v>
      </c>
      <c r="I38" s="161" t="s">
        <v>639</v>
      </c>
    </row>
    <row r="39" spans="1:9" x14ac:dyDescent="0.35">
      <c r="A39" s="155">
        <v>38</v>
      </c>
      <c r="B39" s="16" t="s">
        <v>398</v>
      </c>
      <c r="C39" s="16" t="s">
        <v>320</v>
      </c>
      <c r="D39" s="16" t="s">
        <v>399</v>
      </c>
      <c r="E39" s="161" t="s">
        <v>637</v>
      </c>
      <c r="F39" s="161" t="s">
        <v>41</v>
      </c>
      <c r="G39" s="161" t="s">
        <v>638</v>
      </c>
      <c r="H39" s="161" t="s">
        <v>630</v>
      </c>
      <c r="I39" s="161" t="s">
        <v>639</v>
      </c>
    </row>
    <row r="40" spans="1:9" x14ac:dyDescent="0.35">
      <c r="A40" s="155">
        <v>39</v>
      </c>
      <c r="B40" s="16" t="s">
        <v>402</v>
      </c>
      <c r="C40" s="16" t="s">
        <v>320</v>
      </c>
      <c r="D40" s="16" t="s">
        <v>403</v>
      </c>
      <c r="E40" s="161" t="s">
        <v>637</v>
      </c>
      <c r="F40" s="161" t="s">
        <v>41</v>
      </c>
      <c r="G40" s="161" t="s">
        <v>638</v>
      </c>
      <c r="H40" s="161" t="s">
        <v>630</v>
      </c>
      <c r="I40" s="161" t="s">
        <v>639</v>
      </c>
    </row>
    <row r="41" spans="1:9" x14ac:dyDescent="0.35">
      <c r="A41" s="155">
        <v>40</v>
      </c>
      <c r="B41" s="16" t="s">
        <v>342</v>
      </c>
      <c r="C41" s="16" t="s">
        <v>320</v>
      </c>
      <c r="D41" s="16" t="s">
        <v>343</v>
      </c>
      <c r="E41" s="161" t="s">
        <v>637</v>
      </c>
      <c r="F41" s="161" t="s">
        <v>41</v>
      </c>
      <c r="G41" s="161" t="s">
        <v>638</v>
      </c>
      <c r="H41" s="161" t="s">
        <v>630</v>
      </c>
      <c r="I41" s="161" t="s">
        <v>639</v>
      </c>
    </row>
    <row r="42" spans="1:9" x14ac:dyDescent="0.35">
      <c r="A42" s="155">
        <v>41</v>
      </c>
      <c r="B42" s="16" t="s">
        <v>350</v>
      </c>
      <c r="C42" s="16" t="s">
        <v>320</v>
      </c>
      <c r="D42" s="16" t="s">
        <v>351</v>
      </c>
      <c r="E42" s="161" t="s">
        <v>637</v>
      </c>
      <c r="F42" s="161" t="s">
        <v>41</v>
      </c>
      <c r="G42" s="161" t="s">
        <v>638</v>
      </c>
      <c r="H42" s="161" t="s">
        <v>630</v>
      </c>
      <c r="I42" s="161" t="s">
        <v>639</v>
      </c>
    </row>
    <row r="43" spans="1:9" x14ac:dyDescent="0.35">
      <c r="A43" s="155">
        <v>42</v>
      </c>
      <c r="B43" s="16" t="s">
        <v>359</v>
      </c>
      <c r="C43" s="16" t="s">
        <v>320</v>
      </c>
      <c r="D43" s="16" t="s">
        <v>360</v>
      </c>
      <c r="E43" s="161" t="s">
        <v>637</v>
      </c>
      <c r="F43" s="161" t="s">
        <v>41</v>
      </c>
      <c r="G43" s="161" t="s">
        <v>638</v>
      </c>
      <c r="H43" s="161" t="s">
        <v>630</v>
      </c>
      <c r="I43" s="161" t="s">
        <v>639</v>
      </c>
    </row>
    <row r="44" spans="1:9" x14ac:dyDescent="0.35">
      <c r="A44" s="155">
        <v>43</v>
      </c>
      <c r="B44" s="16" t="s">
        <v>363</v>
      </c>
      <c r="C44" s="16" t="s">
        <v>320</v>
      </c>
      <c r="D44" s="16" t="s">
        <v>364</v>
      </c>
      <c r="E44" s="161" t="s">
        <v>637</v>
      </c>
      <c r="F44" s="161" t="s">
        <v>41</v>
      </c>
      <c r="G44" s="161" t="s">
        <v>638</v>
      </c>
      <c r="H44" s="161" t="s">
        <v>630</v>
      </c>
      <c r="I44" s="161" t="s">
        <v>639</v>
      </c>
    </row>
    <row r="45" spans="1:9" x14ac:dyDescent="0.35">
      <c r="A45" s="155">
        <v>44</v>
      </c>
      <c r="B45" s="16" t="s">
        <v>367</v>
      </c>
      <c r="C45" s="16" t="s">
        <v>320</v>
      </c>
      <c r="D45" s="16" t="s">
        <v>368</v>
      </c>
      <c r="E45" s="161" t="s">
        <v>637</v>
      </c>
      <c r="F45" s="161" t="s">
        <v>41</v>
      </c>
      <c r="G45" s="161" t="s">
        <v>638</v>
      </c>
      <c r="H45" s="161" t="s">
        <v>630</v>
      </c>
      <c r="I45" s="161" t="s">
        <v>639</v>
      </c>
    </row>
    <row r="46" spans="1:9" x14ac:dyDescent="0.35">
      <c r="A46" s="155">
        <v>45</v>
      </c>
      <c r="B46" s="105"/>
      <c r="C46" s="105"/>
      <c r="D46" s="156"/>
      <c r="E46" s="161"/>
      <c r="F46" s="161"/>
      <c r="G46" s="161"/>
      <c r="H46" s="161"/>
      <c r="I46" s="161"/>
    </row>
    <row r="47" spans="1:9" x14ac:dyDescent="0.35">
      <c r="A47" s="155">
        <v>46</v>
      </c>
      <c r="B47" s="105"/>
      <c r="C47" s="105"/>
      <c r="D47" s="156"/>
      <c r="E47" s="161"/>
      <c r="F47" s="161"/>
      <c r="G47" s="161"/>
      <c r="H47" s="161"/>
      <c r="I47" s="161"/>
    </row>
    <row r="48" spans="1:9" x14ac:dyDescent="0.35">
      <c r="A48" s="155">
        <v>47</v>
      </c>
      <c r="B48" s="105"/>
      <c r="C48" s="105"/>
      <c r="D48" s="156"/>
      <c r="E48" s="161"/>
      <c r="F48" s="161"/>
      <c r="G48" s="161"/>
      <c r="H48" s="161"/>
      <c r="I48" s="161"/>
    </row>
    <row r="49" spans="1:9" x14ac:dyDescent="0.35">
      <c r="A49" s="155">
        <v>48</v>
      </c>
      <c r="B49" s="105"/>
      <c r="C49" s="105"/>
      <c r="D49" s="156"/>
      <c r="E49" s="161"/>
      <c r="F49" s="161"/>
      <c r="G49" s="161"/>
      <c r="H49" s="161"/>
      <c r="I49" s="161"/>
    </row>
    <row r="50" spans="1:9" x14ac:dyDescent="0.35">
      <c r="A50" s="155">
        <v>49</v>
      </c>
      <c r="B50" s="105"/>
      <c r="C50" s="105"/>
      <c r="D50" s="156"/>
      <c r="E50" s="161"/>
      <c r="F50" s="161"/>
      <c r="G50" s="161"/>
      <c r="H50" s="161"/>
      <c r="I50" s="161"/>
    </row>
    <row r="51" spans="1:9" x14ac:dyDescent="0.35">
      <c r="A51" s="155">
        <v>50</v>
      </c>
      <c r="B51" s="105"/>
      <c r="C51" s="105"/>
      <c r="D51" s="156"/>
      <c r="E51" s="161"/>
      <c r="F51" s="161"/>
      <c r="G51" s="161"/>
      <c r="H51" s="161"/>
      <c r="I51" s="161"/>
    </row>
    <row r="52" spans="1:9" x14ac:dyDescent="0.35">
      <c r="A52" s="155">
        <v>51</v>
      </c>
      <c r="B52" s="105"/>
      <c r="C52" s="105"/>
      <c r="D52" s="156"/>
      <c r="E52" s="161"/>
      <c r="F52" s="161"/>
      <c r="G52" s="161"/>
      <c r="H52" s="161"/>
      <c r="I52" s="161"/>
    </row>
    <row r="53" spans="1:9" x14ac:dyDescent="0.35">
      <c r="A53" s="155">
        <v>52</v>
      </c>
      <c r="B53" s="105"/>
      <c r="C53" s="105"/>
      <c r="D53" s="156"/>
      <c r="E53" s="161"/>
      <c r="F53" s="161"/>
      <c r="G53" s="161"/>
      <c r="H53" s="161"/>
      <c r="I53" s="161"/>
    </row>
    <row r="54" spans="1:9" x14ac:dyDescent="0.35">
      <c r="A54" s="155">
        <v>53</v>
      </c>
      <c r="B54" s="105"/>
      <c r="C54" s="105"/>
      <c r="D54" s="156"/>
      <c r="E54" s="161"/>
      <c r="F54" s="161"/>
      <c r="G54" s="161"/>
      <c r="H54" s="161"/>
      <c r="I54" s="161"/>
    </row>
    <row r="55" spans="1:9" x14ac:dyDescent="0.35">
      <c r="A55" s="155">
        <v>54</v>
      </c>
      <c r="B55" s="105"/>
      <c r="C55" s="105"/>
      <c r="D55" s="156"/>
      <c r="E55" s="161"/>
      <c r="F55" s="161"/>
      <c r="G55" s="161"/>
      <c r="H55" s="161"/>
      <c r="I55" s="161"/>
    </row>
    <row r="56" spans="1:9" x14ac:dyDescent="0.35">
      <c r="A56" s="155">
        <v>55</v>
      </c>
      <c r="B56" s="105"/>
      <c r="C56" s="105"/>
      <c r="D56" s="156"/>
      <c r="E56" s="161"/>
      <c r="F56" s="161"/>
      <c r="G56" s="161"/>
      <c r="H56" s="161"/>
      <c r="I56" s="161"/>
    </row>
    <row r="57" spans="1:9" x14ac:dyDescent="0.35">
      <c r="A57" s="155">
        <v>56</v>
      </c>
      <c r="B57" s="105"/>
      <c r="C57" s="105"/>
      <c r="D57" s="156"/>
      <c r="E57" s="161"/>
      <c r="F57" s="161"/>
      <c r="G57" s="161"/>
      <c r="H57" s="161"/>
      <c r="I57" s="161"/>
    </row>
    <row r="58" spans="1:9" x14ac:dyDescent="0.35">
      <c r="A58" s="155">
        <v>57</v>
      </c>
      <c r="B58" s="105"/>
      <c r="C58" s="105"/>
      <c r="D58" s="156"/>
      <c r="E58" s="161"/>
      <c r="F58" s="161"/>
      <c r="G58" s="161"/>
      <c r="H58" s="161"/>
      <c r="I58" s="161"/>
    </row>
    <row r="59" spans="1:9" x14ac:dyDescent="0.35">
      <c r="A59" s="155">
        <v>58</v>
      </c>
      <c r="B59" s="105"/>
      <c r="C59" s="105"/>
      <c r="D59" s="156"/>
      <c r="E59" s="161"/>
      <c r="F59" s="161"/>
      <c r="G59" s="161"/>
      <c r="H59" s="161"/>
      <c r="I59" s="161"/>
    </row>
    <row r="60" spans="1:9" x14ac:dyDescent="0.35">
      <c r="A60" s="155">
        <v>59</v>
      </c>
      <c r="B60" s="105"/>
      <c r="C60" s="105"/>
      <c r="D60" s="156"/>
      <c r="E60" s="161"/>
      <c r="F60" s="161"/>
      <c r="G60" s="161"/>
      <c r="H60" s="161"/>
      <c r="I60" s="161"/>
    </row>
    <row r="61" spans="1:9" x14ac:dyDescent="0.35">
      <c r="A61" s="155">
        <v>60</v>
      </c>
      <c r="B61" s="105"/>
      <c r="C61" s="105"/>
      <c r="D61" s="156"/>
      <c r="E61" s="161"/>
      <c r="F61" s="161"/>
      <c r="G61" s="161"/>
      <c r="H61" s="161"/>
      <c r="I61" s="161"/>
    </row>
    <row r="62" spans="1:9" x14ac:dyDescent="0.35">
      <c r="A62" s="155">
        <v>61</v>
      </c>
      <c r="B62" s="105"/>
      <c r="C62" s="105"/>
      <c r="D62" s="156"/>
      <c r="E62" s="161"/>
      <c r="F62" s="161"/>
      <c r="G62" s="161"/>
      <c r="H62" s="161"/>
      <c r="I62" s="161"/>
    </row>
    <row r="63" spans="1:9" x14ac:dyDescent="0.35">
      <c r="A63" s="155">
        <v>62</v>
      </c>
      <c r="B63" s="105"/>
      <c r="C63" s="105"/>
      <c r="D63" s="156"/>
      <c r="E63" s="161"/>
      <c r="F63" s="161"/>
      <c r="G63" s="161"/>
      <c r="H63" s="161"/>
      <c r="I63" s="161"/>
    </row>
    <row r="64" spans="1:9" x14ac:dyDescent="0.35">
      <c r="A64" s="155">
        <v>63</v>
      </c>
      <c r="B64" s="105"/>
      <c r="C64" s="105"/>
      <c r="D64" s="156"/>
      <c r="E64" s="161"/>
      <c r="F64" s="161"/>
      <c r="G64" s="161"/>
      <c r="H64" s="161"/>
      <c r="I64" s="161"/>
    </row>
    <row r="65" spans="1:9" x14ac:dyDescent="0.35">
      <c r="A65" s="155">
        <v>64</v>
      </c>
      <c r="B65" s="105"/>
      <c r="C65" s="105"/>
      <c r="D65" s="156"/>
      <c r="E65" s="161"/>
      <c r="F65" s="161"/>
      <c r="G65" s="161"/>
      <c r="H65" s="161"/>
      <c r="I65" s="161"/>
    </row>
    <row r="66" spans="1:9" x14ac:dyDescent="0.35">
      <c r="A66" s="155">
        <v>65</v>
      </c>
      <c r="B66" s="105"/>
      <c r="C66" s="105"/>
      <c r="D66" s="156"/>
      <c r="E66" s="161"/>
      <c r="F66" s="161"/>
      <c r="G66" s="161"/>
      <c r="H66" s="161"/>
      <c r="I66" s="161"/>
    </row>
    <row r="67" spans="1:9" x14ac:dyDescent="0.35">
      <c r="A67" s="155">
        <v>66</v>
      </c>
      <c r="B67" s="105"/>
      <c r="C67" s="105"/>
      <c r="D67" s="156"/>
      <c r="E67" s="161"/>
      <c r="F67" s="161"/>
      <c r="G67" s="161"/>
      <c r="H67" s="161"/>
      <c r="I67" s="161"/>
    </row>
    <row r="68" spans="1:9" x14ac:dyDescent="0.35">
      <c r="A68" s="155">
        <v>67</v>
      </c>
      <c r="B68" s="105"/>
      <c r="C68" s="105"/>
      <c r="D68" s="156"/>
      <c r="E68" s="161"/>
      <c r="F68" s="161"/>
      <c r="G68" s="161"/>
      <c r="H68" s="161"/>
      <c r="I68" s="161"/>
    </row>
    <row r="69" spans="1:9" x14ac:dyDescent="0.35">
      <c r="A69" s="155">
        <v>68</v>
      </c>
      <c r="B69" s="105"/>
      <c r="C69" s="105"/>
      <c r="D69" s="156"/>
      <c r="E69" s="161"/>
      <c r="F69" s="161"/>
      <c r="G69" s="161"/>
      <c r="H69" s="161"/>
      <c r="I69" s="161"/>
    </row>
    <row r="70" spans="1:9" x14ac:dyDescent="0.35">
      <c r="A70" s="155">
        <v>69</v>
      </c>
      <c r="B70" s="105"/>
      <c r="C70" s="105"/>
      <c r="D70" s="156"/>
      <c r="E70" s="161"/>
      <c r="F70" s="161"/>
      <c r="G70" s="161"/>
      <c r="H70" s="161"/>
      <c r="I70" s="161"/>
    </row>
    <row r="71" spans="1:9" x14ac:dyDescent="0.35">
      <c r="A71" s="155">
        <v>70</v>
      </c>
      <c r="B71" s="105"/>
      <c r="C71" s="105"/>
      <c r="D71" s="156"/>
      <c r="E71" s="161"/>
      <c r="F71" s="161"/>
      <c r="G71" s="161"/>
      <c r="H71" s="161"/>
      <c r="I71" s="161"/>
    </row>
    <row r="72" spans="1:9" x14ac:dyDescent="0.35">
      <c r="A72" s="155">
        <v>71</v>
      </c>
      <c r="B72" s="105"/>
      <c r="C72" s="105"/>
      <c r="D72" s="156"/>
      <c r="E72" s="161"/>
      <c r="F72" s="161"/>
      <c r="G72" s="161"/>
      <c r="H72" s="161"/>
      <c r="I72" s="161"/>
    </row>
    <row r="73" spans="1:9" x14ac:dyDescent="0.35">
      <c r="A73" s="155">
        <v>72</v>
      </c>
      <c r="B73" s="105"/>
      <c r="C73" s="105"/>
      <c r="D73" s="156"/>
      <c r="E73" s="161"/>
      <c r="F73" s="161"/>
      <c r="G73" s="161"/>
      <c r="H73" s="161"/>
      <c r="I73" s="161"/>
    </row>
    <row r="74" spans="1:9" x14ac:dyDescent="0.35">
      <c r="A74" s="155">
        <v>73</v>
      </c>
      <c r="B74" s="105"/>
      <c r="C74" s="105"/>
      <c r="D74" s="156"/>
      <c r="E74" s="161"/>
      <c r="F74" s="161"/>
      <c r="G74" s="161"/>
      <c r="H74" s="161"/>
      <c r="I74" s="161"/>
    </row>
    <row r="75" spans="1:9" x14ac:dyDescent="0.35">
      <c r="A75" s="155">
        <v>74</v>
      </c>
      <c r="B75" s="105"/>
      <c r="C75" s="105"/>
      <c r="D75" s="156"/>
      <c r="E75" s="161"/>
      <c r="F75" s="161"/>
      <c r="G75" s="161"/>
      <c r="H75" s="161"/>
      <c r="I75" s="161"/>
    </row>
    <row r="76" spans="1:9" x14ac:dyDescent="0.35">
      <c r="A76" s="155">
        <v>75</v>
      </c>
      <c r="B76" s="105"/>
      <c r="C76" s="105"/>
      <c r="D76" s="156"/>
      <c r="E76" s="161"/>
      <c r="F76" s="161"/>
      <c r="G76" s="161"/>
      <c r="H76" s="161"/>
      <c r="I76" s="161"/>
    </row>
    <row r="77" spans="1:9" x14ac:dyDescent="0.35">
      <c r="A77" s="155">
        <v>76</v>
      </c>
      <c r="B77" s="105"/>
      <c r="C77" s="105"/>
      <c r="D77" s="156"/>
      <c r="E77" s="161"/>
      <c r="F77" s="161"/>
      <c r="G77" s="161"/>
      <c r="H77" s="161"/>
      <c r="I77" s="161"/>
    </row>
    <row r="78" spans="1:9" x14ac:dyDescent="0.35">
      <c r="A78" s="155">
        <v>77</v>
      </c>
      <c r="B78" s="105"/>
      <c r="C78" s="105"/>
      <c r="D78" s="156"/>
      <c r="E78" s="161"/>
      <c r="F78" s="161"/>
      <c r="G78" s="161"/>
      <c r="H78" s="161"/>
      <c r="I78" s="161"/>
    </row>
    <row r="79" spans="1:9" x14ac:dyDescent="0.35">
      <c r="A79" s="155">
        <v>78</v>
      </c>
      <c r="B79" s="105"/>
      <c r="C79" s="105"/>
      <c r="D79" s="156"/>
      <c r="E79" s="161"/>
      <c r="F79" s="161"/>
      <c r="G79" s="161"/>
      <c r="H79" s="161"/>
      <c r="I79" s="161"/>
    </row>
    <row r="80" spans="1:9" x14ac:dyDescent="0.35">
      <c r="A80" s="155">
        <v>79</v>
      </c>
      <c r="B80" s="105"/>
      <c r="C80" s="105"/>
      <c r="D80" s="156"/>
      <c r="E80" s="161"/>
      <c r="F80" s="161"/>
      <c r="G80" s="161"/>
      <c r="H80" s="161"/>
      <c r="I80" s="161"/>
    </row>
    <row r="81" spans="1:9" x14ac:dyDescent="0.35">
      <c r="A81" s="155">
        <v>80</v>
      </c>
      <c r="B81" s="105"/>
      <c r="C81" s="105"/>
      <c r="D81" s="156"/>
      <c r="E81" s="161"/>
      <c r="F81" s="161"/>
      <c r="G81" s="161"/>
      <c r="H81" s="161"/>
      <c r="I81" s="161"/>
    </row>
    <row r="82" spans="1:9" x14ac:dyDescent="0.35">
      <c r="A82" s="155">
        <v>81</v>
      </c>
      <c r="B82" s="105"/>
      <c r="C82" s="105"/>
      <c r="D82" s="156"/>
      <c r="E82" s="161"/>
      <c r="F82" s="161"/>
      <c r="G82" s="161"/>
      <c r="H82" s="161"/>
      <c r="I82" s="161"/>
    </row>
    <row r="83" spans="1:9" x14ac:dyDescent="0.35">
      <c r="A83" s="155">
        <v>82</v>
      </c>
      <c r="B83" s="105"/>
      <c r="C83" s="105"/>
      <c r="D83" s="156"/>
      <c r="E83" s="161"/>
      <c r="F83" s="161"/>
      <c r="G83" s="161"/>
      <c r="H83" s="161"/>
      <c r="I83" s="161"/>
    </row>
    <row r="84" spans="1:9" x14ac:dyDescent="0.35">
      <c r="A84" s="155">
        <v>83</v>
      </c>
      <c r="B84" s="105"/>
      <c r="C84" s="105"/>
      <c r="D84" s="156"/>
      <c r="E84" s="161"/>
      <c r="F84" s="161"/>
      <c r="G84" s="161"/>
      <c r="H84" s="161"/>
      <c r="I84" s="161"/>
    </row>
    <row r="85" spans="1:9" x14ac:dyDescent="0.35">
      <c r="A85" s="155">
        <v>84</v>
      </c>
      <c r="B85" s="105"/>
      <c r="C85" s="105"/>
      <c r="D85" s="156"/>
      <c r="E85" s="161"/>
      <c r="F85" s="161"/>
      <c r="G85" s="161"/>
      <c r="H85" s="161"/>
      <c r="I85" s="161"/>
    </row>
    <row r="86" spans="1:9" x14ac:dyDescent="0.35">
      <c r="A86" s="155">
        <v>85</v>
      </c>
      <c r="B86" s="105"/>
      <c r="C86" s="105"/>
      <c r="D86" s="156"/>
      <c r="E86" s="161"/>
      <c r="F86" s="161"/>
      <c r="G86" s="161"/>
      <c r="H86" s="161"/>
      <c r="I86" s="161"/>
    </row>
    <row r="87" spans="1:9" x14ac:dyDescent="0.35">
      <c r="A87" s="155">
        <v>86</v>
      </c>
      <c r="B87" s="105"/>
      <c r="C87" s="105"/>
      <c r="D87" s="156"/>
      <c r="E87" s="161"/>
      <c r="F87" s="161"/>
      <c r="G87" s="161"/>
      <c r="H87" s="161"/>
      <c r="I87" s="161"/>
    </row>
    <row r="88" spans="1:9" x14ac:dyDescent="0.35">
      <c r="A88" s="155">
        <v>87</v>
      </c>
      <c r="B88" s="105"/>
      <c r="C88" s="105"/>
      <c r="D88" s="156"/>
      <c r="E88" s="161"/>
      <c r="F88" s="161"/>
      <c r="G88" s="161"/>
      <c r="H88" s="161"/>
      <c r="I88" s="161"/>
    </row>
    <row r="89" spans="1:9" x14ac:dyDescent="0.35">
      <c r="A89" s="155">
        <v>88</v>
      </c>
      <c r="B89" s="105"/>
      <c r="C89" s="105"/>
      <c r="D89" s="156"/>
      <c r="E89" s="161"/>
      <c r="F89" s="161"/>
      <c r="G89" s="161"/>
      <c r="H89" s="161"/>
      <c r="I89" s="161"/>
    </row>
    <row r="90" spans="1:9" x14ac:dyDescent="0.35">
      <c r="A90" s="155">
        <v>89</v>
      </c>
      <c r="B90" s="105"/>
      <c r="C90" s="105"/>
      <c r="D90" s="156"/>
      <c r="E90" s="161"/>
      <c r="F90" s="161"/>
      <c r="G90" s="161"/>
      <c r="H90" s="161"/>
      <c r="I90" s="161"/>
    </row>
    <row r="91" spans="1:9" x14ac:dyDescent="0.35">
      <c r="A91" s="155">
        <v>90</v>
      </c>
      <c r="B91" s="105"/>
      <c r="C91" s="105"/>
      <c r="D91" s="156"/>
      <c r="E91" s="161"/>
      <c r="F91" s="161"/>
      <c r="G91" s="161"/>
      <c r="H91" s="161"/>
      <c r="I91" s="161"/>
    </row>
    <row r="92" spans="1:9" x14ac:dyDescent="0.35">
      <c r="A92" s="155">
        <v>91</v>
      </c>
      <c r="B92" s="105"/>
      <c r="C92" s="105"/>
      <c r="D92" s="156"/>
      <c r="E92" s="161"/>
      <c r="F92" s="161"/>
      <c r="G92" s="161"/>
      <c r="H92" s="161"/>
      <c r="I92" s="161"/>
    </row>
    <row r="93" spans="1:9" x14ac:dyDescent="0.35">
      <c r="A93" s="155">
        <v>92</v>
      </c>
      <c r="B93" s="105"/>
      <c r="C93" s="105"/>
      <c r="D93" s="156"/>
      <c r="E93" s="161"/>
      <c r="F93" s="161"/>
      <c r="G93" s="161"/>
      <c r="H93" s="161"/>
      <c r="I93" s="161"/>
    </row>
    <row r="94" spans="1:9" x14ac:dyDescent="0.35">
      <c r="A94" s="155">
        <v>93</v>
      </c>
      <c r="B94" s="105"/>
      <c r="C94" s="105"/>
      <c r="D94" s="156"/>
      <c r="E94" s="161"/>
      <c r="F94" s="161"/>
      <c r="G94" s="161"/>
      <c r="H94" s="161"/>
      <c r="I94" s="161"/>
    </row>
    <row r="95" spans="1:9" x14ac:dyDescent="0.35">
      <c r="A95" s="155">
        <v>94</v>
      </c>
      <c r="B95" s="105"/>
      <c r="C95" s="105"/>
      <c r="D95" s="156"/>
      <c r="E95" s="161"/>
      <c r="F95" s="161"/>
      <c r="G95" s="161"/>
      <c r="H95" s="161"/>
      <c r="I95" s="161"/>
    </row>
    <row r="96" spans="1:9" x14ac:dyDescent="0.35">
      <c r="A96" s="155">
        <v>95</v>
      </c>
      <c r="B96" s="105"/>
      <c r="C96" s="105"/>
      <c r="D96" s="156"/>
      <c r="E96" s="161"/>
      <c r="F96" s="161"/>
      <c r="G96" s="161"/>
      <c r="H96" s="161"/>
      <c r="I96" s="161"/>
    </row>
    <row r="97" spans="1:9" x14ac:dyDescent="0.35">
      <c r="A97" s="155">
        <v>96</v>
      </c>
      <c r="B97" s="105"/>
      <c r="C97" s="105"/>
      <c r="D97" s="156"/>
      <c r="E97" s="161"/>
      <c r="F97" s="161"/>
      <c r="G97" s="161"/>
      <c r="H97" s="161"/>
      <c r="I97" s="161"/>
    </row>
    <row r="98" spans="1:9" x14ac:dyDescent="0.35">
      <c r="A98" s="155">
        <v>97</v>
      </c>
      <c r="B98" s="105"/>
      <c r="C98" s="105"/>
      <c r="D98" s="156"/>
      <c r="E98" s="161"/>
      <c r="F98" s="161"/>
      <c r="G98" s="161"/>
      <c r="H98" s="161"/>
      <c r="I98" s="161"/>
    </row>
    <row r="99" spans="1:9" x14ac:dyDescent="0.35">
      <c r="A99" s="155">
        <v>98</v>
      </c>
      <c r="B99" s="105"/>
      <c r="C99" s="105"/>
      <c r="D99" s="156"/>
      <c r="E99" s="161"/>
      <c r="F99" s="161"/>
      <c r="G99" s="161"/>
      <c r="H99" s="161"/>
      <c r="I99" s="161"/>
    </row>
    <row r="100" spans="1:9" x14ac:dyDescent="0.35">
      <c r="A100" s="155">
        <v>99</v>
      </c>
      <c r="B100" s="105"/>
      <c r="C100" s="105"/>
      <c r="D100" s="156"/>
      <c r="E100" s="161"/>
      <c r="F100" s="161"/>
      <c r="G100" s="161"/>
      <c r="H100" s="161"/>
      <c r="I100" s="161"/>
    </row>
    <row r="101" spans="1:9" x14ac:dyDescent="0.35">
      <c r="A101" s="155">
        <v>100</v>
      </c>
      <c r="B101" s="105"/>
      <c r="C101" s="105"/>
      <c r="D101" s="156"/>
      <c r="E101" s="161"/>
      <c r="F101" s="161"/>
      <c r="G101" s="161"/>
      <c r="H101" s="161"/>
      <c r="I101" s="161"/>
    </row>
    <row r="102" spans="1:9" x14ac:dyDescent="0.35">
      <c r="A102" s="155">
        <v>101</v>
      </c>
      <c r="B102" s="105"/>
      <c r="C102" s="105"/>
      <c r="D102" s="156"/>
      <c r="E102" s="161"/>
      <c r="F102" s="161"/>
      <c r="G102" s="161"/>
      <c r="H102" s="161"/>
      <c r="I102" s="161"/>
    </row>
    <row r="103" spans="1:9" x14ac:dyDescent="0.35">
      <c r="A103" s="155">
        <v>102</v>
      </c>
      <c r="B103" s="105"/>
      <c r="C103" s="105"/>
      <c r="D103" s="156"/>
      <c r="E103" s="161"/>
      <c r="F103" s="161"/>
      <c r="G103" s="161"/>
      <c r="H103" s="161"/>
      <c r="I103" s="161"/>
    </row>
    <row r="104" spans="1:9" x14ac:dyDescent="0.35">
      <c r="A104" s="155">
        <v>103</v>
      </c>
      <c r="B104" s="105"/>
      <c r="C104" s="105"/>
      <c r="D104" s="156"/>
      <c r="E104" s="161"/>
      <c r="F104" s="161"/>
      <c r="G104" s="161"/>
      <c r="H104" s="161"/>
      <c r="I104" s="161"/>
    </row>
    <row r="105" spans="1:9" x14ac:dyDescent="0.35">
      <c r="A105" s="155">
        <v>104</v>
      </c>
      <c r="B105" s="105"/>
      <c r="C105" s="105"/>
      <c r="D105" s="156"/>
      <c r="E105" s="161"/>
      <c r="F105" s="161"/>
      <c r="G105" s="161"/>
      <c r="H105" s="161"/>
      <c r="I105" s="161"/>
    </row>
    <row r="106" spans="1:9" x14ac:dyDescent="0.35">
      <c r="A106" s="155">
        <v>105</v>
      </c>
      <c r="B106" s="105"/>
      <c r="C106" s="105"/>
      <c r="D106" s="156"/>
      <c r="E106" s="161"/>
      <c r="F106" s="161"/>
      <c r="G106" s="161"/>
      <c r="H106" s="161"/>
      <c r="I106" s="161"/>
    </row>
    <row r="107" spans="1:9" x14ac:dyDescent="0.35">
      <c r="A107" s="155">
        <v>106</v>
      </c>
      <c r="B107" s="105"/>
      <c r="C107" s="105"/>
      <c r="D107" s="156"/>
      <c r="E107" s="161"/>
      <c r="F107" s="161"/>
      <c r="G107" s="161"/>
      <c r="H107" s="161"/>
      <c r="I107" s="161"/>
    </row>
    <row r="108" spans="1:9" x14ac:dyDescent="0.35">
      <c r="A108" s="155">
        <v>107</v>
      </c>
      <c r="B108" s="105"/>
      <c r="C108" s="105"/>
      <c r="D108" s="156"/>
      <c r="E108" s="161"/>
      <c r="F108" s="161"/>
      <c r="G108" s="161"/>
      <c r="H108" s="161"/>
      <c r="I108" s="161"/>
    </row>
    <row r="109" spans="1:9" x14ac:dyDescent="0.35">
      <c r="A109" s="155">
        <v>108</v>
      </c>
      <c r="B109" s="105"/>
      <c r="C109" s="105"/>
      <c r="D109" s="156"/>
      <c r="E109" s="161"/>
      <c r="F109" s="161"/>
      <c r="G109" s="161"/>
      <c r="H109" s="161"/>
      <c r="I109" s="161"/>
    </row>
    <row r="110" spans="1:9" x14ac:dyDescent="0.35">
      <c r="A110" s="155">
        <v>109</v>
      </c>
      <c r="B110" s="105"/>
      <c r="C110" s="105"/>
      <c r="D110" s="156"/>
      <c r="E110" s="161"/>
      <c r="F110" s="161"/>
      <c r="G110" s="161"/>
      <c r="H110" s="161"/>
      <c r="I110" s="161"/>
    </row>
    <row r="111" spans="1:9" x14ac:dyDescent="0.35">
      <c r="A111" s="155">
        <v>110</v>
      </c>
      <c r="B111" s="105"/>
      <c r="C111" s="105"/>
      <c r="D111" s="156"/>
      <c r="E111" s="161"/>
      <c r="F111" s="161"/>
      <c r="G111" s="161"/>
      <c r="H111" s="161"/>
      <c r="I111" s="161"/>
    </row>
    <row r="112" spans="1:9" x14ac:dyDescent="0.35">
      <c r="A112" s="155">
        <v>111</v>
      </c>
      <c r="B112" s="105"/>
      <c r="C112" s="105"/>
      <c r="D112" s="156"/>
      <c r="E112" s="161"/>
      <c r="F112" s="161"/>
      <c r="G112" s="161"/>
      <c r="H112" s="161"/>
      <c r="I112" s="161"/>
    </row>
    <row r="113" spans="1:9" x14ac:dyDescent="0.35">
      <c r="A113" s="155">
        <v>112</v>
      </c>
      <c r="B113" s="105"/>
      <c r="C113" s="105"/>
      <c r="D113" s="156"/>
      <c r="E113" s="161"/>
      <c r="F113" s="161"/>
      <c r="G113" s="161"/>
      <c r="H113" s="161"/>
      <c r="I113" s="161"/>
    </row>
    <row r="114" spans="1:9" x14ac:dyDescent="0.35">
      <c r="A114" s="155">
        <v>113</v>
      </c>
      <c r="B114" s="105"/>
      <c r="C114" s="105"/>
      <c r="D114" s="156"/>
      <c r="E114" s="161"/>
      <c r="F114" s="161"/>
      <c r="G114" s="161"/>
      <c r="H114" s="161"/>
      <c r="I114" s="161"/>
    </row>
    <row r="115" spans="1:9" x14ac:dyDescent="0.35">
      <c r="A115" s="155">
        <v>114</v>
      </c>
      <c r="B115" s="105"/>
      <c r="C115" s="105"/>
      <c r="D115" s="156"/>
      <c r="E115" s="161"/>
      <c r="F115" s="161"/>
      <c r="G115" s="161"/>
      <c r="H115" s="161"/>
      <c r="I115" s="161"/>
    </row>
    <row r="116" spans="1:9" x14ac:dyDescent="0.35">
      <c r="A116" s="155">
        <v>115</v>
      </c>
      <c r="B116" s="105"/>
      <c r="C116" s="105"/>
      <c r="D116" s="156"/>
      <c r="E116" s="161"/>
      <c r="F116" s="161"/>
      <c r="G116" s="161"/>
      <c r="H116" s="161"/>
      <c r="I116" s="161"/>
    </row>
    <row r="117" spans="1:9" x14ac:dyDescent="0.35">
      <c r="A117" s="155">
        <v>116</v>
      </c>
      <c r="B117" s="105"/>
      <c r="C117" s="105"/>
      <c r="D117" s="156"/>
      <c r="E117" s="161"/>
      <c r="F117" s="161"/>
      <c r="G117" s="161"/>
      <c r="H117" s="161"/>
      <c r="I117" s="161"/>
    </row>
    <row r="118" spans="1:9" x14ac:dyDescent="0.35">
      <c r="A118" s="155">
        <v>117</v>
      </c>
      <c r="B118" s="105"/>
      <c r="C118" s="105"/>
      <c r="D118" s="156"/>
      <c r="E118" s="161"/>
      <c r="F118" s="161"/>
      <c r="G118" s="161"/>
      <c r="H118" s="161"/>
      <c r="I118" s="161"/>
    </row>
    <row r="119" spans="1:9" x14ac:dyDescent="0.35">
      <c r="A119" s="155">
        <v>118</v>
      </c>
      <c r="B119" s="105"/>
      <c r="C119" s="105"/>
      <c r="D119" s="156"/>
      <c r="E119" s="161"/>
      <c r="F119" s="161"/>
      <c r="G119" s="161"/>
      <c r="H119" s="161"/>
      <c r="I119" s="161"/>
    </row>
    <row r="120" spans="1:9" x14ac:dyDescent="0.35">
      <c r="A120" s="155">
        <v>119</v>
      </c>
      <c r="B120" s="105"/>
      <c r="C120" s="105"/>
      <c r="D120" s="156"/>
      <c r="E120" s="161"/>
      <c r="F120" s="161"/>
      <c r="G120" s="161"/>
      <c r="H120" s="161"/>
      <c r="I120" s="161"/>
    </row>
    <row r="121" spans="1:9" x14ac:dyDescent="0.35">
      <c r="A121" s="155">
        <v>120</v>
      </c>
      <c r="B121" s="105"/>
      <c r="C121" s="105"/>
      <c r="D121" s="156"/>
      <c r="E121" s="161"/>
      <c r="F121" s="161"/>
      <c r="G121" s="161"/>
      <c r="H121" s="161"/>
      <c r="I121" s="161"/>
    </row>
    <row r="122" spans="1:9" x14ac:dyDescent="0.35">
      <c r="A122" s="155">
        <v>121</v>
      </c>
      <c r="B122" s="105"/>
      <c r="C122" s="105"/>
      <c r="D122" s="156"/>
      <c r="E122" s="161"/>
      <c r="F122" s="161"/>
      <c r="G122" s="161"/>
      <c r="H122" s="161"/>
      <c r="I122" s="161"/>
    </row>
    <row r="123" spans="1:9" x14ac:dyDescent="0.35">
      <c r="A123" s="155">
        <v>122</v>
      </c>
      <c r="B123" s="105"/>
      <c r="C123" s="105"/>
      <c r="D123" s="156"/>
      <c r="E123" s="161"/>
      <c r="F123" s="161"/>
      <c r="G123" s="161"/>
      <c r="H123" s="161"/>
      <c r="I123" s="161"/>
    </row>
    <row r="124" spans="1:9" x14ac:dyDescent="0.35">
      <c r="A124" s="155">
        <v>123</v>
      </c>
      <c r="B124" s="105"/>
      <c r="C124" s="105"/>
      <c r="D124" s="156"/>
      <c r="E124" s="161"/>
      <c r="F124" s="161"/>
      <c r="G124" s="161"/>
      <c r="H124" s="161"/>
      <c r="I124" s="161"/>
    </row>
    <row r="125" spans="1:9" x14ac:dyDescent="0.35">
      <c r="A125" s="155">
        <v>124</v>
      </c>
      <c r="B125" s="105"/>
      <c r="C125" s="105"/>
      <c r="D125" s="156"/>
      <c r="E125" s="161"/>
      <c r="F125" s="161"/>
      <c r="G125" s="161"/>
      <c r="H125" s="161"/>
      <c r="I125" s="161"/>
    </row>
    <row r="126" spans="1:9" x14ac:dyDescent="0.35">
      <c r="A126" s="155">
        <v>125</v>
      </c>
      <c r="B126" s="105"/>
      <c r="C126" s="105"/>
      <c r="D126" s="156"/>
      <c r="E126" s="161"/>
      <c r="F126" s="161"/>
      <c r="G126" s="161"/>
      <c r="H126" s="161"/>
      <c r="I126" s="161"/>
    </row>
    <row r="127" spans="1:9" x14ac:dyDescent="0.35">
      <c r="A127" s="155">
        <v>126</v>
      </c>
      <c r="B127" s="105"/>
      <c r="C127" s="105"/>
      <c r="D127" s="156"/>
      <c r="E127" s="161"/>
      <c r="F127" s="161"/>
      <c r="G127" s="161"/>
      <c r="H127" s="161"/>
      <c r="I127" s="161"/>
    </row>
    <row r="128" spans="1:9" x14ac:dyDescent="0.35">
      <c r="A128" s="155">
        <v>127</v>
      </c>
      <c r="B128" s="105"/>
      <c r="C128" s="105"/>
      <c r="D128" s="156"/>
      <c r="E128" s="161"/>
      <c r="F128" s="161"/>
      <c r="G128" s="161"/>
      <c r="H128" s="161"/>
      <c r="I128" s="161"/>
    </row>
    <row r="129" spans="1:9" x14ac:dyDescent="0.35">
      <c r="A129" s="155">
        <v>128</v>
      </c>
      <c r="B129" s="105"/>
      <c r="C129" s="105"/>
      <c r="D129" s="156"/>
      <c r="E129" s="161"/>
      <c r="F129" s="161"/>
      <c r="G129" s="161"/>
      <c r="H129" s="161"/>
      <c r="I129" s="161"/>
    </row>
    <row r="130" spans="1:9" x14ac:dyDescent="0.35">
      <c r="A130" s="155">
        <v>129</v>
      </c>
      <c r="B130" s="105"/>
      <c r="C130" s="105"/>
      <c r="D130" s="156"/>
      <c r="E130" s="161"/>
      <c r="F130" s="161"/>
      <c r="G130" s="161"/>
      <c r="H130" s="161"/>
      <c r="I130" s="161"/>
    </row>
    <row r="131" spans="1:9" x14ac:dyDescent="0.35">
      <c r="A131" s="155">
        <v>130</v>
      </c>
      <c r="B131" s="105"/>
      <c r="C131" s="105"/>
      <c r="D131" s="156"/>
      <c r="E131" s="161"/>
      <c r="F131" s="161"/>
      <c r="G131" s="161"/>
      <c r="H131" s="161"/>
      <c r="I131" s="161"/>
    </row>
    <row r="132" spans="1:9" x14ac:dyDescent="0.35">
      <c r="A132" s="155">
        <v>131</v>
      </c>
      <c r="B132" s="105"/>
      <c r="C132" s="105"/>
      <c r="D132" s="156"/>
      <c r="E132" s="161"/>
      <c r="F132" s="161"/>
      <c r="G132" s="161"/>
      <c r="H132" s="161"/>
      <c r="I132" s="161"/>
    </row>
    <row r="133" spans="1:9" x14ac:dyDescent="0.35">
      <c r="A133" s="155">
        <v>132</v>
      </c>
      <c r="B133" s="105"/>
      <c r="C133" s="105"/>
      <c r="D133" s="156"/>
      <c r="E133" s="161"/>
      <c r="F133" s="161"/>
      <c r="G133" s="161"/>
      <c r="H133" s="161"/>
      <c r="I133" s="161"/>
    </row>
    <row r="134" spans="1:9" x14ac:dyDescent="0.35">
      <c r="A134" s="155">
        <v>133</v>
      </c>
      <c r="B134" s="105"/>
      <c r="C134" s="105"/>
      <c r="D134" s="156"/>
      <c r="E134" s="161"/>
      <c r="F134" s="161"/>
      <c r="G134" s="161"/>
      <c r="H134" s="161"/>
      <c r="I134" s="161"/>
    </row>
    <row r="135" spans="1:9" x14ac:dyDescent="0.35">
      <c r="A135" s="155">
        <v>134</v>
      </c>
      <c r="B135" s="105"/>
      <c r="C135" s="105"/>
      <c r="D135" s="156"/>
      <c r="E135" s="161"/>
      <c r="F135" s="161"/>
      <c r="G135" s="161"/>
      <c r="H135" s="161"/>
      <c r="I135" s="161"/>
    </row>
    <row r="136" spans="1:9" x14ac:dyDescent="0.35">
      <c r="A136" s="155">
        <v>135</v>
      </c>
      <c r="B136" s="105"/>
      <c r="C136" s="105"/>
      <c r="D136" s="156"/>
      <c r="E136" s="161"/>
      <c r="F136" s="161"/>
      <c r="G136" s="161"/>
      <c r="H136" s="161"/>
      <c r="I136" s="161"/>
    </row>
    <row r="137" spans="1:9" x14ac:dyDescent="0.35">
      <c r="A137" s="155">
        <v>136</v>
      </c>
      <c r="B137" s="105"/>
      <c r="C137" s="105"/>
      <c r="D137" s="156"/>
      <c r="E137" s="161"/>
      <c r="F137" s="161"/>
      <c r="G137" s="161"/>
      <c r="H137" s="161"/>
      <c r="I137" s="161"/>
    </row>
    <row r="138" spans="1:9" x14ac:dyDescent="0.35">
      <c r="A138" s="155">
        <v>137</v>
      </c>
      <c r="B138" s="105"/>
      <c r="C138" s="105"/>
      <c r="D138" s="156"/>
      <c r="E138" s="161"/>
      <c r="F138" s="161"/>
      <c r="G138" s="161"/>
      <c r="H138" s="161"/>
      <c r="I138" s="161"/>
    </row>
    <row r="139" spans="1:9" x14ac:dyDescent="0.35">
      <c r="A139" s="155">
        <v>138</v>
      </c>
      <c r="B139" s="105"/>
      <c r="C139" s="105"/>
      <c r="D139" s="156"/>
      <c r="E139" s="161"/>
      <c r="F139" s="161"/>
      <c r="G139" s="161"/>
      <c r="H139" s="161"/>
      <c r="I139" s="161"/>
    </row>
    <row r="140" spans="1:9" x14ac:dyDescent="0.35">
      <c r="A140" s="155">
        <v>139</v>
      </c>
      <c r="B140" s="105"/>
      <c r="C140" s="105"/>
      <c r="D140" s="156"/>
      <c r="E140" s="161"/>
      <c r="F140" s="161"/>
      <c r="G140" s="161"/>
      <c r="H140" s="161"/>
      <c r="I140" s="161"/>
    </row>
    <row r="141" spans="1:9" x14ac:dyDescent="0.35">
      <c r="A141" s="155">
        <v>140</v>
      </c>
      <c r="B141" s="105"/>
      <c r="C141" s="105"/>
      <c r="D141" s="156"/>
      <c r="E141" s="161"/>
      <c r="F141" s="161"/>
      <c r="G141" s="161"/>
      <c r="H141" s="161"/>
      <c r="I141" s="161"/>
    </row>
    <row r="142" spans="1:9" x14ac:dyDescent="0.35">
      <c r="A142" s="155">
        <v>141</v>
      </c>
      <c r="B142" s="105"/>
      <c r="C142" s="105"/>
      <c r="D142" s="156"/>
      <c r="E142" s="161"/>
      <c r="F142" s="161"/>
      <c r="G142" s="161"/>
      <c r="H142" s="161"/>
      <c r="I142" s="161"/>
    </row>
    <row r="143" spans="1:9" x14ac:dyDescent="0.35">
      <c r="A143" s="155">
        <v>142</v>
      </c>
      <c r="B143" s="105"/>
      <c r="C143" s="105"/>
      <c r="D143" s="156"/>
      <c r="E143" s="161"/>
      <c r="F143" s="161"/>
      <c r="G143" s="161"/>
      <c r="H143" s="161"/>
      <c r="I143" s="161"/>
    </row>
    <row r="144" spans="1:9" x14ac:dyDescent="0.35">
      <c r="A144" s="155">
        <v>143</v>
      </c>
      <c r="B144" s="105"/>
      <c r="C144" s="105"/>
      <c r="D144" s="156"/>
      <c r="E144" s="161"/>
      <c r="F144" s="161"/>
      <c r="G144" s="161"/>
      <c r="H144" s="161"/>
      <c r="I144" s="161"/>
    </row>
    <row r="145" spans="1:9" x14ac:dyDescent="0.35">
      <c r="A145" s="155">
        <v>144</v>
      </c>
      <c r="B145" s="105"/>
      <c r="C145" s="105"/>
      <c r="D145" s="156"/>
      <c r="E145" s="161"/>
      <c r="F145" s="161"/>
      <c r="G145" s="161"/>
      <c r="H145" s="161"/>
      <c r="I145" s="161"/>
    </row>
    <row r="146" spans="1:9" x14ac:dyDescent="0.35">
      <c r="A146" s="155">
        <v>145</v>
      </c>
      <c r="B146" s="105"/>
      <c r="C146" s="105"/>
      <c r="D146" s="156"/>
      <c r="E146" s="161"/>
      <c r="F146" s="161"/>
      <c r="G146" s="161"/>
      <c r="H146" s="161"/>
      <c r="I146" s="161"/>
    </row>
    <row r="147" spans="1:9" x14ac:dyDescent="0.35">
      <c r="A147" s="155">
        <v>146</v>
      </c>
      <c r="B147" s="105"/>
      <c r="C147" s="105"/>
      <c r="D147" s="156"/>
      <c r="E147" s="161"/>
      <c r="F147" s="161"/>
      <c r="G147" s="161"/>
      <c r="H147" s="161"/>
      <c r="I147" s="161"/>
    </row>
    <row r="148" spans="1:9" x14ac:dyDescent="0.35">
      <c r="A148" s="155">
        <v>147</v>
      </c>
      <c r="B148" s="105"/>
      <c r="C148" s="105"/>
      <c r="D148" s="156"/>
      <c r="E148" s="161"/>
      <c r="F148" s="161"/>
      <c r="G148" s="161"/>
      <c r="H148" s="161"/>
      <c r="I148" s="161"/>
    </row>
    <row r="149" spans="1:9" x14ac:dyDescent="0.35">
      <c r="A149" s="155">
        <v>148</v>
      </c>
      <c r="B149" s="105"/>
      <c r="C149" s="105"/>
      <c r="D149" s="156"/>
      <c r="E149" s="161"/>
      <c r="F149" s="161"/>
      <c r="G149" s="161"/>
      <c r="H149" s="161"/>
      <c r="I149" s="161"/>
    </row>
    <row r="150" spans="1:9" x14ac:dyDescent="0.35">
      <c r="A150" s="155">
        <v>149</v>
      </c>
      <c r="B150" s="105"/>
      <c r="C150" s="105"/>
      <c r="D150" s="156"/>
      <c r="E150" s="161"/>
      <c r="F150" s="161"/>
      <c r="G150" s="161"/>
      <c r="H150" s="161"/>
      <c r="I150" s="161"/>
    </row>
    <row r="151" spans="1:9" x14ac:dyDescent="0.35">
      <c r="A151" s="155">
        <v>150</v>
      </c>
      <c r="B151" s="105"/>
      <c r="C151" s="105"/>
      <c r="D151" s="156"/>
      <c r="E151" s="161"/>
      <c r="F151" s="161"/>
      <c r="G151" s="161"/>
      <c r="H151" s="161"/>
      <c r="I151" s="161"/>
    </row>
    <row r="152" spans="1:9" x14ac:dyDescent="0.35">
      <c r="A152" s="155">
        <v>151</v>
      </c>
      <c r="B152" s="105"/>
      <c r="C152" s="105"/>
      <c r="D152" s="156"/>
      <c r="E152" s="161"/>
      <c r="F152" s="161"/>
      <c r="G152" s="161"/>
      <c r="H152" s="161"/>
      <c r="I152" s="161"/>
    </row>
    <row r="153" spans="1:9" x14ac:dyDescent="0.35">
      <c r="A153" s="155">
        <v>152</v>
      </c>
      <c r="B153" s="105"/>
      <c r="C153" s="105"/>
      <c r="D153" s="156"/>
      <c r="E153" s="161"/>
      <c r="F153" s="161"/>
      <c r="G153" s="161"/>
      <c r="H153" s="161"/>
      <c r="I153" s="161"/>
    </row>
    <row r="154" spans="1:9" x14ac:dyDescent="0.35">
      <c r="A154" s="155">
        <v>153</v>
      </c>
      <c r="B154" s="105"/>
      <c r="C154" s="105"/>
      <c r="D154" s="156"/>
      <c r="E154" s="161"/>
      <c r="F154" s="161"/>
      <c r="G154" s="161"/>
      <c r="H154" s="161"/>
      <c r="I154" s="161"/>
    </row>
    <row r="155" spans="1:9" x14ac:dyDescent="0.35">
      <c r="A155" s="155">
        <v>154</v>
      </c>
      <c r="B155" s="105"/>
      <c r="C155" s="105"/>
      <c r="D155" s="156"/>
      <c r="E155" s="161"/>
      <c r="F155" s="161"/>
      <c r="G155" s="161"/>
      <c r="H155" s="161"/>
      <c r="I155" s="161"/>
    </row>
    <row r="156" spans="1:9" x14ac:dyDescent="0.35">
      <c r="A156" s="155">
        <v>155</v>
      </c>
      <c r="B156" s="105"/>
      <c r="C156" s="105"/>
      <c r="D156" s="156"/>
      <c r="E156" s="161"/>
      <c r="F156" s="161"/>
      <c r="G156" s="161"/>
      <c r="H156" s="161"/>
      <c r="I156" s="161"/>
    </row>
    <row r="157" spans="1:9" x14ac:dyDescent="0.35">
      <c r="A157" s="155">
        <v>156</v>
      </c>
      <c r="B157" s="105"/>
      <c r="C157" s="105"/>
      <c r="D157" s="156"/>
      <c r="E157" s="161"/>
      <c r="F157" s="161"/>
      <c r="G157" s="161"/>
      <c r="H157" s="161"/>
      <c r="I157" s="161"/>
    </row>
    <row r="158" spans="1:9" x14ac:dyDescent="0.35">
      <c r="A158" s="155">
        <v>157</v>
      </c>
      <c r="B158" s="105"/>
      <c r="C158" s="105"/>
      <c r="D158" s="156"/>
      <c r="E158" s="161"/>
      <c r="F158" s="161"/>
      <c r="G158" s="161"/>
      <c r="H158" s="161"/>
      <c r="I158" s="161"/>
    </row>
    <row r="159" spans="1:9" x14ac:dyDescent="0.35">
      <c r="A159" s="155">
        <v>158</v>
      </c>
      <c r="B159" s="105"/>
      <c r="C159" s="105"/>
      <c r="D159" s="156"/>
      <c r="E159" s="161"/>
      <c r="F159" s="161"/>
      <c r="G159" s="161"/>
      <c r="H159" s="161"/>
      <c r="I159" s="161"/>
    </row>
    <row r="160" spans="1:9" x14ac:dyDescent="0.35">
      <c r="A160" s="155">
        <v>159</v>
      </c>
      <c r="B160" s="105"/>
      <c r="C160" s="105"/>
      <c r="D160" s="156"/>
      <c r="E160" s="161"/>
      <c r="F160" s="161"/>
      <c r="G160" s="161"/>
      <c r="H160" s="161"/>
      <c r="I160" s="161"/>
    </row>
    <row r="161" spans="1:9" x14ac:dyDescent="0.35">
      <c r="A161" s="155">
        <v>160</v>
      </c>
      <c r="B161" s="105"/>
      <c r="C161" s="105"/>
      <c r="D161" s="156"/>
      <c r="E161" s="161"/>
      <c r="F161" s="161"/>
      <c r="G161" s="161"/>
      <c r="H161" s="161"/>
      <c r="I161" s="16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E6F0-A780-4277-A9D3-6CBDE76C81AE}">
  <sheetPr>
    <tabColor theme="9"/>
  </sheetPr>
  <dimension ref="A1:AP20"/>
  <sheetViews>
    <sheetView tabSelected="1" zoomScale="70" zoomScaleNormal="70" workbookViewId="0">
      <pane xSplit="4" topLeftCell="E1" activePane="topRight" state="frozen"/>
      <selection pane="topRight" activeCell="K2" sqref="K2"/>
    </sheetView>
  </sheetViews>
  <sheetFormatPr defaultColWidth="9.1796875" defaultRowHeight="15" customHeight="1" x14ac:dyDescent="0.35"/>
  <cols>
    <col min="1" max="1" width="3.54296875" bestFit="1" customWidth="1"/>
    <col min="2" max="2" width="4.453125" bestFit="1" customWidth="1"/>
    <col min="3" max="3" width="7.453125" bestFit="1" customWidth="1"/>
    <col min="4" max="4" width="10" customWidth="1"/>
    <col min="5" max="5" width="23.453125" bestFit="1" customWidth="1"/>
    <col min="6" max="6" width="14.7265625" customWidth="1"/>
    <col min="7" max="7" width="16.7265625" customWidth="1"/>
    <col min="8" max="8" width="13.453125" customWidth="1"/>
    <col min="9" max="9" width="8.6328125" bestFit="1" customWidth="1"/>
    <col min="10" max="10" width="7.90625" bestFit="1" customWidth="1"/>
    <col min="11" max="12" width="11.1796875" customWidth="1"/>
    <col min="13" max="13" width="10.1796875" customWidth="1"/>
    <col min="14" max="14" width="11.81640625" customWidth="1"/>
    <col min="15" max="15" width="32.453125" customWidth="1"/>
    <col min="16" max="16" width="22.7265625" customWidth="1"/>
    <col min="17" max="17" width="35.453125" customWidth="1"/>
    <col min="18" max="18" width="9.26953125" customWidth="1"/>
    <col min="19" max="19" width="9.1796875" customWidth="1"/>
    <col min="20" max="20" width="19.81640625" customWidth="1"/>
    <col min="21" max="21" width="15.26953125" style="51" customWidth="1"/>
    <col min="22" max="22" width="21" customWidth="1"/>
    <col min="23" max="23" width="11.36328125" bestFit="1" customWidth="1"/>
    <col min="24" max="24" width="14" customWidth="1"/>
    <col min="25" max="25" width="21" bestFit="1" customWidth="1"/>
    <col min="26" max="26" width="26" customWidth="1"/>
    <col min="27" max="27" width="9.1796875" customWidth="1"/>
    <col min="28" max="28" width="6.81640625" customWidth="1"/>
    <col min="29" max="29" width="8.81640625" customWidth="1"/>
    <col min="30" max="30" width="14.81640625" customWidth="1"/>
    <col min="31" max="31" width="13.26953125" customWidth="1"/>
    <col min="32" max="32" width="26" customWidth="1"/>
    <col min="33" max="33" width="7.54296875" bestFit="1" customWidth="1"/>
    <col min="34" max="34" width="9" bestFit="1" customWidth="1"/>
    <col min="35" max="35" width="15.81640625" bestFit="1" customWidth="1"/>
    <col min="36" max="36" width="11.81640625" bestFit="1" customWidth="1"/>
    <col min="37" max="37" width="26" bestFit="1" customWidth="1"/>
    <col min="38" max="39" width="10.7265625" customWidth="1"/>
    <col min="40" max="40" width="9.54296875" customWidth="1"/>
    <col min="41" max="41" width="21" customWidth="1"/>
    <col min="42" max="42" width="9.7265625" customWidth="1"/>
  </cols>
  <sheetData>
    <row r="1" spans="1:42" ht="21" x14ac:dyDescent="0.5">
      <c r="M1" s="1"/>
      <c r="N1" s="1"/>
      <c r="O1" s="1"/>
      <c r="P1" s="1"/>
      <c r="Q1" s="1"/>
      <c r="R1" s="180" t="s">
        <v>560</v>
      </c>
      <c r="S1" s="180"/>
      <c r="T1" s="190" t="s">
        <v>571</v>
      </c>
      <c r="U1" s="191"/>
      <c r="V1" s="44" t="s">
        <v>562</v>
      </c>
      <c r="W1" s="187" t="s">
        <v>0</v>
      </c>
      <c r="X1" s="188"/>
      <c r="Y1" s="188"/>
      <c r="Z1" s="189"/>
      <c r="AA1" s="181" t="s">
        <v>1</v>
      </c>
      <c r="AB1" s="182"/>
      <c r="AC1" s="182"/>
      <c r="AD1" s="182"/>
      <c r="AE1" s="182"/>
      <c r="AF1" s="183"/>
      <c r="AG1" s="184" t="s">
        <v>2</v>
      </c>
      <c r="AH1" s="185"/>
      <c r="AI1" s="185"/>
      <c r="AJ1" s="185"/>
      <c r="AK1" s="186"/>
      <c r="AL1" s="177" t="s">
        <v>3</v>
      </c>
      <c r="AM1" s="178"/>
      <c r="AN1" s="179"/>
      <c r="AO1" s="44"/>
      <c r="AP1" s="3"/>
    </row>
    <row r="2" spans="1:42" s="53" customFormat="1" ht="26" x14ac:dyDescent="0.35">
      <c r="A2" s="4" t="s">
        <v>4</v>
      </c>
      <c r="B2" s="4" t="s">
        <v>5</v>
      </c>
      <c r="C2" s="4" t="s">
        <v>6</v>
      </c>
      <c r="D2" s="4" t="s">
        <v>8</v>
      </c>
      <c r="E2" s="4" t="s">
        <v>9</v>
      </c>
      <c r="F2" s="4" t="s">
        <v>10</v>
      </c>
      <c r="G2" s="4" t="s">
        <v>11</v>
      </c>
      <c r="H2" s="49" t="s">
        <v>655</v>
      </c>
      <c r="I2" s="4" t="s">
        <v>13</v>
      </c>
      <c r="J2" s="4" t="s">
        <v>14</v>
      </c>
      <c r="K2" s="39" t="s">
        <v>7</v>
      </c>
      <c r="L2" s="39" t="s">
        <v>565</v>
      </c>
      <c r="M2" s="41" t="s">
        <v>16</v>
      </c>
      <c r="N2" s="52" t="s">
        <v>566</v>
      </c>
      <c r="O2" s="41" t="s">
        <v>656</v>
      </c>
      <c r="P2" s="52" t="s">
        <v>657</v>
      </c>
      <c r="Q2" s="52" t="s">
        <v>658</v>
      </c>
      <c r="R2" s="52" t="s">
        <v>890</v>
      </c>
      <c r="S2" s="52" t="s">
        <v>891</v>
      </c>
      <c r="T2" s="43" t="s">
        <v>659</v>
      </c>
      <c r="U2" s="50" t="s">
        <v>572</v>
      </c>
      <c r="V2" s="52" t="s">
        <v>25</v>
      </c>
      <c r="W2" s="40" t="s">
        <v>878</v>
      </c>
      <c r="X2" s="41" t="s">
        <v>660</v>
      </c>
      <c r="Y2" s="41" t="s">
        <v>577</v>
      </c>
      <c r="Z2" s="41" t="s">
        <v>879</v>
      </c>
      <c r="AA2" s="41" t="s">
        <v>880</v>
      </c>
      <c r="AB2" s="41" t="s">
        <v>881</v>
      </c>
      <c r="AC2" s="41" t="s">
        <v>661</v>
      </c>
      <c r="AD2" s="41" t="s">
        <v>882</v>
      </c>
      <c r="AE2" s="41" t="s">
        <v>883</v>
      </c>
      <c r="AF2" s="41" t="s">
        <v>884</v>
      </c>
      <c r="AG2" s="11" t="s">
        <v>885</v>
      </c>
      <c r="AH2" s="11" t="s">
        <v>886</v>
      </c>
      <c r="AI2" s="11" t="s">
        <v>887</v>
      </c>
      <c r="AJ2" s="11" t="s">
        <v>888</v>
      </c>
      <c r="AK2" s="11" t="s">
        <v>889</v>
      </c>
      <c r="AL2" s="41" t="s">
        <v>664</v>
      </c>
      <c r="AM2" s="41" t="s">
        <v>665</v>
      </c>
      <c r="AN2" s="41" t="s">
        <v>24</v>
      </c>
      <c r="AO2" s="52" t="s">
        <v>25</v>
      </c>
      <c r="AP2" s="41" t="s">
        <v>26</v>
      </c>
    </row>
    <row r="3" spans="1:42" ht="14.5" x14ac:dyDescent="0.35">
      <c r="A3" s="16">
        <v>1</v>
      </c>
      <c r="B3" s="16" t="s">
        <v>470</v>
      </c>
      <c r="C3" s="16" t="s">
        <v>509</v>
      </c>
      <c r="D3" s="16" t="s">
        <v>510</v>
      </c>
      <c r="E3" s="16" t="s">
        <v>511</v>
      </c>
      <c r="F3" s="16" t="s">
        <v>512</v>
      </c>
      <c r="G3" s="16" t="s">
        <v>513</v>
      </c>
      <c r="H3" s="17" t="s">
        <v>583</v>
      </c>
      <c r="I3" s="16">
        <v>104.214</v>
      </c>
      <c r="J3" s="16">
        <v>-2.7223000000000002</v>
      </c>
      <c r="K3" s="16" t="s">
        <v>66</v>
      </c>
      <c r="L3" s="38" t="s">
        <v>584</v>
      </c>
      <c r="M3" s="19">
        <v>4500</v>
      </c>
      <c r="N3" s="19">
        <v>4500</v>
      </c>
      <c r="O3" s="19" t="s">
        <v>585</v>
      </c>
      <c r="P3" s="19" t="s">
        <v>666</v>
      </c>
      <c r="Q3" s="19" t="s">
        <v>667</v>
      </c>
      <c r="R3" s="19" t="s">
        <v>585</v>
      </c>
      <c r="S3" s="19" t="s">
        <v>586</v>
      </c>
      <c r="T3" s="26" t="s">
        <v>668</v>
      </c>
      <c r="U3" s="42"/>
      <c r="V3" s="22">
        <v>1581</v>
      </c>
      <c r="W3" s="26" t="s">
        <v>414</v>
      </c>
      <c r="X3" s="19">
        <v>20</v>
      </c>
      <c r="Y3" s="21" t="s">
        <v>73</v>
      </c>
      <c r="Z3" s="21" t="s">
        <v>669</v>
      </c>
      <c r="AA3" s="22" t="s">
        <v>441</v>
      </c>
      <c r="AB3" s="22" t="s">
        <v>51</v>
      </c>
      <c r="AC3" s="22">
        <v>2.5</v>
      </c>
      <c r="AD3" s="23">
        <v>12</v>
      </c>
      <c r="AE3" s="24" t="s">
        <v>670</v>
      </c>
      <c r="AF3" s="21" t="s">
        <v>669</v>
      </c>
      <c r="AG3" s="23" t="s">
        <v>88</v>
      </c>
      <c r="AH3" s="23">
        <v>2000</v>
      </c>
      <c r="AI3" s="23">
        <v>6</v>
      </c>
      <c r="AJ3" s="22" t="s">
        <v>418</v>
      </c>
      <c r="AK3" s="56" t="s">
        <v>669</v>
      </c>
      <c r="AL3" s="23">
        <v>99.31</v>
      </c>
      <c r="AM3" s="23">
        <v>99.77</v>
      </c>
      <c r="AN3" s="25">
        <v>0.97499999999999998</v>
      </c>
      <c r="AO3" s="22">
        <v>1581</v>
      </c>
      <c r="AP3" s="24"/>
    </row>
    <row r="4" spans="1:42" ht="14.5" x14ac:dyDescent="0.35">
      <c r="A4" s="16">
        <v>2</v>
      </c>
      <c r="B4" s="16" t="s">
        <v>470</v>
      </c>
      <c r="C4" s="16" t="s">
        <v>514</v>
      </c>
      <c r="D4" s="16" t="s">
        <v>510</v>
      </c>
      <c r="E4" s="16" t="s">
        <v>515</v>
      </c>
      <c r="F4" s="16" t="s">
        <v>516</v>
      </c>
      <c r="G4" s="16" t="s">
        <v>517</v>
      </c>
      <c r="H4" s="17" t="s">
        <v>583</v>
      </c>
      <c r="I4" s="16">
        <v>102.31</v>
      </c>
      <c r="J4" s="16">
        <v>-1.6512</v>
      </c>
      <c r="K4" s="16" t="s">
        <v>81</v>
      </c>
      <c r="L4" s="38" t="s">
        <v>584</v>
      </c>
      <c r="M4" s="19">
        <v>3000</v>
      </c>
      <c r="N4" s="19">
        <v>3000</v>
      </c>
      <c r="O4" s="19" t="s">
        <v>586</v>
      </c>
      <c r="P4" s="19" t="s">
        <v>666</v>
      </c>
      <c r="Q4" s="19" t="s">
        <v>667</v>
      </c>
      <c r="R4" s="19" t="s">
        <v>586</v>
      </c>
      <c r="S4" s="19" t="s">
        <v>585</v>
      </c>
      <c r="T4" s="26" t="s">
        <v>668</v>
      </c>
      <c r="U4" s="42"/>
      <c r="V4" s="22">
        <v>1298</v>
      </c>
      <c r="W4" s="26" t="s">
        <v>414</v>
      </c>
      <c r="X4" s="19">
        <v>20</v>
      </c>
      <c r="Y4" s="21" t="s">
        <v>73</v>
      </c>
      <c r="Z4" s="21" t="s">
        <v>669</v>
      </c>
      <c r="AA4" s="22" t="s">
        <v>441</v>
      </c>
      <c r="AB4" s="22" t="s">
        <v>51</v>
      </c>
      <c r="AC4" s="22">
        <v>3</v>
      </c>
      <c r="AD4" s="23">
        <v>12</v>
      </c>
      <c r="AE4" s="24" t="s">
        <v>670</v>
      </c>
      <c r="AF4" s="21" t="s">
        <v>669</v>
      </c>
      <c r="AG4" s="23" t="s">
        <v>88</v>
      </c>
      <c r="AH4" s="23">
        <v>2000</v>
      </c>
      <c r="AI4" s="23">
        <v>6</v>
      </c>
      <c r="AJ4" s="22" t="s">
        <v>418</v>
      </c>
      <c r="AK4" s="56" t="s">
        <v>669</v>
      </c>
      <c r="AL4" s="23">
        <v>90.79</v>
      </c>
      <c r="AM4" s="23">
        <v>83.98</v>
      </c>
      <c r="AN4" s="25">
        <v>0.97499999999999998</v>
      </c>
      <c r="AO4" s="22">
        <v>1298</v>
      </c>
      <c r="AP4" s="24"/>
    </row>
    <row r="5" spans="1:42" ht="14.5" x14ac:dyDescent="0.35">
      <c r="A5" s="16">
        <v>3</v>
      </c>
      <c r="B5" s="16" t="s">
        <v>470</v>
      </c>
      <c r="C5" s="16" t="s">
        <v>518</v>
      </c>
      <c r="D5" s="16" t="s">
        <v>510</v>
      </c>
      <c r="E5" s="16" t="s">
        <v>519</v>
      </c>
      <c r="F5" s="16" t="s">
        <v>520</v>
      </c>
      <c r="G5" s="16" t="s">
        <v>521</v>
      </c>
      <c r="H5" s="17" t="s">
        <v>583</v>
      </c>
      <c r="I5" s="16">
        <v>105.69670000000001</v>
      </c>
      <c r="J5" s="16">
        <v>-4.6006999999999998</v>
      </c>
      <c r="K5" s="16" t="s">
        <v>29</v>
      </c>
      <c r="L5" s="38" t="s">
        <v>584</v>
      </c>
      <c r="M5" s="19">
        <v>4500</v>
      </c>
      <c r="N5" s="19">
        <v>4500</v>
      </c>
      <c r="O5" s="19" t="s">
        <v>586</v>
      </c>
      <c r="P5" s="19" t="s">
        <v>671</v>
      </c>
      <c r="Q5" s="19" t="s">
        <v>672</v>
      </c>
      <c r="R5" s="19" t="s">
        <v>585</v>
      </c>
      <c r="S5" s="19" t="s">
        <v>586</v>
      </c>
      <c r="T5" s="26" t="s">
        <v>668</v>
      </c>
      <c r="U5" s="42"/>
      <c r="V5" s="22">
        <v>1600</v>
      </c>
      <c r="W5" s="26" t="s">
        <v>414</v>
      </c>
      <c r="X5" s="19">
        <v>20</v>
      </c>
      <c r="Y5" s="21" t="s">
        <v>73</v>
      </c>
      <c r="Z5" s="21" t="s">
        <v>669</v>
      </c>
      <c r="AA5" s="22" t="s">
        <v>441</v>
      </c>
      <c r="AB5" s="22" t="s">
        <v>51</v>
      </c>
      <c r="AC5" s="22">
        <v>2.5</v>
      </c>
      <c r="AD5" s="23">
        <v>11</v>
      </c>
      <c r="AE5" s="24" t="s">
        <v>670</v>
      </c>
      <c r="AF5" s="21" t="s">
        <v>669</v>
      </c>
      <c r="AG5" s="23" t="s">
        <v>88</v>
      </c>
      <c r="AH5" s="23">
        <v>2000</v>
      </c>
      <c r="AI5" s="23">
        <v>6</v>
      </c>
      <c r="AJ5" s="22" t="s">
        <v>418</v>
      </c>
      <c r="AK5" s="56" t="s">
        <v>669</v>
      </c>
      <c r="AL5" s="23">
        <v>87.83</v>
      </c>
      <c r="AM5" s="23">
        <v>83.23</v>
      </c>
      <c r="AN5" s="25">
        <v>0.97499999999999998</v>
      </c>
      <c r="AO5" s="22">
        <v>1600</v>
      </c>
      <c r="AP5" s="24"/>
    </row>
    <row r="6" spans="1:42" ht="14.5" x14ac:dyDescent="0.35">
      <c r="A6" s="16">
        <v>4</v>
      </c>
      <c r="B6" s="16" t="s">
        <v>470</v>
      </c>
      <c r="C6" s="16" t="s">
        <v>522</v>
      </c>
      <c r="D6" s="16" t="s">
        <v>510</v>
      </c>
      <c r="E6" s="16" t="s">
        <v>523</v>
      </c>
      <c r="F6" s="16" t="s">
        <v>512</v>
      </c>
      <c r="G6" s="16" t="s">
        <v>524</v>
      </c>
      <c r="H6" s="17" t="s">
        <v>583</v>
      </c>
      <c r="I6" s="16">
        <v>105.7334</v>
      </c>
      <c r="J6" s="16">
        <v>-3.633</v>
      </c>
      <c r="K6" s="16" t="s">
        <v>29</v>
      </c>
      <c r="L6" s="38" t="s">
        <v>584</v>
      </c>
      <c r="M6" s="19">
        <v>4500</v>
      </c>
      <c r="N6" s="19">
        <v>4500</v>
      </c>
      <c r="O6" s="19" t="s">
        <v>586</v>
      </c>
      <c r="P6" s="19" t="s">
        <v>666</v>
      </c>
      <c r="Q6" s="19" t="s">
        <v>667</v>
      </c>
      <c r="R6" s="19" t="s">
        <v>585</v>
      </c>
      <c r="S6" s="19" t="s">
        <v>586</v>
      </c>
      <c r="T6" s="26" t="s">
        <v>668</v>
      </c>
      <c r="U6" s="42"/>
      <c r="V6" s="22">
        <v>1849</v>
      </c>
      <c r="W6" s="26" t="s">
        <v>414</v>
      </c>
      <c r="X6" s="19">
        <v>20</v>
      </c>
      <c r="Y6" s="21" t="s">
        <v>73</v>
      </c>
      <c r="Z6" s="21" t="s">
        <v>669</v>
      </c>
      <c r="AA6" s="22" t="s">
        <v>62</v>
      </c>
      <c r="AB6" s="22" t="s">
        <v>51</v>
      </c>
      <c r="AC6" s="22">
        <v>2</v>
      </c>
      <c r="AD6" s="23">
        <v>10</v>
      </c>
      <c r="AE6" s="24" t="s">
        <v>670</v>
      </c>
      <c r="AF6" s="21" t="s">
        <v>669</v>
      </c>
      <c r="AG6" s="23" t="s">
        <v>476</v>
      </c>
      <c r="AH6" s="23">
        <v>3000</v>
      </c>
      <c r="AI6" s="23">
        <v>5</v>
      </c>
      <c r="AJ6" s="22" t="s">
        <v>418</v>
      </c>
      <c r="AK6" s="56" t="s">
        <v>669</v>
      </c>
      <c r="AL6" s="23">
        <v>91.88</v>
      </c>
      <c r="AM6" s="23">
        <v>91.83</v>
      </c>
      <c r="AN6" s="25">
        <v>0.97499999999999998</v>
      </c>
      <c r="AO6" s="22">
        <v>1849</v>
      </c>
      <c r="AP6" s="24"/>
    </row>
    <row r="7" spans="1:42" ht="14.5" x14ac:dyDescent="0.35">
      <c r="A7" s="16">
        <v>5</v>
      </c>
      <c r="B7" s="16" t="s">
        <v>470</v>
      </c>
      <c r="C7" s="16" t="s">
        <v>526</v>
      </c>
      <c r="D7" s="16" t="s">
        <v>510</v>
      </c>
      <c r="E7" s="16" t="s">
        <v>587</v>
      </c>
      <c r="F7" s="16" t="s">
        <v>512</v>
      </c>
      <c r="G7" s="16" t="s">
        <v>524</v>
      </c>
      <c r="H7" s="17" t="s">
        <v>583</v>
      </c>
      <c r="I7" s="16">
        <v>105.8823</v>
      </c>
      <c r="J7" s="16">
        <v>-3.9714999999999998</v>
      </c>
      <c r="K7" s="16" t="s">
        <v>44</v>
      </c>
      <c r="L7" s="38" t="s">
        <v>584</v>
      </c>
      <c r="M7" s="19">
        <v>4500</v>
      </c>
      <c r="N7" s="19">
        <v>4500</v>
      </c>
      <c r="O7" s="19" t="s">
        <v>586</v>
      </c>
      <c r="P7" s="19" t="s">
        <v>666</v>
      </c>
      <c r="Q7" s="19" t="s">
        <v>667</v>
      </c>
      <c r="R7" s="19" t="s">
        <v>586</v>
      </c>
      <c r="S7" s="19" t="s">
        <v>586</v>
      </c>
      <c r="T7" s="26" t="s">
        <v>668</v>
      </c>
      <c r="U7" s="42"/>
      <c r="V7" s="22">
        <v>2113</v>
      </c>
      <c r="W7" s="26" t="s">
        <v>414</v>
      </c>
      <c r="X7" s="19">
        <v>20</v>
      </c>
      <c r="Y7" s="21" t="s">
        <v>73</v>
      </c>
      <c r="Z7" s="21" t="s">
        <v>669</v>
      </c>
      <c r="AA7" s="22" t="s">
        <v>441</v>
      </c>
      <c r="AB7" s="22" t="s">
        <v>51</v>
      </c>
      <c r="AC7" s="22">
        <v>0.5</v>
      </c>
      <c r="AD7" s="23">
        <v>12</v>
      </c>
      <c r="AE7" s="24" t="s">
        <v>588</v>
      </c>
      <c r="AF7" s="21" t="s">
        <v>669</v>
      </c>
      <c r="AG7" s="23" t="s">
        <v>476</v>
      </c>
      <c r="AH7" s="23">
        <v>2000</v>
      </c>
      <c r="AI7" s="23">
        <v>5</v>
      </c>
      <c r="AJ7" s="22" t="s">
        <v>418</v>
      </c>
      <c r="AK7" s="56" t="s">
        <v>669</v>
      </c>
      <c r="AL7" s="23">
        <v>98.05</v>
      </c>
      <c r="AM7" s="23">
        <v>96.57</v>
      </c>
      <c r="AN7" s="25">
        <v>0.99</v>
      </c>
      <c r="AO7" s="22">
        <v>2113</v>
      </c>
      <c r="AP7" s="24"/>
    </row>
    <row r="8" spans="1:42" ht="14.5" x14ac:dyDescent="0.35">
      <c r="A8" s="16">
        <v>6</v>
      </c>
      <c r="B8" s="16" t="s">
        <v>470</v>
      </c>
      <c r="C8" s="16" t="s">
        <v>528</v>
      </c>
      <c r="D8" s="16" t="s">
        <v>510</v>
      </c>
      <c r="E8" s="16" t="s">
        <v>529</v>
      </c>
      <c r="F8" s="16" t="s">
        <v>512</v>
      </c>
      <c r="G8" s="16" t="s">
        <v>524</v>
      </c>
      <c r="H8" s="17" t="s">
        <v>583</v>
      </c>
      <c r="I8" s="16">
        <v>106.0895</v>
      </c>
      <c r="J8" s="16">
        <v>-3.2402000000000002</v>
      </c>
      <c r="K8" s="16" t="s">
        <v>29</v>
      </c>
      <c r="L8" s="38" t="s">
        <v>584</v>
      </c>
      <c r="M8" s="19">
        <v>4500</v>
      </c>
      <c r="N8" s="19">
        <v>4500</v>
      </c>
      <c r="O8" s="19" t="s">
        <v>585</v>
      </c>
      <c r="P8" s="19" t="s">
        <v>666</v>
      </c>
      <c r="Q8" s="19" t="s">
        <v>672</v>
      </c>
      <c r="R8" s="19" t="s">
        <v>585</v>
      </c>
      <c r="S8" s="19" t="s">
        <v>586</v>
      </c>
      <c r="T8" s="26" t="s">
        <v>673</v>
      </c>
      <c r="U8" s="42">
        <v>13000000</v>
      </c>
      <c r="V8" s="22">
        <v>1451</v>
      </c>
      <c r="W8" s="26" t="s">
        <v>414</v>
      </c>
      <c r="X8" s="19">
        <v>20</v>
      </c>
      <c r="Y8" s="21" t="s">
        <v>588</v>
      </c>
      <c r="Z8" s="21" t="s">
        <v>669</v>
      </c>
      <c r="AA8" s="22" t="s">
        <v>441</v>
      </c>
      <c r="AB8" s="22" t="s">
        <v>51</v>
      </c>
      <c r="AC8" s="22">
        <v>1</v>
      </c>
      <c r="AD8" s="23">
        <v>12</v>
      </c>
      <c r="AE8" s="24" t="s">
        <v>670</v>
      </c>
      <c r="AF8" s="21" t="s">
        <v>669</v>
      </c>
      <c r="AG8" s="23" t="s">
        <v>476</v>
      </c>
      <c r="AH8" s="23">
        <v>3000</v>
      </c>
      <c r="AI8" s="23">
        <v>4</v>
      </c>
      <c r="AJ8" s="22" t="s">
        <v>418</v>
      </c>
      <c r="AK8" s="56" t="s">
        <v>669</v>
      </c>
      <c r="AL8" s="23">
        <v>67.150000000000006</v>
      </c>
      <c r="AM8" s="23">
        <v>85.72</v>
      </c>
      <c r="AN8" s="25">
        <v>0.97499999999999998</v>
      </c>
      <c r="AO8" s="22">
        <v>1451</v>
      </c>
      <c r="AP8" s="24"/>
    </row>
    <row r="9" spans="1:42" ht="14.5" x14ac:dyDescent="0.35">
      <c r="A9" s="16">
        <v>7</v>
      </c>
      <c r="B9" s="16" t="s">
        <v>470</v>
      </c>
      <c r="C9" s="16" t="s">
        <v>530</v>
      </c>
      <c r="D9" s="16" t="s">
        <v>510</v>
      </c>
      <c r="E9" s="16" t="s">
        <v>531</v>
      </c>
      <c r="F9" s="16" t="s">
        <v>512</v>
      </c>
      <c r="G9" s="16" t="s">
        <v>524</v>
      </c>
      <c r="H9" s="17" t="s">
        <v>583</v>
      </c>
      <c r="I9" s="16">
        <v>105.8411</v>
      </c>
      <c r="J9" s="16">
        <v>-3.7707999999999999</v>
      </c>
      <c r="K9" s="16" t="s">
        <v>29</v>
      </c>
      <c r="L9" s="38" t="s">
        <v>584</v>
      </c>
      <c r="M9" s="19">
        <v>6000</v>
      </c>
      <c r="N9" s="19">
        <v>6000</v>
      </c>
      <c r="O9" s="19" t="s">
        <v>586</v>
      </c>
      <c r="P9" s="19" t="s">
        <v>666</v>
      </c>
      <c r="Q9" s="19" t="s">
        <v>667</v>
      </c>
      <c r="R9" s="19" t="s">
        <v>585</v>
      </c>
      <c r="S9" s="19" t="s">
        <v>586</v>
      </c>
      <c r="T9" s="26" t="s">
        <v>668</v>
      </c>
      <c r="U9" s="42"/>
      <c r="V9" s="22">
        <v>1972</v>
      </c>
      <c r="W9" s="26" t="s">
        <v>414</v>
      </c>
      <c r="X9" s="19">
        <v>20</v>
      </c>
      <c r="Y9" s="21" t="s">
        <v>73</v>
      </c>
      <c r="Z9" s="21" t="s">
        <v>669</v>
      </c>
      <c r="AA9" s="22" t="s">
        <v>441</v>
      </c>
      <c r="AB9" s="22" t="s">
        <v>51</v>
      </c>
      <c r="AC9" s="22">
        <v>1</v>
      </c>
      <c r="AD9" s="23">
        <v>11</v>
      </c>
      <c r="AE9" s="24" t="s">
        <v>670</v>
      </c>
      <c r="AF9" s="21" t="s">
        <v>669</v>
      </c>
      <c r="AG9" s="23" t="s">
        <v>476</v>
      </c>
      <c r="AH9" s="23">
        <v>3000</v>
      </c>
      <c r="AI9" s="23">
        <v>3</v>
      </c>
      <c r="AJ9" s="22" t="s">
        <v>418</v>
      </c>
      <c r="AK9" s="56" t="s">
        <v>669</v>
      </c>
      <c r="AL9" s="23">
        <v>99.31</v>
      </c>
      <c r="AM9" s="23">
        <v>95.94</v>
      </c>
      <c r="AN9" s="25">
        <v>0.99</v>
      </c>
      <c r="AO9" s="22">
        <v>1972</v>
      </c>
      <c r="AP9" s="24"/>
    </row>
    <row r="10" spans="1:42" ht="14.5" x14ac:dyDescent="0.35">
      <c r="A10" s="16">
        <v>8</v>
      </c>
      <c r="B10" s="16" t="s">
        <v>470</v>
      </c>
      <c r="C10" s="16" t="s">
        <v>532</v>
      </c>
      <c r="D10" s="16" t="s">
        <v>510</v>
      </c>
      <c r="E10" s="16" t="s">
        <v>533</v>
      </c>
      <c r="F10" s="16" t="s">
        <v>534</v>
      </c>
      <c r="G10" s="16" t="s">
        <v>535</v>
      </c>
      <c r="H10" s="17" t="s">
        <v>583</v>
      </c>
      <c r="I10" s="16">
        <v>103.2389</v>
      </c>
      <c r="J10" s="16">
        <v>-2.5293999999999999</v>
      </c>
      <c r="K10" s="16" t="s">
        <v>29</v>
      </c>
      <c r="L10" s="38" t="s">
        <v>584</v>
      </c>
      <c r="M10" s="19">
        <v>6000</v>
      </c>
      <c r="N10" s="19">
        <v>6000</v>
      </c>
      <c r="O10" s="19" t="s">
        <v>585</v>
      </c>
      <c r="P10" s="19" t="s">
        <v>666</v>
      </c>
      <c r="Q10" s="19" t="s">
        <v>672</v>
      </c>
      <c r="R10" s="19" t="s">
        <v>585</v>
      </c>
      <c r="S10" s="19" t="s">
        <v>586</v>
      </c>
      <c r="T10" s="26" t="s">
        <v>673</v>
      </c>
      <c r="U10" s="42">
        <v>6500000</v>
      </c>
      <c r="V10" s="22">
        <v>1825</v>
      </c>
      <c r="W10" s="26" t="s">
        <v>414</v>
      </c>
      <c r="X10" s="19">
        <v>20</v>
      </c>
      <c r="Y10" s="21" t="s">
        <v>588</v>
      </c>
      <c r="Z10" s="21" t="s">
        <v>669</v>
      </c>
      <c r="AA10" s="22" t="s">
        <v>441</v>
      </c>
      <c r="AB10" s="22" t="s">
        <v>51</v>
      </c>
      <c r="AC10" s="22">
        <v>0</v>
      </c>
      <c r="AD10" s="23">
        <v>7</v>
      </c>
      <c r="AE10" s="24" t="s">
        <v>588</v>
      </c>
      <c r="AF10" s="21" t="s">
        <v>669</v>
      </c>
      <c r="AG10" s="23" t="s">
        <v>145</v>
      </c>
      <c r="AH10" s="23">
        <v>3000</v>
      </c>
      <c r="AI10" s="23">
        <v>5</v>
      </c>
      <c r="AJ10" s="22" t="s">
        <v>418</v>
      </c>
      <c r="AK10" s="56" t="s">
        <v>674</v>
      </c>
      <c r="AL10" s="23">
        <v>99.17</v>
      </c>
      <c r="AM10" s="23">
        <v>97.44</v>
      </c>
      <c r="AN10" s="25">
        <v>0.99</v>
      </c>
      <c r="AO10" s="22">
        <v>1825</v>
      </c>
      <c r="AP10" s="24"/>
    </row>
    <row r="11" spans="1:42" ht="14.5" x14ac:dyDescent="0.35">
      <c r="A11" s="16">
        <v>9</v>
      </c>
      <c r="B11" s="16" t="s">
        <v>470</v>
      </c>
      <c r="C11" s="16" t="s">
        <v>536</v>
      </c>
      <c r="D11" s="16" t="s">
        <v>510</v>
      </c>
      <c r="E11" s="16" t="s">
        <v>537</v>
      </c>
      <c r="F11" s="16" t="s">
        <v>512</v>
      </c>
      <c r="G11" s="16" t="s">
        <v>524</v>
      </c>
      <c r="H11" s="17" t="s">
        <v>583</v>
      </c>
      <c r="I11" s="16">
        <v>105.8532</v>
      </c>
      <c r="J11" s="16">
        <v>-3.4910000000000001</v>
      </c>
      <c r="K11" s="16" t="s">
        <v>29</v>
      </c>
      <c r="L11" s="38" t="s">
        <v>584</v>
      </c>
      <c r="M11" s="19">
        <v>4500</v>
      </c>
      <c r="N11" s="19">
        <v>4500</v>
      </c>
      <c r="O11" s="19" t="s">
        <v>586</v>
      </c>
      <c r="P11" s="19" t="s">
        <v>666</v>
      </c>
      <c r="Q11" s="19" t="s">
        <v>667</v>
      </c>
      <c r="R11" s="19" t="s">
        <v>585</v>
      </c>
      <c r="S11" s="19" t="s">
        <v>586</v>
      </c>
      <c r="T11" s="26" t="s">
        <v>668</v>
      </c>
      <c r="U11" s="42"/>
      <c r="V11" s="22">
        <v>1476</v>
      </c>
      <c r="W11" s="26" t="s">
        <v>414</v>
      </c>
      <c r="X11" s="19">
        <v>20</v>
      </c>
      <c r="Y11" s="21" t="s">
        <v>73</v>
      </c>
      <c r="Z11" s="21" t="s">
        <v>669</v>
      </c>
      <c r="AA11" s="22" t="s">
        <v>441</v>
      </c>
      <c r="AB11" s="22" t="s">
        <v>51</v>
      </c>
      <c r="AC11" s="22">
        <v>2</v>
      </c>
      <c r="AD11" s="23">
        <v>12</v>
      </c>
      <c r="AE11" s="24" t="s">
        <v>670</v>
      </c>
      <c r="AF11" s="21" t="s">
        <v>669</v>
      </c>
      <c r="AG11" s="23" t="s">
        <v>88</v>
      </c>
      <c r="AH11" s="23">
        <v>2000</v>
      </c>
      <c r="AI11" s="23">
        <v>5</v>
      </c>
      <c r="AJ11" s="22" t="s">
        <v>418</v>
      </c>
      <c r="AK11" s="56" t="s">
        <v>669</v>
      </c>
      <c r="AL11" s="23">
        <v>93.06</v>
      </c>
      <c r="AM11" s="23">
        <v>92.44</v>
      </c>
      <c r="AN11" s="25">
        <v>0.97499999999999998</v>
      </c>
      <c r="AO11" s="22">
        <v>1476</v>
      </c>
      <c r="AP11" s="24"/>
    </row>
    <row r="12" spans="1:42" ht="14.5" x14ac:dyDescent="0.35">
      <c r="A12" s="16">
        <v>10</v>
      </c>
      <c r="B12" s="16" t="s">
        <v>470</v>
      </c>
      <c r="C12" s="16" t="s">
        <v>538</v>
      </c>
      <c r="D12" s="16" t="s">
        <v>510</v>
      </c>
      <c r="E12" s="16" t="s">
        <v>539</v>
      </c>
      <c r="F12" s="16" t="s">
        <v>520</v>
      </c>
      <c r="G12" s="16" t="s">
        <v>540</v>
      </c>
      <c r="H12" s="17" t="s">
        <v>583</v>
      </c>
      <c r="I12" s="16">
        <v>104.399</v>
      </c>
      <c r="J12" s="16">
        <v>-5.2032999999999996</v>
      </c>
      <c r="K12" s="16" t="s">
        <v>29</v>
      </c>
      <c r="L12" s="38" t="s">
        <v>584</v>
      </c>
      <c r="M12" s="19">
        <v>6000</v>
      </c>
      <c r="N12" s="19">
        <v>6000</v>
      </c>
      <c r="O12" s="19" t="s">
        <v>586</v>
      </c>
      <c r="P12" s="19" t="s">
        <v>666</v>
      </c>
      <c r="Q12" s="19" t="s">
        <v>675</v>
      </c>
      <c r="R12" s="19" t="s">
        <v>585</v>
      </c>
      <c r="S12" s="19" t="s">
        <v>586</v>
      </c>
      <c r="T12" s="26" t="s">
        <v>35</v>
      </c>
      <c r="U12" s="42">
        <v>10000000</v>
      </c>
      <c r="V12" s="22">
        <v>1450</v>
      </c>
      <c r="W12" s="26" t="s">
        <v>414</v>
      </c>
      <c r="X12" s="19">
        <v>20</v>
      </c>
      <c r="Y12" s="21" t="s">
        <v>588</v>
      </c>
      <c r="Z12" s="21" t="s">
        <v>669</v>
      </c>
      <c r="AA12" s="22" t="s">
        <v>62</v>
      </c>
      <c r="AB12" s="22" t="s">
        <v>51</v>
      </c>
      <c r="AC12" s="22">
        <v>1</v>
      </c>
      <c r="AD12" s="23">
        <v>12</v>
      </c>
      <c r="AE12" s="24" t="s">
        <v>670</v>
      </c>
      <c r="AF12" s="21" t="s">
        <v>669</v>
      </c>
      <c r="AG12" s="23" t="s">
        <v>88</v>
      </c>
      <c r="AH12" s="23">
        <v>2000</v>
      </c>
      <c r="AI12" s="23">
        <v>6</v>
      </c>
      <c r="AJ12" s="22" t="s">
        <v>418</v>
      </c>
      <c r="AK12" s="56" t="s">
        <v>669</v>
      </c>
      <c r="AL12" s="23">
        <v>89.34</v>
      </c>
      <c r="AM12" s="23">
        <v>93.17</v>
      </c>
      <c r="AN12" s="25">
        <v>0.97499999999999998</v>
      </c>
      <c r="AO12" s="22">
        <v>1450</v>
      </c>
      <c r="AP12" s="24"/>
    </row>
    <row r="13" spans="1:42" ht="14.5" x14ac:dyDescent="0.35">
      <c r="A13" s="16">
        <v>11</v>
      </c>
      <c r="B13" s="16" t="s">
        <v>470</v>
      </c>
      <c r="C13" s="16" t="s">
        <v>541</v>
      </c>
      <c r="D13" s="16" t="s">
        <v>510</v>
      </c>
      <c r="E13" s="16" t="s">
        <v>542</v>
      </c>
      <c r="F13" s="16" t="s">
        <v>516</v>
      </c>
      <c r="G13" s="16" t="s">
        <v>517</v>
      </c>
      <c r="H13" s="17" t="s">
        <v>583</v>
      </c>
      <c r="I13" s="16">
        <v>101.721</v>
      </c>
      <c r="J13" s="16">
        <v>-2.2397</v>
      </c>
      <c r="K13" s="16" t="s">
        <v>29</v>
      </c>
      <c r="L13" s="38" t="s">
        <v>590</v>
      </c>
      <c r="M13" s="19">
        <v>4500</v>
      </c>
      <c r="N13" s="19">
        <v>4500</v>
      </c>
      <c r="O13" s="19" t="s">
        <v>586</v>
      </c>
      <c r="P13" s="19" t="s">
        <v>666</v>
      </c>
      <c r="Q13" s="19" t="s">
        <v>667</v>
      </c>
      <c r="R13" s="19" t="s">
        <v>585</v>
      </c>
      <c r="S13" s="19" t="s">
        <v>586</v>
      </c>
      <c r="T13" s="26" t="s">
        <v>35</v>
      </c>
      <c r="U13" s="42">
        <v>19000000</v>
      </c>
      <c r="V13" s="22">
        <v>2000</v>
      </c>
      <c r="W13" s="26" t="s">
        <v>414</v>
      </c>
      <c r="X13" s="19">
        <v>20</v>
      </c>
      <c r="Y13" s="21" t="s">
        <v>588</v>
      </c>
      <c r="Z13" s="21" t="s">
        <v>669</v>
      </c>
      <c r="AA13" s="22" t="s">
        <v>62</v>
      </c>
      <c r="AB13" s="22" t="s">
        <v>51</v>
      </c>
      <c r="AC13" s="22">
        <v>0</v>
      </c>
      <c r="AD13" s="23">
        <v>10</v>
      </c>
      <c r="AE13" s="24" t="s">
        <v>588</v>
      </c>
      <c r="AF13" s="21" t="s">
        <v>669</v>
      </c>
      <c r="AG13" s="23" t="s">
        <v>145</v>
      </c>
      <c r="AH13" s="23">
        <v>3000</v>
      </c>
      <c r="AI13" s="23">
        <v>3</v>
      </c>
      <c r="AJ13" s="22" t="s">
        <v>418</v>
      </c>
      <c r="AK13" s="56" t="s">
        <v>674</v>
      </c>
      <c r="AL13" s="23">
        <v>95.09</v>
      </c>
      <c r="AM13" s="23">
        <v>98.63</v>
      </c>
      <c r="AN13" s="25">
        <v>0.99</v>
      </c>
      <c r="AO13" s="22">
        <v>2000</v>
      </c>
      <c r="AP13" s="24"/>
    </row>
    <row r="14" spans="1:42" ht="14.5" x14ac:dyDescent="0.35">
      <c r="A14" s="16">
        <v>12</v>
      </c>
      <c r="B14" s="16" t="s">
        <v>470</v>
      </c>
      <c r="C14" s="16" t="s">
        <v>543</v>
      </c>
      <c r="D14" s="16" t="s">
        <v>510</v>
      </c>
      <c r="E14" s="16" t="s">
        <v>544</v>
      </c>
      <c r="F14" s="16" t="s">
        <v>512</v>
      </c>
      <c r="G14" s="16" t="s">
        <v>524</v>
      </c>
      <c r="H14" s="17" t="s">
        <v>583</v>
      </c>
      <c r="I14" s="16">
        <v>105.9204</v>
      </c>
      <c r="J14" s="16">
        <v>-3.3491</v>
      </c>
      <c r="K14" s="16" t="s">
        <v>66</v>
      </c>
      <c r="L14" s="38" t="s">
        <v>584</v>
      </c>
      <c r="M14" s="19">
        <v>3000</v>
      </c>
      <c r="N14" s="19">
        <v>3000</v>
      </c>
      <c r="O14" s="19" t="s">
        <v>585</v>
      </c>
      <c r="P14" s="19" t="s">
        <v>666</v>
      </c>
      <c r="Q14" s="19" t="s">
        <v>672</v>
      </c>
      <c r="R14" s="19" t="s">
        <v>586</v>
      </c>
      <c r="S14" s="19" t="s">
        <v>586</v>
      </c>
      <c r="T14" s="26" t="s">
        <v>668</v>
      </c>
      <c r="U14" s="42"/>
      <c r="V14" s="22">
        <v>1100</v>
      </c>
      <c r="W14" s="26" t="s">
        <v>414</v>
      </c>
      <c r="X14" s="19">
        <v>20</v>
      </c>
      <c r="Y14" s="21" t="s">
        <v>588</v>
      </c>
      <c r="Z14" s="21" t="s">
        <v>669</v>
      </c>
      <c r="AA14" s="22" t="s">
        <v>441</v>
      </c>
      <c r="AB14" s="22" t="s">
        <v>51</v>
      </c>
      <c r="AC14" s="22">
        <v>4.5</v>
      </c>
      <c r="AD14" s="23">
        <v>12</v>
      </c>
      <c r="AE14" s="24" t="s">
        <v>670</v>
      </c>
      <c r="AF14" s="21" t="s">
        <v>669</v>
      </c>
      <c r="AG14" s="23" t="s">
        <v>88</v>
      </c>
      <c r="AH14" s="23">
        <v>2000</v>
      </c>
      <c r="AI14" s="23">
        <v>6</v>
      </c>
      <c r="AJ14" s="22" t="s">
        <v>418</v>
      </c>
      <c r="AK14" s="56" t="s">
        <v>669</v>
      </c>
      <c r="AL14" s="23">
        <v>68.7</v>
      </c>
      <c r="AM14" s="23">
        <v>72.13</v>
      </c>
      <c r="AN14" s="25">
        <v>0.97499999999999998</v>
      </c>
      <c r="AO14" s="22">
        <v>1100</v>
      </c>
      <c r="AP14" s="24"/>
    </row>
    <row r="15" spans="1:42" ht="14.5" x14ac:dyDescent="0.35">
      <c r="A15" s="16">
        <v>13</v>
      </c>
      <c r="B15" s="16" t="s">
        <v>470</v>
      </c>
      <c r="C15" s="16" t="s">
        <v>545</v>
      </c>
      <c r="D15" s="16" t="s">
        <v>510</v>
      </c>
      <c r="E15" s="16" t="s">
        <v>546</v>
      </c>
      <c r="F15" s="16" t="s">
        <v>547</v>
      </c>
      <c r="G15" s="16" t="s">
        <v>548</v>
      </c>
      <c r="H15" s="17" t="s">
        <v>583</v>
      </c>
      <c r="I15" s="16">
        <v>105.181</v>
      </c>
      <c r="J15" s="16">
        <v>-2.0165000000000002</v>
      </c>
      <c r="K15" s="16" t="s">
        <v>29</v>
      </c>
      <c r="L15" s="38" t="s">
        <v>590</v>
      </c>
      <c r="M15" s="19">
        <v>6000</v>
      </c>
      <c r="N15" s="19">
        <v>6000</v>
      </c>
      <c r="O15" s="19" t="s">
        <v>586</v>
      </c>
      <c r="P15" s="19" t="s">
        <v>666</v>
      </c>
      <c r="Q15" s="19" t="s">
        <v>667</v>
      </c>
      <c r="R15" s="19" t="s">
        <v>586</v>
      </c>
      <c r="S15" s="19" t="s">
        <v>586</v>
      </c>
      <c r="T15" s="26" t="s">
        <v>668</v>
      </c>
      <c r="U15" s="42"/>
      <c r="V15" s="22">
        <v>2000</v>
      </c>
      <c r="W15" s="26" t="s">
        <v>414</v>
      </c>
      <c r="X15" s="19">
        <v>20</v>
      </c>
      <c r="Y15" s="21" t="s">
        <v>73</v>
      </c>
      <c r="Z15" s="21" t="s">
        <v>669</v>
      </c>
      <c r="AA15" s="22" t="s">
        <v>62</v>
      </c>
      <c r="AB15" s="22" t="s">
        <v>51</v>
      </c>
      <c r="AC15" s="22">
        <v>2</v>
      </c>
      <c r="AD15" s="23">
        <v>11</v>
      </c>
      <c r="AE15" s="24" t="s">
        <v>670</v>
      </c>
      <c r="AF15" s="21" t="s">
        <v>669</v>
      </c>
      <c r="AG15" s="23" t="s">
        <v>41</v>
      </c>
      <c r="AH15" s="23">
        <v>2000</v>
      </c>
      <c r="AI15" s="23">
        <v>6</v>
      </c>
      <c r="AJ15" s="22" t="s">
        <v>418</v>
      </c>
      <c r="AK15" s="56" t="s">
        <v>669</v>
      </c>
      <c r="AL15" s="23">
        <v>99.23</v>
      </c>
      <c r="AM15" s="23">
        <v>98.02</v>
      </c>
      <c r="AN15" s="25">
        <v>0.99</v>
      </c>
      <c r="AO15" s="22">
        <v>2000</v>
      </c>
      <c r="AP15" s="24"/>
    </row>
    <row r="16" spans="1:42" ht="14.5" x14ac:dyDescent="0.35">
      <c r="A16" s="16">
        <v>14</v>
      </c>
      <c r="B16" s="16" t="s">
        <v>470</v>
      </c>
      <c r="C16" s="16" t="s">
        <v>549</v>
      </c>
      <c r="D16" s="16" t="s">
        <v>510</v>
      </c>
      <c r="E16" s="16" t="s">
        <v>550</v>
      </c>
      <c r="F16" s="16" t="s">
        <v>512</v>
      </c>
      <c r="G16" s="16" t="s">
        <v>524</v>
      </c>
      <c r="H16" s="17" t="s">
        <v>583</v>
      </c>
      <c r="I16" s="16">
        <v>103.5719</v>
      </c>
      <c r="J16" s="16">
        <v>-4.5008999999999997</v>
      </c>
      <c r="K16" s="16" t="s">
        <v>44</v>
      </c>
      <c r="L16" s="38" t="s">
        <v>590</v>
      </c>
      <c r="M16" s="19">
        <v>6000</v>
      </c>
      <c r="N16" s="19">
        <v>6000</v>
      </c>
      <c r="O16" s="19" t="s">
        <v>676</v>
      </c>
      <c r="P16" s="19" t="s">
        <v>666</v>
      </c>
      <c r="Q16" s="19" t="s">
        <v>667</v>
      </c>
      <c r="R16" s="19" t="s">
        <v>585</v>
      </c>
      <c r="S16" s="19" t="s">
        <v>586</v>
      </c>
      <c r="T16" s="26" t="s">
        <v>668</v>
      </c>
      <c r="U16" s="42"/>
      <c r="V16" s="22">
        <v>1742</v>
      </c>
      <c r="W16" s="26" t="s">
        <v>414</v>
      </c>
      <c r="X16" s="19">
        <v>20</v>
      </c>
      <c r="Y16" s="21" t="s">
        <v>73</v>
      </c>
      <c r="Z16" s="21" t="s">
        <v>669</v>
      </c>
      <c r="AA16" s="22" t="s">
        <v>441</v>
      </c>
      <c r="AB16" s="22" t="s">
        <v>51</v>
      </c>
      <c r="AC16" s="22">
        <v>2</v>
      </c>
      <c r="AD16" s="23">
        <v>12</v>
      </c>
      <c r="AE16" s="24" t="s">
        <v>670</v>
      </c>
      <c r="AF16" s="21" t="s">
        <v>669</v>
      </c>
      <c r="AG16" s="23" t="s">
        <v>88</v>
      </c>
      <c r="AH16" s="23">
        <v>2000</v>
      </c>
      <c r="AI16" s="23">
        <v>8</v>
      </c>
      <c r="AJ16" s="22" t="s">
        <v>418</v>
      </c>
      <c r="AK16" s="56" t="s">
        <v>669</v>
      </c>
      <c r="AL16" s="23">
        <v>99.02</v>
      </c>
      <c r="AM16" s="23">
        <v>98.13</v>
      </c>
      <c r="AN16" s="25">
        <v>0.99399999999999999</v>
      </c>
      <c r="AO16" s="22">
        <v>1742</v>
      </c>
      <c r="AP16" s="24"/>
    </row>
    <row r="17" spans="1:42" ht="14.5" x14ac:dyDescent="0.35">
      <c r="A17" s="16">
        <v>15</v>
      </c>
      <c r="B17" s="16" t="s">
        <v>470</v>
      </c>
      <c r="C17" s="16" t="s">
        <v>551</v>
      </c>
      <c r="D17" s="16" t="s">
        <v>510</v>
      </c>
      <c r="E17" s="16" t="s">
        <v>552</v>
      </c>
      <c r="F17" s="16" t="s">
        <v>534</v>
      </c>
      <c r="G17" s="16" t="s">
        <v>535</v>
      </c>
      <c r="H17" s="17" t="s">
        <v>583</v>
      </c>
      <c r="I17" s="16">
        <v>103.887</v>
      </c>
      <c r="J17" s="16">
        <v>-3.3584999999999998</v>
      </c>
      <c r="K17" s="16" t="s">
        <v>81</v>
      </c>
      <c r="L17" s="38" t="s">
        <v>584</v>
      </c>
      <c r="M17" s="19">
        <v>4500</v>
      </c>
      <c r="N17" s="19">
        <v>4500</v>
      </c>
      <c r="O17" s="19" t="s">
        <v>586</v>
      </c>
      <c r="P17" s="19" t="s">
        <v>671</v>
      </c>
      <c r="Q17" s="19" t="s">
        <v>667</v>
      </c>
      <c r="R17" s="19" t="s">
        <v>586</v>
      </c>
      <c r="S17" s="19" t="s">
        <v>586</v>
      </c>
      <c r="T17" s="26" t="s">
        <v>668</v>
      </c>
      <c r="U17" s="42"/>
      <c r="V17" s="22">
        <v>1024</v>
      </c>
      <c r="W17" s="26" t="s">
        <v>414</v>
      </c>
      <c r="X17" s="19">
        <v>20</v>
      </c>
      <c r="Y17" s="21" t="s">
        <v>73</v>
      </c>
      <c r="Z17" s="21" t="s">
        <v>669</v>
      </c>
      <c r="AA17" s="22" t="s">
        <v>441</v>
      </c>
      <c r="AB17" s="22" t="s">
        <v>51</v>
      </c>
      <c r="AC17" s="22">
        <v>2.5</v>
      </c>
      <c r="AD17" s="23">
        <v>12</v>
      </c>
      <c r="AE17" s="24" t="s">
        <v>670</v>
      </c>
      <c r="AF17" s="21" t="s">
        <v>669</v>
      </c>
      <c r="AG17" s="23" t="s">
        <v>476</v>
      </c>
      <c r="AH17" s="23">
        <v>3000</v>
      </c>
      <c r="AI17" s="23">
        <v>6</v>
      </c>
      <c r="AJ17" s="22" t="s">
        <v>418</v>
      </c>
      <c r="AK17" s="56" t="s">
        <v>669</v>
      </c>
      <c r="AL17" s="23">
        <v>98.4</v>
      </c>
      <c r="AM17" s="23">
        <v>99.64</v>
      </c>
      <c r="AN17" s="25">
        <v>0.97499999999999998</v>
      </c>
      <c r="AO17" s="22">
        <v>1024</v>
      </c>
      <c r="AP17" s="24"/>
    </row>
    <row r="18" spans="1:42" ht="14.5" x14ac:dyDescent="0.35">
      <c r="A18" s="16">
        <v>16</v>
      </c>
      <c r="B18" s="16" t="s">
        <v>470</v>
      </c>
      <c r="C18" s="16" t="s">
        <v>553</v>
      </c>
      <c r="D18" s="16" t="s">
        <v>510</v>
      </c>
      <c r="E18" s="16" t="s">
        <v>554</v>
      </c>
      <c r="F18" s="16" t="s">
        <v>512</v>
      </c>
      <c r="G18" s="16" t="s">
        <v>524</v>
      </c>
      <c r="H18" s="17" t="s">
        <v>583</v>
      </c>
      <c r="I18" s="16">
        <v>105.65600000000001</v>
      </c>
      <c r="J18" s="16">
        <v>-3.266</v>
      </c>
      <c r="K18" s="16" t="s">
        <v>29</v>
      </c>
      <c r="L18" s="38" t="s">
        <v>590</v>
      </c>
      <c r="M18" s="19">
        <v>7500</v>
      </c>
      <c r="N18" s="19">
        <v>7500</v>
      </c>
      <c r="O18" s="19" t="s">
        <v>586</v>
      </c>
      <c r="P18" s="19" t="s">
        <v>666</v>
      </c>
      <c r="Q18" s="19" t="s">
        <v>667</v>
      </c>
      <c r="R18" s="19" t="s">
        <v>585</v>
      </c>
      <c r="S18" s="19" t="s">
        <v>586</v>
      </c>
      <c r="T18" s="26" t="s">
        <v>668</v>
      </c>
      <c r="U18" s="42"/>
      <c r="V18" s="22">
        <v>2000</v>
      </c>
      <c r="W18" s="26" t="s">
        <v>414</v>
      </c>
      <c r="X18" s="19">
        <v>20</v>
      </c>
      <c r="Y18" s="21" t="s">
        <v>73</v>
      </c>
      <c r="Z18" s="21" t="s">
        <v>669</v>
      </c>
      <c r="AA18" s="22" t="s">
        <v>441</v>
      </c>
      <c r="AB18" s="22" t="s">
        <v>51</v>
      </c>
      <c r="AC18" s="22">
        <v>1</v>
      </c>
      <c r="AD18" s="23">
        <v>11</v>
      </c>
      <c r="AE18" s="24" t="s">
        <v>670</v>
      </c>
      <c r="AF18" s="21" t="s">
        <v>669</v>
      </c>
      <c r="AG18" s="23" t="s">
        <v>88</v>
      </c>
      <c r="AH18" s="23">
        <v>2000</v>
      </c>
      <c r="AI18" s="23">
        <v>5</v>
      </c>
      <c r="AJ18" s="22" t="s">
        <v>418</v>
      </c>
      <c r="AK18" s="56" t="s">
        <v>669</v>
      </c>
      <c r="AL18" s="23">
        <v>97.52</v>
      </c>
      <c r="AM18" s="23">
        <v>98.77</v>
      </c>
      <c r="AN18" s="25">
        <v>0.99399999999999999</v>
      </c>
      <c r="AO18" s="22">
        <v>2000</v>
      </c>
      <c r="AP18" s="24"/>
    </row>
    <row r="19" spans="1:42" ht="14.5" x14ac:dyDescent="0.35">
      <c r="A19" s="16">
        <v>17</v>
      </c>
      <c r="B19" s="16" t="s">
        <v>470</v>
      </c>
      <c r="C19" s="16" t="s">
        <v>555</v>
      </c>
      <c r="D19" s="16" t="s">
        <v>510</v>
      </c>
      <c r="E19" s="16" t="s">
        <v>556</v>
      </c>
      <c r="F19" s="16" t="s">
        <v>512</v>
      </c>
      <c r="G19" s="16" t="s">
        <v>524</v>
      </c>
      <c r="H19" s="17" t="s">
        <v>583</v>
      </c>
      <c r="I19" s="16">
        <v>105.97499999999999</v>
      </c>
      <c r="J19" s="16">
        <v>-3.3041999999999998</v>
      </c>
      <c r="K19" s="16" t="s">
        <v>44</v>
      </c>
      <c r="L19" s="38" t="s">
        <v>590</v>
      </c>
      <c r="M19" s="19">
        <v>6000</v>
      </c>
      <c r="N19" s="19">
        <v>6000</v>
      </c>
      <c r="O19" s="19" t="s">
        <v>586</v>
      </c>
      <c r="P19" s="19" t="s">
        <v>666</v>
      </c>
      <c r="Q19" s="19" t="s">
        <v>667</v>
      </c>
      <c r="R19" s="19" t="s">
        <v>586</v>
      </c>
      <c r="S19" s="19" t="s">
        <v>586</v>
      </c>
      <c r="T19" s="26" t="s">
        <v>668</v>
      </c>
      <c r="U19" s="42"/>
      <c r="V19" s="22">
        <v>2313</v>
      </c>
      <c r="W19" s="26" t="s">
        <v>414</v>
      </c>
      <c r="X19" s="19">
        <v>20</v>
      </c>
      <c r="Y19" s="21" t="s">
        <v>73</v>
      </c>
      <c r="Z19" s="21" t="s">
        <v>669</v>
      </c>
      <c r="AA19" s="22" t="s">
        <v>441</v>
      </c>
      <c r="AB19" s="22" t="s">
        <v>51</v>
      </c>
      <c r="AC19" s="22">
        <v>0.5</v>
      </c>
      <c r="AD19" s="23">
        <v>10</v>
      </c>
      <c r="AE19" s="24" t="s">
        <v>588</v>
      </c>
      <c r="AF19" s="21" t="s">
        <v>669</v>
      </c>
      <c r="AG19" s="23" t="s">
        <v>88</v>
      </c>
      <c r="AH19" s="23">
        <v>2000</v>
      </c>
      <c r="AI19" s="23">
        <v>5</v>
      </c>
      <c r="AJ19" s="22" t="s">
        <v>418</v>
      </c>
      <c r="AK19" s="56" t="s">
        <v>669</v>
      </c>
      <c r="AL19" s="23">
        <v>95.11</v>
      </c>
      <c r="AM19" s="23">
        <v>97.46</v>
      </c>
      <c r="AN19" s="25">
        <v>0.99399999999999999</v>
      </c>
      <c r="AO19" s="22">
        <v>2313</v>
      </c>
      <c r="AP19" s="24"/>
    </row>
    <row r="20" spans="1:42" ht="14.5" x14ac:dyDescent="0.35">
      <c r="A20" s="16">
        <v>18</v>
      </c>
      <c r="B20" s="16" t="s">
        <v>470</v>
      </c>
      <c r="C20" s="16" t="s">
        <v>557</v>
      </c>
      <c r="D20" s="16" t="s">
        <v>510</v>
      </c>
      <c r="E20" s="16" t="s">
        <v>558</v>
      </c>
      <c r="F20" s="16" t="s">
        <v>512</v>
      </c>
      <c r="G20" s="16" t="s">
        <v>524</v>
      </c>
      <c r="H20" s="17" t="s">
        <v>583</v>
      </c>
      <c r="I20" s="16">
        <v>105.8236</v>
      </c>
      <c r="J20" s="16">
        <v>-3.5911</v>
      </c>
      <c r="K20" s="16" t="s">
        <v>44</v>
      </c>
      <c r="L20" s="38" t="s">
        <v>584</v>
      </c>
      <c r="M20" s="19">
        <v>6000</v>
      </c>
      <c r="N20" s="19">
        <v>6000</v>
      </c>
      <c r="O20" s="19" t="s">
        <v>586</v>
      </c>
      <c r="P20" s="19" t="s">
        <v>666</v>
      </c>
      <c r="Q20" s="19" t="s">
        <v>667</v>
      </c>
      <c r="R20" s="19" t="s">
        <v>585</v>
      </c>
      <c r="S20" s="19" t="s">
        <v>586</v>
      </c>
      <c r="T20" s="26" t="s">
        <v>668</v>
      </c>
      <c r="U20" s="42"/>
      <c r="V20" s="22">
        <v>2104</v>
      </c>
      <c r="W20" s="26" t="s">
        <v>414</v>
      </c>
      <c r="X20" s="19">
        <v>20</v>
      </c>
      <c r="Y20" s="21" t="s">
        <v>73</v>
      </c>
      <c r="Z20" s="21" t="s">
        <v>669</v>
      </c>
      <c r="AA20" s="22" t="s">
        <v>441</v>
      </c>
      <c r="AB20" s="22" t="s">
        <v>51</v>
      </c>
      <c r="AC20" s="22">
        <v>0.5</v>
      </c>
      <c r="AD20" s="23">
        <v>10</v>
      </c>
      <c r="AE20" s="24" t="s">
        <v>670</v>
      </c>
      <c r="AF20" s="21" t="s">
        <v>669</v>
      </c>
      <c r="AG20" s="23" t="s">
        <v>476</v>
      </c>
      <c r="AH20" s="23">
        <v>3000</v>
      </c>
      <c r="AI20" s="23">
        <v>4</v>
      </c>
      <c r="AJ20" s="22" t="s">
        <v>418</v>
      </c>
      <c r="AK20" s="56" t="s">
        <v>669</v>
      </c>
      <c r="AL20" s="23">
        <v>99.35</v>
      </c>
      <c r="AM20" s="23">
        <v>95.34</v>
      </c>
      <c r="AN20" s="25">
        <v>0.99</v>
      </c>
      <c r="AO20" s="22">
        <v>2104</v>
      </c>
      <c r="AP20" s="24"/>
    </row>
  </sheetData>
  <mergeCells count="6">
    <mergeCell ref="AL1:AN1"/>
    <mergeCell ref="R1:S1"/>
    <mergeCell ref="AA1:AF1"/>
    <mergeCell ref="AG1:AK1"/>
    <mergeCell ref="W1:Z1"/>
    <mergeCell ref="T1:U1"/>
  </mergeCells>
  <conditionalFormatting sqref="H3:H20">
    <cfRule type="containsText" dxfId="21" priority="4" operator="containsText" text="Cut Off">
      <formula>NOT(ISERROR(SEARCH("Cut Off",H3)))</formula>
    </cfRule>
    <cfRule type="containsText" dxfId="20" priority="5" operator="containsText" text="On Service">
      <formula>NOT(ISERROR(SEARCH("On Service",H3)))</formula>
    </cfRule>
  </conditionalFormatting>
  <conditionalFormatting sqref="O3:O20">
    <cfRule type="containsText" dxfId="19" priority="2" operator="containsText" text="Y">
      <formula>NOT(ISERROR(SEARCH("Y",O3)))</formula>
    </cfRule>
  </conditionalFormatting>
  <conditionalFormatting sqref="R3:S20">
    <cfRule type="containsText" dxfId="18" priority="3" operator="containsText" text="Y">
      <formula>NOT(ISERROR(SEARCH("Y",R3)))</formula>
    </cfRule>
  </conditionalFormatting>
  <conditionalFormatting sqref="T3:T20">
    <cfRule type="containsText" dxfId="17" priority="1" operator="containsText" text="Sewa">
      <formula>NOT(ISERROR(SEARCH("Sewa",T3)))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0296-E59F-46E9-953C-E7DC27A5BDB0}">
  <sheetPr>
    <tabColor theme="8"/>
  </sheetPr>
  <dimension ref="A1:AP20"/>
  <sheetViews>
    <sheetView zoomScale="70" zoomScaleNormal="70" workbookViewId="0">
      <pane xSplit="5" topLeftCell="AE1" activePane="topRight" state="frozen"/>
      <selection pane="topRight" activeCell="A2" sqref="A2:XFD2"/>
    </sheetView>
  </sheetViews>
  <sheetFormatPr defaultRowHeight="15" customHeight="1" x14ac:dyDescent="0.35"/>
  <cols>
    <col min="1" max="1" width="3.1796875" bestFit="1" customWidth="1"/>
    <col min="2" max="2" width="4.453125" bestFit="1" customWidth="1"/>
    <col min="3" max="3" width="9.81640625" customWidth="1"/>
    <col min="4" max="4" width="13" customWidth="1"/>
    <col min="5" max="5" width="28.1796875" customWidth="1"/>
    <col min="6" max="6" width="11.453125" customWidth="1"/>
    <col min="7" max="7" width="12.54296875" customWidth="1"/>
    <col min="8" max="8" width="22" customWidth="1"/>
    <col min="9" max="9" width="8.54296875" customWidth="1"/>
    <col min="10" max="10" width="7.81640625" customWidth="1"/>
    <col min="11" max="11" width="14.26953125" customWidth="1"/>
    <col min="12" max="12" width="13.26953125" customWidth="1"/>
    <col min="13" max="13" width="11" customWidth="1"/>
    <col min="14" max="14" width="14.81640625" customWidth="1"/>
    <col min="15" max="16" width="24.26953125" customWidth="1"/>
    <col min="17" max="17" width="23.54296875" bestFit="1" customWidth="1"/>
    <col min="18" max="18" width="12" customWidth="1"/>
    <col min="19" max="19" width="10.54296875" customWidth="1"/>
    <col min="20" max="20" width="10.81640625" bestFit="1" customWidth="1"/>
    <col min="21" max="21" width="10.81640625" customWidth="1"/>
    <col min="22" max="22" width="21" customWidth="1"/>
    <col min="23" max="23" width="8.1796875" customWidth="1"/>
    <col min="24" max="24" width="14" bestFit="1" customWidth="1"/>
    <col min="25" max="25" width="19.453125" bestFit="1" customWidth="1"/>
    <col min="26" max="26" width="26" bestFit="1" customWidth="1"/>
    <col min="27" max="27" width="11.1796875" customWidth="1"/>
    <col min="28" max="28" width="8.81640625" customWidth="1"/>
    <col min="29" max="29" width="8.81640625" bestFit="1" customWidth="1"/>
    <col min="30" max="30" width="14.81640625" bestFit="1" customWidth="1"/>
    <col min="31" max="31" width="13.26953125" customWidth="1"/>
    <col min="32" max="32" width="26" bestFit="1" customWidth="1"/>
    <col min="33" max="33" width="8" customWidth="1"/>
    <col min="34" max="34" width="9" bestFit="1" customWidth="1"/>
    <col min="35" max="35" width="15.81640625" bestFit="1" customWidth="1"/>
    <col min="36" max="36" width="12.26953125" bestFit="1" customWidth="1"/>
    <col min="37" max="37" width="26" bestFit="1" customWidth="1"/>
    <col min="38" max="39" width="11.54296875" customWidth="1"/>
    <col min="40" max="40" width="10" customWidth="1"/>
    <col min="41" max="41" width="19.81640625" bestFit="1" customWidth="1"/>
    <col min="42" max="42" width="19.1796875" customWidth="1"/>
  </cols>
  <sheetData>
    <row r="1" spans="1:42" ht="21" x14ac:dyDescent="0.5">
      <c r="M1" s="1"/>
      <c r="N1" s="1"/>
      <c r="O1" s="1"/>
      <c r="P1" s="1"/>
      <c r="Q1" s="1"/>
      <c r="R1" s="195" t="s">
        <v>560</v>
      </c>
      <c r="S1" s="195"/>
      <c r="T1" s="190" t="s">
        <v>571</v>
      </c>
      <c r="U1" s="191"/>
      <c r="V1" s="48" t="s">
        <v>562</v>
      </c>
      <c r="W1" s="196" t="s">
        <v>0</v>
      </c>
      <c r="X1" s="197"/>
      <c r="Y1" s="197"/>
      <c r="Z1" s="198"/>
      <c r="AA1" s="199" t="s">
        <v>1</v>
      </c>
      <c r="AB1" s="200"/>
      <c r="AC1" s="200"/>
      <c r="AD1" s="200"/>
      <c r="AE1" s="200"/>
      <c r="AF1" s="201"/>
      <c r="AG1" s="184" t="s">
        <v>2</v>
      </c>
      <c r="AH1" s="185"/>
      <c r="AI1" s="185"/>
      <c r="AJ1" s="185"/>
      <c r="AK1" s="186"/>
      <c r="AL1" s="192" t="s">
        <v>3</v>
      </c>
      <c r="AM1" s="193"/>
      <c r="AN1" s="194"/>
      <c r="AO1" s="2"/>
      <c r="AP1" s="3"/>
    </row>
    <row r="2" spans="1:42" s="53" customFormat="1" ht="14.5" x14ac:dyDescent="0.35">
      <c r="A2" s="4" t="s">
        <v>4</v>
      </c>
      <c r="B2" s="4" t="s">
        <v>5</v>
      </c>
      <c r="C2" s="4" t="s">
        <v>6</v>
      </c>
      <c r="D2" s="4" t="s">
        <v>8</v>
      </c>
      <c r="E2" s="4" t="s">
        <v>9</v>
      </c>
      <c r="F2" s="4" t="s">
        <v>10</v>
      </c>
      <c r="G2" s="4" t="s">
        <v>11</v>
      </c>
      <c r="H2" s="49" t="s">
        <v>655</v>
      </c>
      <c r="I2" s="4" t="s">
        <v>13</v>
      </c>
      <c r="J2" s="4" t="s">
        <v>14</v>
      </c>
      <c r="K2" s="39" t="s">
        <v>7</v>
      </c>
      <c r="L2" s="39" t="s">
        <v>565</v>
      </c>
      <c r="M2" s="41" t="s">
        <v>16</v>
      </c>
      <c r="N2" s="52" t="s">
        <v>566</v>
      </c>
      <c r="O2" s="41" t="s">
        <v>656</v>
      </c>
      <c r="P2" s="52" t="s">
        <v>657</v>
      </c>
      <c r="Q2" s="52" t="s">
        <v>658</v>
      </c>
      <c r="R2" s="52" t="s">
        <v>890</v>
      </c>
      <c r="S2" s="52" t="s">
        <v>891</v>
      </c>
      <c r="T2" s="43" t="s">
        <v>659</v>
      </c>
      <c r="U2" s="50" t="s">
        <v>572</v>
      </c>
      <c r="V2" s="52" t="s">
        <v>25</v>
      </c>
      <c r="W2" s="40" t="s">
        <v>878</v>
      </c>
      <c r="X2" s="41" t="s">
        <v>660</v>
      </c>
      <c r="Y2" s="41" t="s">
        <v>577</v>
      </c>
      <c r="Z2" s="41" t="s">
        <v>879</v>
      </c>
      <c r="AA2" s="41" t="s">
        <v>880</v>
      </c>
      <c r="AB2" s="41" t="s">
        <v>881</v>
      </c>
      <c r="AC2" s="41" t="s">
        <v>661</v>
      </c>
      <c r="AD2" s="41" t="s">
        <v>882</v>
      </c>
      <c r="AE2" s="41" t="s">
        <v>883</v>
      </c>
      <c r="AF2" s="41" t="s">
        <v>884</v>
      </c>
      <c r="AG2" s="11" t="s">
        <v>885</v>
      </c>
      <c r="AH2" s="11" t="s">
        <v>886</v>
      </c>
      <c r="AI2" s="11" t="s">
        <v>887</v>
      </c>
      <c r="AJ2" s="11" t="s">
        <v>888</v>
      </c>
      <c r="AK2" s="11" t="s">
        <v>889</v>
      </c>
      <c r="AL2" s="41" t="s">
        <v>664</v>
      </c>
      <c r="AM2" s="41" t="s">
        <v>665</v>
      </c>
      <c r="AN2" s="41" t="s">
        <v>24</v>
      </c>
      <c r="AO2" s="14" t="s">
        <v>25</v>
      </c>
      <c r="AP2" s="15" t="s">
        <v>26</v>
      </c>
    </row>
    <row r="3" spans="1:42" ht="14.5" x14ac:dyDescent="0.35">
      <c r="A3" s="16">
        <v>1</v>
      </c>
      <c r="B3" s="16" t="s">
        <v>470</v>
      </c>
      <c r="C3" s="16" t="s">
        <v>471</v>
      </c>
      <c r="D3" s="16" t="s">
        <v>472</v>
      </c>
      <c r="E3" s="16" t="s">
        <v>473</v>
      </c>
      <c r="F3" s="16" t="s">
        <v>474</v>
      </c>
      <c r="G3" s="16" t="s">
        <v>475</v>
      </c>
      <c r="H3" s="17" t="s">
        <v>583</v>
      </c>
      <c r="I3" s="16">
        <v>101.0538</v>
      </c>
      <c r="J3" s="16">
        <v>0.1613</v>
      </c>
      <c r="K3" s="16" t="s">
        <v>29</v>
      </c>
      <c r="L3" s="38" t="s">
        <v>592</v>
      </c>
      <c r="M3" s="19">
        <v>4500</v>
      </c>
      <c r="N3" s="19">
        <v>4500</v>
      </c>
      <c r="O3" s="19" t="s">
        <v>585</v>
      </c>
      <c r="P3" s="19"/>
      <c r="Q3" s="19" t="s">
        <v>677</v>
      </c>
      <c r="R3" s="19" t="s">
        <v>586</v>
      </c>
      <c r="S3" s="19" t="s">
        <v>678</v>
      </c>
      <c r="T3" s="26" t="s">
        <v>668</v>
      </c>
      <c r="U3" s="26">
        <v>0</v>
      </c>
      <c r="V3" s="23">
        <v>1800</v>
      </c>
      <c r="W3" s="26" t="s">
        <v>48</v>
      </c>
      <c r="X3" s="19">
        <v>20</v>
      </c>
      <c r="Y3" s="24" t="s">
        <v>40</v>
      </c>
      <c r="Z3" s="18" t="s">
        <v>47</v>
      </c>
      <c r="AA3" s="22" t="s">
        <v>441</v>
      </c>
      <c r="AB3" s="22" t="s">
        <v>51</v>
      </c>
      <c r="AC3" s="22">
        <v>0</v>
      </c>
      <c r="AD3" s="23">
        <v>0</v>
      </c>
      <c r="AE3" s="24" t="s">
        <v>415</v>
      </c>
      <c r="AF3" s="18" t="s">
        <v>47</v>
      </c>
      <c r="AG3" s="23" t="s">
        <v>476</v>
      </c>
      <c r="AH3" s="23">
        <v>3000</v>
      </c>
      <c r="AI3" s="23">
        <v>4</v>
      </c>
      <c r="AJ3" s="24" t="s">
        <v>40</v>
      </c>
      <c r="AK3" s="18" t="s">
        <v>47</v>
      </c>
      <c r="AL3" s="23">
        <v>85.44</v>
      </c>
      <c r="AM3" s="23">
        <v>85.89</v>
      </c>
      <c r="AN3" s="25">
        <v>0.99</v>
      </c>
      <c r="AO3" s="24">
        <v>1800</v>
      </c>
      <c r="AP3" s="24"/>
    </row>
    <row r="4" spans="1:42" ht="14.5" x14ac:dyDescent="0.35">
      <c r="A4" s="16">
        <v>2</v>
      </c>
      <c r="B4" s="16" t="s">
        <v>470</v>
      </c>
      <c r="C4" s="16" t="s">
        <v>477</v>
      </c>
      <c r="D4" s="16" t="s">
        <v>472</v>
      </c>
      <c r="E4" s="16" t="s">
        <v>478</v>
      </c>
      <c r="F4" s="16" t="s">
        <v>474</v>
      </c>
      <c r="G4" s="16" t="s">
        <v>479</v>
      </c>
      <c r="H4" s="17" t="s">
        <v>583</v>
      </c>
      <c r="I4" s="16">
        <v>100.9622</v>
      </c>
      <c r="J4" s="16">
        <v>1.3846000000000001</v>
      </c>
      <c r="K4" s="16" t="s">
        <v>81</v>
      </c>
      <c r="L4" s="38" t="s">
        <v>592</v>
      </c>
      <c r="M4" s="19">
        <v>3000</v>
      </c>
      <c r="N4" s="19">
        <v>3000</v>
      </c>
      <c r="O4" s="19" t="s">
        <v>586</v>
      </c>
      <c r="P4" s="19" t="s">
        <v>679</v>
      </c>
      <c r="Q4" s="19" t="s">
        <v>680</v>
      </c>
      <c r="R4" s="19" t="s">
        <v>586</v>
      </c>
      <c r="S4" s="19" t="s">
        <v>678</v>
      </c>
      <c r="T4" s="26" t="s">
        <v>681</v>
      </c>
      <c r="U4" s="26" t="s">
        <v>682</v>
      </c>
      <c r="V4" s="23">
        <v>1440</v>
      </c>
      <c r="W4" s="26" t="s">
        <v>48</v>
      </c>
      <c r="X4" s="19">
        <v>20</v>
      </c>
      <c r="Y4" s="24" t="s">
        <v>40</v>
      </c>
      <c r="Z4" s="18" t="s">
        <v>47</v>
      </c>
      <c r="AA4" s="22" t="s">
        <v>683</v>
      </c>
      <c r="AB4" s="22" t="s">
        <v>51</v>
      </c>
      <c r="AC4" s="22">
        <v>2</v>
      </c>
      <c r="AD4" s="23">
        <v>4</v>
      </c>
      <c r="AE4" s="24" t="s">
        <v>40</v>
      </c>
      <c r="AF4" s="18" t="s">
        <v>47</v>
      </c>
      <c r="AG4" s="23" t="s">
        <v>476</v>
      </c>
      <c r="AH4" s="23">
        <v>3000</v>
      </c>
      <c r="AI4" s="23">
        <v>4</v>
      </c>
      <c r="AJ4" s="24" t="s">
        <v>40</v>
      </c>
      <c r="AK4" s="18" t="s">
        <v>47</v>
      </c>
      <c r="AL4" s="23">
        <v>79.739999999999995</v>
      </c>
      <c r="AM4" s="23">
        <v>99.26</v>
      </c>
      <c r="AN4" s="25">
        <v>0.97499999999999998</v>
      </c>
      <c r="AO4" s="24">
        <v>1440</v>
      </c>
      <c r="AP4" s="24"/>
    </row>
    <row r="5" spans="1:42" ht="14.5" x14ac:dyDescent="0.35">
      <c r="A5" s="16">
        <v>3</v>
      </c>
      <c r="B5" s="16" t="s">
        <v>470</v>
      </c>
      <c r="C5" s="16" t="s">
        <v>480</v>
      </c>
      <c r="D5" s="16" t="s">
        <v>472</v>
      </c>
      <c r="E5" s="16" t="s">
        <v>481</v>
      </c>
      <c r="F5" s="16" t="s">
        <v>482</v>
      </c>
      <c r="G5" s="16" t="s">
        <v>483</v>
      </c>
      <c r="H5" s="17" t="s">
        <v>583</v>
      </c>
      <c r="I5" s="16">
        <v>102.8604</v>
      </c>
      <c r="J5" s="16">
        <v>0.79459999999999997</v>
      </c>
      <c r="K5" s="16" t="s">
        <v>66</v>
      </c>
      <c r="L5" s="38" t="s">
        <v>592</v>
      </c>
      <c r="M5" s="19">
        <v>4500</v>
      </c>
      <c r="N5" s="19">
        <v>4500</v>
      </c>
      <c r="O5" s="19" t="s">
        <v>586</v>
      </c>
      <c r="P5" s="19" t="s">
        <v>684</v>
      </c>
      <c r="Q5" s="19" t="s">
        <v>680</v>
      </c>
      <c r="R5" s="19" t="s">
        <v>586</v>
      </c>
      <c r="S5" s="19" t="s">
        <v>678</v>
      </c>
      <c r="T5" s="26" t="s">
        <v>681</v>
      </c>
      <c r="U5" s="26" t="s">
        <v>682</v>
      </c>
      <c r="V5" s="23">
        <v>1680</v>
      </c>
      <c r="W5" s="26" t="s">
        <v>48</v>
      </c>
      <c r="X5" s="19">
        <v>20</v>
      </c>
      <c r="Y5" s="24" t="s">
        <v>40</v>
      </c>
      <c r="Z5" s="18" t="s">
        <v>47</v>
      </c>
      <c r="AA5" s="22"/>
      <c r="AB5" s="22" t="s">
        <v>51</v>
      </c>
      <c r="AC5" s="22"/>
      <c r="AD5" s="23">
        <v>5</v>
      </c>
      <c r="AE5" s="24" t="s">
        <v>40</v>
      </c>
      <c r="AF5" s="18" t="s">
        <v>47</v>
      </c>
      <c r="AG5" s="23"/>
      <c r="AH5" s="23"/>
      <c r="AI5" s="23">
        <v>2</v>
      </c>
      <c r="AJ5" s="24" t="s">
        <v>40</v>
      </c>
      <c r="AK5" s="18" t="s">
        <v>47</v>
      </c>
      <c r="AL5" s="23">
        <v>81.13</v>
      </c>
      <c r="AM5" s="23">
        <v>74.400000000000006</v>
      </c>
      <c r="AN5" s="25">
        <v>0.97499999999999998</v>
      </c>
      <c r="AO5" s="24">
        <v>1680</v>
      </c>
      <c r="AP5" s="24"/>
    </row>
    <row r="6" spans="1:42" ht="14.5" x14ac:dyDescent="0.35">
      <c r="A6" s="16">
        <v>4</v>
      </c>
      <c r="B6" s="16" t="s">
        <v>470</v>
      </c>
      <c r="C6" s="16" t="s">
        <v>484</v>
      </c>
      <c r="D6" s="16" t="s">
        <v>472</v>
      </c>
      <c r="E6" s="16" t="s">
        <v>485</v>
      </c>
      <c r="F6" s="16" t="s">
        <v>482</v>
      </c>
      <c r="G6" s="16" t="s">
        <v>486</v>
      </c>
      <c r="H6" s="17" t="s">
        <v>583</v>
      </c>
      <c r="I6" s="16">
        <v>101.807</v>
      </c>
      <c r="J6" s="16">
        <v>0.20180000000000001</v>
      </c>
      <c r="K6" s="16" t="s">
        <v>29</v>
      </c>
      <c r="L6" s="38" t="s">
        <v>592</v>
      </c>
      <c r="M6" s="19">
        <v>4500</v>
      </c>
      <c r="N6" s="19">
        <v>4500</v>
      </c>
      <c r="O6" s="19" t="s">
        <v>586</v>
      </c>
      <c r="P6" s="19" t="s">
        <v>679</v>
      </c>
      <c r="Q6" s="19" t="s">
        <v>685</v>
      </c>
      <c r="R6" s="19" t="s">
        <v>585</v>
      </c>
      <c r="S6" s="19" t="s">
        <v>678</v>
      </c>
      <c r="T6" s="26" t="s">
        <v>681</v>
      </c>
      <c r="U6" s="26" t="s">
        <v>682</v>
      </c>
      <c r="V6" s="23">
        <v>1440</v>
      </c>
      <c r="W6" s="26" t="s">
        <v>48</v>
      </c>
      <c r="X6" s="19">
        <v>20</v>
      </c>
      <c r="Y6" s="24" t="s">
        <v>40</v>
      </c>
      <c r="Z6" s="18" t="s">
        <v>47</v>
      </c>
      <c r="AA6" s="22" t="s">
        <v>683</v>
      </c>
      <c r="AB6" s="22" t="s">
        <v>51</v>
      </c>
      <c r="AC6" s="22">
        <v>2</v>
      </c>
      <c r="AD6" s="23">
        <v>4</v>
      </c>
      <c r="AE6" s="24" t="s">
        <v>40</v>
      </c>
      <c r="AF6" s="18" t="s">
        <v>47</v>
      </c>
      <c r="AG6" s="23" t="s">
        <v>41</v>
      </c>
      <c r="AH6" s="23">
        <v>3000</v>
      </c>
      <c r="AI6" s="23">
        <v>9</v>
      </c>
      <c r="AJ6" s="24" t="s">
        <v>686</v>
      </c>
      <c r="AK6" s="18" t="s">
        <v>47</v>
      </c>
      <c r="AL6" s="23">
        <v>94.73</v>
      </c>
      <c r="AM6" s="23">
        <v>89.84</v>
      </c>
      <c r="AN6" s="25">
        <v>0.97499999999999998</v>
      </c>
      <c r="AO6" s="24">
        <v>1440</v>
      </c>
      <c r="AP6" s="24"/>
    </row>
    <row r="7" spans="1:42" ht="14.5" x14ac:dyDescent="0.35">
      <c r="A7" s="16">
        <v>5</v>
      </c>
      <c r="B7" s="16" t="s">
        <v>470</v>
      </c>
      <c r="C7" s="16" t="s">
        <v>487</v>
      </c>
      <c r="D7" s="16" t="s">
        <v>472</v>
      </c>
      <c r="E7" s="16" t="s">
        <v>488</v>
      </c>
      <c r="F7" s="16" t="s">
        <v>482</v>
      </c>
      <c r="G7" s="16" t="s">
        <v>486</v>
      </c>
      <c r="H7" s="17" t="s">
        <v>583</v>
      </c>
      <c r="I7" s="16">
        <v>102.19540000000001</v>
      </c>
      <c r="J7" s="16">
        <v>2.0999999999999999E-3</v>
      </c>
      <c r="K7" s="16" t="s">
        <v>66</v>
      </c>
      <c r="L7" s="38" t="s">
        <v>592</v>
      </c>
      <c r="M7" s="19">
        <v>3000</v>
      </c>
      <c r="N7" s="19">
        <v>3000</v>
      </c>
      <c r="O7" s="19" t="s">
        <v>586</v>
      </c>
      <c r="P7" s="19" t="s">
        <v>679</v>
      </c>
      <c r="Q7" s="19" t="s">
        <v>680</v>
      </c>
      <c r="R7" s="19" t="s">
        <v>585</v>
      </c>
      <c r="S7" s="19" t="s">
        <v>678</v>
      </c>
      <c r="T7" s="26" t="s">
        <v>681</v>
      </c>
      <c r="U7" s="26" t="s">
        <v>682</v>
      </c>
      <c r="V7" s="23">
        <v>1600</v>
      </c>
      <c r="W7" s="26" t="s">
        <v>48</v>
      </c>
      <c r="X7" s="19">
        <v>20</v>
      </c>
      <c r="Y7" s="24" t="s">
        <v>40</v>
      </c>
      <c r="Z7" s="18" t="s">
        <v>47</v>
      </c>
      <c r="AA7" s="22" t="s">
        <v>683</v>
      </c>
      <c r="AB7" s="22" t="s">
        <v>51</v>
      </c>
      <c r="AC7" s="22">
        <v>1</v>
      </c>
      <c r="AD7" s="23">
        <v>2</v>
      </c>
      <c r="AE7" s="24" t="s">
        <v>40</v>
      </c>
      <c r="AF7" s="18" t="s">
        <v>47</v>
      </c>
      <c r="AG7" s="23" t="s">
        <v>476</v>
      </c>
      <c r="AH7" s="23">
        <v>3000</v>
      </c>
      <c r="AI7" s="23">
        <v>3</v>
      </c>
      <c r="AJ7" s="24" t="s">
        <v>40</v>
      </c>
      <c r="AK7" s="18" t="s">
        <v>47</v>
      </c>
      <c r="AL7" s="23">
        <v>81.45</v>
      </c>
      <c r="AM7" s="23">
        <v>87.63</v>
      </c>
      <c r="AN7" s="25">
        <v>0.97499999999999998</v>
      </c>
      <c r="AO7" s="24">
        <v>1600</v>
      </c>
      <c r="AP7" s="24"/>
    </row>
    <row r="8" spans="1:42" ht="14.5" x14ac:dyDescent="0.35">
      <c r="A8" s="16">
        <v>6</v>
      </c>
      <c r="B8" s="16" t="s">
        <v>470</v>
      </c>
      <c r="C8" s="16" t="s">
        <v>489</v>
      </c>
      <c r="D8" s="16" t="s">
        <v>472</v>
      </c>
      <c r="E8" s="16" t="s">
        <v>490</v>
      </c>
      <c r="F8" s="16" t="s">
        <v>474</v>
      </c>
      <c r="G8" s="16" t="s">
        <v>475</v>
      </c>
      <c r="H8" s="17" t="s">
        <v>583</v>
      </c>
      <c r="I8" s="16">
        <v>100.84099999999999</v>
      </c>
      <c r="J8" s="16">
        <v>1.0411999999999999</v>
      </c>
      <c r="K8" s="16" t="s">
        <v>29</v>
      </c>
      <c r="L8" s="38" t="s">
        <v>592</v>
      </c>
      <c r="M8" s="19">
        <v>4500</v>
      </c>
      <c r="N8" s="19">
        <v>4500</v>
      </c>
      <c r="O8" s="19" t="s">
        <v>586</v>
      </c>
      <c r="P8" s="19" t="s">
        <v>679</v>
      </c>
      <c r="Q8" s="19" t="s">
        <v>680</v>
      </c>
      <c r="R8" s="19" t="s">
        <v>585</v>
      </c>
      <c r="S8" s="19" t="s">
        <v>678</v>
      </c>
      <c r="T8" s="26" t="s">
        <v>681</v>
      </c>
      <c r="U8" s="26" t="s">
        <v>682</v>
      </c>
      <c r="V8" s="23">
        <v>1400</v>
      </c>
      <c r="W8" s="26" t="s">
        <v>48</v>
      </c>
      <c r="X8" s="19">
        <v>20</v>
      </c>
      <c r="Y8" s="24" t="s">
        <v>40</v>
      </c>
      <c r="Z8" s="18" t="s">
        <v>47</v>
      </c>
      <c r="AA8" s="22" t="s">
        <v>683</v>
      </c>
      <c r="AB8" s="22" t="s">
        <v>51</v>
      </c>
      <c r="AC8" s="29" t="s">
        <v>687</v>
      </c>
      <c r="AD8" s="23">
        <v>5</v>
      </c>
      <c r="AE8" s="24" t="s">
        <v>40</v>
      </c>
      <c r="AF8" s="18" t="s">
        <v>47</v>
      </c>
      <c r="AG8" s="23" t="s">
        <v>41</v>
      </c>
      <c r="AH8" s="23">
        <v>3000</v>
      </c>
      <c r="AI8" s="23">
        <v>8</v>
      </c>
      <c r="AJ8" s="24" t="s">
        <v>40</v>
      </c>
      <c r="AK8" s="18" t="s">
        <v>47</v>
      </c>
      <c r="AL8" s="23">
        <v>70.58</v>
      </c>
      <c r="AM8" s="23">
        <v>94.93</v>
      </c>
      <c r="AN8" s="25">
        <v>0.99</v>
      </c>
      <c r="AO8" s="24">
        <v>1400</v>
      </c>
      <c r="AP8" s="24"/>
    </row>
    <row r="9" spans="1:42" ht="14.5" x14ac:dyDescent="0.35">
      <c r="A9" s="16">
        <v>7</v>
      </c>
      <c r="B9" s="16" t="s">
        <v>470</v>
      </c>
      <c r="C9" s="16" t="s">
        <v>491</v>
      </c>
      <c r="D9" s="16" t="s">
        <v>472</v>
      </c>
      <c r="E9" s="16" t="s">
        <v>492</v>
      </c>
      <c r="F9" s="16" t="s">
        <v>474</v>
      </c>
      <c r="G9" s="16" t="s">
        <v>475</v>
      </c>
      <c r="H9" s="17" t="s">
        <v>583</v>
      </c>
      <c r="I9" s="16">
        <v>100.4579</v>
      </c>
      <c r="J9" s="16">
        <v>0.46820000000000001</v>
      </c>
      <c r="K9" s="16" t="s">
        <v>66</v>
      </c>
      <c r="L9" s="38" t="s">
        <v>592</v>
      </c>
      <c r="M9" s="19">
        <v>3000</v>
      </c>
      <c r="N9" s="19">
        <v>3000</v>
      </c>
      <c r="O9" s="19" t="s">
        <v>586</v>
      </c>
      <c r="P9" s="19" t="s">
        <v>679</v>
      </c>
      <c r="Q9" s="19" t="s">
        <v>680</v>
      </c>
      <c r="R9" s="19" t="s">
        <v>585</v>
      </c>
      <c r="S9" s="19" t="s">
        <v>678</v>
      </c>
      <c r="T9" s="26" t="s">
        <v>681</v>
      </c>
      <c r="U9" s="26" t="s">
        <v>682</v>
      </c>
      <c r="V9" s="23">
        <v>1500</v>
      </c>
      <c r="W9" s="26" t="s">
        <v>48</v>
      </c>
      <c r="X9" s="19">
        <v>20</v>
      </c>
      <c r="Y9" s="24" t="s">
        <v>40</v>
      </c>
      <c r="Z9" s="18" t="s">
        <v>47</v>
      </c>
      <c r="AA9" s="22" t="s">
        <v>683</v>
      </c>
      <c r="AB9" s="22" t="s">
        <v>51</v>
      </c>
      <c r="AC9" s="22">
        <v>2</v>
      </c>
      <c r="AD9" s="23">
        <v>4</v>
      </c>
      <c r="AE9" s="24" t="s">
        <v>40</v>
      </c>
      <c r="AF9" s="18" t="s">
        <v>47</v>
      </c>
      <c r="AG9" s="23" t="s">
        <v>476</v>
      </c>
      <c r="AH9" s="23">
        <v>3000</v>
      </c>
      <c r="AI9" s="23">
        <v>5</v>
      </c>
      <c r="AJ9" s="24" t="s">
        <v>40</v>
      </c>
      <c r="AK9" s="18" t="s">
        <v>47</v>
      </c>
      <c r="AL9" s="23">
        <v>95.2</v>
      </c>
      <c r="AM9" s="23">
        <v>93.82</v>
      </c>
      <c r="AN9" s="25">
        <v>0.97499999999999998</v>
      </c>
      <c r="AO9" s="24">
        <v>1500</v>
      </c>
      <c r="AP9" s="24"/>
    </row>
    <row r="10" spans="1:42" ht="14.5" x14ac:dyDescent="0.35">
      <c r="A10" s="16">
        <v>8</v>
      </c>
      <c r="B10" s="16" t="s">
        <v>470</v>
      </c>
      <c r="C10" s="16" t="s">
        <v>493</v>
      </c>
      <c r="D10" s="16" t="s">
        <v>472</v>
      </c>
      <c r="E10" s="16" t="s">
        <v>494</v>
      </c>
      <c r="F10" s="16" t="s">
        <v>495</v>
      </c>
      <c r="G10" s="16" t="s">
        <v>496</v>
      </c>
      <c r="H10" s="17" t="s">
        <v>583</v>
      </c>
      <c r="I10" s="16">
        <v>108.9111</v>
      </c>
      <c r="J10" s="16">
        <v>2.7507999999999999</v>
      </c>
      <c r="K10" s="16" t="s">
        <v>81</v>
      </c>
      <c r="L10" s="38" t="s">
        <v>592</v>
      </c>
      <c r="M10" s="19">
        <v>4500</v>
      </c>
      <c r="N10" s="19">
        <v>4500</v>
      </c>
      <c r="O10" s="19" t="s">
        <v>586</v>
      </c>
      <c r="P10" s="19" t="s">
        <v>684</v>
      </c>
      <c r="Q10" s="19" t="s">
        <v>680</v>
      </c>
      <c r="R10" s="19" t="s">
        <v>586</v>
      </c>
      <c r="S10" s="19" t="s">
        <v>678</v>
      </c>
      <c r="T10" s="26" t="s">
        <v>668</v>
      </c>
      <c r="U10" s="26">
        <v>0</v>
      </c>
      <c r="V10" s="23">
        <v>1000</v>
      </c>
      <c r="W10" s="26"/>
      <c r="X10" s="19">
        <v>25</v>
      </c>
      <c r="Y10" s="24" t="s">
        <v>42</v>
      </c>
      <c r="Z10" s="18" t="s">
        <v>35</v>
      </c>
      <c r="AA10" s="22"/>
      <c r="AB10" s="22" t="s">
        <v>51</v>
      </c>
      <c r="AC10" s="22"/>
      <c r="AD10" s="23"/>
      <c r="AE10" s="24"/>
      <c r="AF10" s="18" t="s">
        <v>47</v>
      </c>
      <c r="AG10" s="23"/>
      <c r="AH10" s="23"/>
      <c r="AI10" s="23"/>
      <c r="AJ10" s="24" t="s">
        <v>40</v>
      </c>
      <c r="AK10" s="18" t="s">
        <v>47</v>
      </c>
      <c r="AL10" s="23">
        <v>80.849999999999994</v>
      </c>
      <c r="AM10" s="23">
        <v>80.47</v>
      </c>
      <c r="AN10" s="25">
        <v>0.97499999999999998</v>
      </c>
      <c r="AO10" s="24">
        <v>1000</v>
      </c>
      <c r="AP10" s="24"/>
    </row>
    <row r="11" spans="1:42" ht="14.5" x14ac:dyDescent="0.35">
      <c r="A11" s="16">
        <v>9</v>
      </c>
      <c r="B11" s="16" t="s">
        <v>470</v>
      </c>
      <c r="C11" s="16" t="s">
        <v>497</v>
      </c>
      <c r="D11" s="16" t="s">
        <v>472</v>
      </c>
      <c r="E11" s="16" t="s">
        <v>498</v>
      </c>
      <c r="F11" s="16" t="s">
        <v>482</v>
      </c>
      <c r="G11" s="16" t="s">
        <v>486</v>
      </c>
      <c r="H11" s="17" t="s">
        <v>583</v>
      </c>
      <c r="I11" s="16">
        <v>103.5932</v>
      </c>
      <c r="J11" s="16">
        <v>0.21199999999999999</v>
      </c>
      <c r="K11" s="16" t="s">
        <v>29</v>
      </c>
      <c r="L11" s="38" t="s">
        <v>592</v>
      </c>
      <c r="M11" s="19">
        <v>4500</v>
      </c>
      <c r="N11" s="19">
        <v>4500</v>
      </c>
      <c r="O11" s="19" t="s">
        <v>586</v>
      </c>
      <c r="P11" s="19" t="s">
        <v>684</v>
      </c>
      <c r="Q11" s="19" t="s">
        <v>680</v>
      </c>
      <c r="R11" s="19" t="s">
        <v>586</v>
      </c>
      <c r="S11" s="19" t="s">
        <v>678</v>
      </c>
      <c r="T11" s="26" t="s">
        <v>681</v>
      </c>
      <c r="U11" s="26" t="s">
        <v>682</v>
      </c>
      <c r="V11" s="23">
        <v>1745</v>
      </c>
      <c r="W11" s="26" t="s">
        <v>48</v>
      </c>
      <c r="X11" s="19">
        <v>20</v>
      </c>
      <c r="Y11" s="24" t="s">
        <v>40</v>
      </c>
      <c r="Z11" s="18" t="s">
        <v>47</v>
      </c>
      <c r="AA11" s="22"/>
      <c r="AB11" s="22" t="s">
        <v>51</v>
      </c>
      <c r="AC11" s="22"/>
      <c r="AD11" s="23">
        <v>4</v>
      </c>
      <c r="AE11" s="24" t="s">
        <v>40</v>
      </c>
      <c r="AF11" s="18" t="s">
        <v>47</v>
      </c>
      <c r="AG11" s="23"/>
      <c r="AH11" s="23"/>
      <c r="AI11" s="23">
        <v>3</v>
      </c>
      <c r="AJ11" s="24" t="s">
        <v>40</v>
      </c>
      <c r="AK11" s="18" t="s">
        <v>47</v>
      </c>
      <c r="AL11" s="23">
        <v>98.44</v>
      </c>
      <c r="AM11" s="23">
        <v>97.59</v>
      </c>
      <c r="AN11" s="25">
        <v>0.99</v>
      </c>
      <c r="AO11" s="24">
        <v>1745</v>
      </c>
      <c r="AP11" s="24"/>
    </row>
    <row r="12" spans="1:42" s="47" customFormat="1" ht="14.5" x14ac:dyDescent="0.35">
      <c r="A12" s="16">
        <v>10</v>
      </c>
      <c r="B12" s="16" t="s">
        <v>470</v>
      </c>
      <c r="C12" s="16" t="s">
        <v>499</v>
      </c>
      <c r="D12" s="16" t="s">
        <v>472</v>
      </c>
      <c r="E12" s="16" t="s">
        <v>500</v>
      </c>
      <c r="F12" s="16" t="s">
        <v>482</v>
      </c>
      <c r="G12" s="16" t="s">
        <v>486</v>
      </c>
      <c r="H12" s="17" t="s">
        <v>593</v>
      </c>
      <c r="I12" s="16">
        <v>103.398</v>
      </c>
      <c r="J12" s="16">
        <v>-0.68510000000000004</v>
      </c>
      <c r="K12" s="16"/>
      <c r="L12" s="38" t="s">
        <v>592</v>
      </c>
      <c r="M12" s="19">
        <v>3000</v>
      </c>
      <c r="N12" s="19"/>
      <c r="O12" s="19" t="s">
        <v>586</v>
      </c>
      <c r="P12" s="19"/>
      <c r="Q12" s="19"/>
      <c r="R12" s="19" t="s">
        <v>586</v>
      </c>
      <c r="S12" s="19" t="s">
        <v>678</v>
      </c>
      <c r="T12" s="26" t="s">
        <v>681</v>
      </c>
      <c r="U12" s="26" t="s">
        <v>682</v>
      </c>
      <c r="V12" s="23"/>
      <c r="W12" s="26"/>
      <c r="X12" s="19"/>
      <c r="Y12" s="21"/>
      <c r="Z12" s="18"/>
      <c r="AA12" s="22"/>
      <c r="AB12" s="22"/>
      <c r="AC12" s="22"/>
      <c r="AD12" s="23"/>
      <c r="AE12" s="24"/>
      <c r="AF12" s="18"/>
      <c r="AG12" s="23"/>
      <c r="AH12" s="23"/>
      <c r="AI12" s="23"/>
      <c r="AJ12" s="24"/>
      <c r="AK12" s="18"/>
      <c r="AL12" s="23">
        <v>80.930000000000007</v>
      </c>
      <c r="AM12" s="23">
        <v>99.1</v>
      </c>
      <c r="AN12" s="25">
        <v>0.97499999999999998</v>
      </c>
      <c r="AO12" s="24"/>
      <c r="AP12" s="24" t="s">
        <v>688</v>
      </c>
    </row>
    <row r="13" spans="1:42" ht="14.5" x14ac:dyDescent="0.35">
      <c r="A13" s="16">
        <v>11</v>
      </c>
      <c r="B13" s="16" t="s">
        <v>470</v>
      </c>
      <c r="C13" s="16" t="s">
        <v>501</v>
      </c>
      <c r="D13" s="16" t="s">
        <v>472</v>
      </c>
      <c r="E13" s="16" t="s">
        <v>502</v>
      </c>
      <c r="F13" s="16" t="s">
        <v>495</v>
      </c>
      <c r="G13" s="16" t="s">
        <v>503</v>
      </c>
      <c r="H13" s="17" t="s">
        <v>583</v>
      </c>
      <c r="I13" s="16">
        <v>103.2933</v>
      </c>
      <c r="J13" s="16">
        <v>0.15989999999999999</v>
      </c>
      <c r="K13" s="16" t="s">
        <v>66</v>
      </c>
      <c r="L13" s="38" t="s">
        <v>592</v>
      </c>
      <c r="M13" s="19">
        <v>4500</v>
      </c>
      <c r="N13" s="19">
        <v>4500</v>
      </c>
      <c r="O13" s="19" t="s">
        <v>585</v>
      </c>
      <c r="P13" s="19"/>
      <c r="Q13" s="19" t="s">
        <v>689</v>
      </c>
      <c r="R13" s="19" t="s">
        <v>585</v>
      </c>
      <c r="S13" s="19" t="s">
        <v>678</v>
      </c>
      <c r="T13" s="26" t="s">
        <v>681</v>
      </c>
      <c r="U13" s="26"/>
      <c r="V13" s="23">
        <v>1300</v>
      </c>
      <c r="W13" s="26" t="s">
        <v>48</v>
      </c>
      <c r="X13" s="19">
        <v>20</v>
      </c>
      <c r="Y13" s="24" t="s">
        <v>40</v>
      </c>
      <c r="Z13" s="18" t="s">
        <v>47</v>
      </c>
      <c r="AA13" s="22"/>
      <c r="AB13" s="22" t="s">
        <v>51</v>
      </c>
      <c r="AC13" s="22"/>
      <c r="AD13" s="23">
        <v>5</v>
      </c>
      <c r="AE13" s="24" t="s">
        <v>40</v>
      </c>
      <c r="AF13" s="18" t="s">
        <v>47</v>
      </c>
      <c r="AG13" s="23"/>
      <c r="AH13" s="23"/>
      <c r="AI13" s="23">
        <v>2</v>
      </c>
      <c r="AJ13" s="24" t="s">
        <v>40</v>
      </c>
      <c r="AK13" s="18" t="s">
        <v>47</v>
      </c>
      <c r="AL13" s="23">
        <v>32</v>
      </c>
      <c r="AM13" s="23">
        <v>36.020000000000003</v>
      </c>
      <c r="AN13" s="25">
        <v>0.97499999999999998</v>
      </c>
      <c r="AO13" s="24">
        <v>1300</v>
      </c>
      <c r="AP13" s="24"/>
    </row>
    <row r="14" spans="1:42" ht="14.5" x14ac:dyDescent="0.35">
      <c r="A14" s="16">
        <v>12</v>
      </c>
      <c r="B14" s="16" t="s">
        <v>470</v>
      </c>
      <c r="C14" s="16" t="s">
        <v>504</v>
      </c>
      <c r="D14" s="16" t="s">
        <v>472</v>
      </c>
      <c r="E14" s="16" t="s">
        <v>505</v>
      </c>
      <c r="F14" s="16" t="s">
        <v>474</v>
      </c>
      <c r="G14" s="16" t="s">
        <v>479</v>
      </c>
      <c r="H14" s="17" t="s">
        <v>583</v>
      </c>
      <c r="I14" s="16">
        <v>100.76519999999999</v>
      </c>
      <c r="J14" s="16">
        <v>1.9513</v>
      </c>
      <c r="K14" s="16" t="s">
        <v>29</v>
      </c>
      <c r="L14" s="38" t="s">
        <v>592</v>
      </c>
      <c r="M14" s="19">
        <v>4500</v>
      </c>
      <c r="N14" s="19">
        <v>4500</v>
      </c>
      <c r="O14" s="19" t="s">
        <v>586</v>
      </c>
      <c r="P14" s="19" t="s">
        <v>684</v>
      </c>
      <c r="Q14" s="19" t="s">
        <v>680</v>
      </c>
      <c r="R14" s="19" t="s">
        <v>585</v>
      </c>
      <c r="S14" s="19" t="s">
        <v>678</v>
      </c>
      <c r="T14" s="26" t="s">
        <v>668</v>
      </c>
      <c r="U14" s="26">
        <v>0</v>
      </c>
      <c r="V14" s="23">
        <v>1890</v>
      </c>
      <c r="W14" s="26" t="s">
        <v>48</v>
      </c>
      <c r="X14" s="19">
        <v>20</v>
      </c>
      <c r="Y14" s="24" t="s">
        <v>40</v>
      </c>
      <c r="Z14" s="18" t="s">
        <v>47</v>
      </c>
      <c r="AA14" s="22" t="s">
        <v>683</v>
      </c>
      <c r="AB14" s="22" t="s">
        <v>51</v>
      </c>
      <c r="AC14" s="29" t="s">
        <v>690</v>
      </c>
      <c r="AD14" s="23">
        <v>3</v>
      </c>
      <c r="AE14" s="24" t="s">
        <v>40</v>
      </c>
      <c r="AF14" s="18" t="s">
        <v>47</v>
      </c>
      <c r="AG14" s="23" t="s">
        <v>476</v>
      </c>
      <c r="AH14" s="23">
        <v>3000</v>
      </c>
      <c r="AI14" s="23">
        <v>4</v>
      </c>
      <c r="AJ14" s="24" t="s">
        <v>40</v>
      </c>
      <c r="AK14" s="18" t="s">
        <v>47</v>
      </c>
      <c r="AL14" s="23">
        <v>92.21</v>
      </c>
      <c r="AM14" s="23">
        <v>97.09</v>
      </c>
      <c r="AN14" s="25">
        <v>0.99399999999999999</v>
      </c>
      <c r="AO14" s="24">
        <v>1890</v>
      </c>
      <c r="AP14" s="24"/>
    </row>
    <row r="15" spans="1:42" ht="14.5" x14ac:dyDescent="0.35">
      <c r="A15" s="16">
        <v>13</v>
      </c>
      <c r="B15" s="16" t="s">
        <v>470</v>
      </c>
      <c r="C15" s="16" t="s">
        <v>507</v>
      </c>
      <c r="D15" s="16" t="s">
        <v>472</v>
      </c>
      <c r="E15" s="16" t="s">
        <v>508</v>
      </c>
      <c r="F15" s="16" t="s">
        <v>495</v>
      </c>
      <c r="G15" s="16" t="s">
        <v>503</v>
      </c>
      <c r="H15" s="17" t="s">
        <v>583</v>
      </c>
      <c r="I15" s="16">
        <v>103.26</v>
      </c>
      <c r="J15" s="16">
        <v>0.219</v>
      </c>
      <c r="K15" s="16" t="s">
        <v>66</v>
      </c>
      <c r="L15" s="16" t="s">
        <v>592</v>
      </c>
      <c r="M15" s="19">
        <v>4500</v>
      </c>
      <c r="N15" s="19">
        <v>4500</v>
      </c>
      <c r="O15" s="19" t="s">
        <v>585</v>
      </c>
      <c r="P15" s="19"/>
      <c r="Q15" s="19" t="s">
        <v>689</v>
      </c>
      <c r="R15" s="19" t="s">
        <v>585</v>
      </c>
      <c r="S15" s="19" t="s">
        <v>678</v>
      </c>
      <c r="T15" s="26" t="s">
        <v>681</v>
      </c>
      <c r="U15" s="26"/>
      <c r="V15" s="23">
        <v>1545</v>
      </c>
      <c r="W15" s="26" t="s">
        <v>48</v>
      </c>
      <c r="X15" s="19">
        <v>20</v>
      </c>
      <c r="Y15" s="24" t="s">
        <v>40</v>
      </c>
      <c r="Z15" s="18" t="s">
        <v>47</v>
      </c>
      <c r="AA15" s="22"/>
      <c r="AB15" s="22" t="s">
        <v>51</v>
      </c>
      <c r="AC15" s="22"/>
      <c r="AD15" s="23">
        <v>5</v>
      </c>
      <c r="AE15" s="24" t="s">
        <v>40</v>
      </c>
      <c r="AF15" s="18" t="s">
        <v>47</v>
      </c>
      <c r="AG15" s="23"/>
      <c r="AH15" s="23"/>
      <c r="AI15" s="23">
        <v>4</v>
      </c>
      <c r="AJ15" s="24" t="s">
        <v>40</v>
      </c>
      <c r="AK15" s="18" t="s">
        <v>47</v>
      </c>
      <c r="AL15" s="23">
        <v>47.59</v>
      </c>
      <c r="AM15" s="23">
        <v>64.16</v>
      </c>
      <c r="AN15" s="25">
        <v>0.97499999999999998</v>
      </c>
      <c r="AO15" s="24">
        <v>1545</v>
      </c>
      <c r="AP15" s="24"/>
    </row>
    <row r="16" spans="1:42" ht="15" customHeight="1" x14ac:dyDescent="0.35">
      <c r="L16" s="45"/>
      <c r="O16" s="45"/>
      <c r="P16" s="45"/>
      <c r="Q16" s="45"/>
    </row>
    <row r="17" spans="12:17" ht="15" customHeight="1" x14ac:dyDescent="0.35">
      <c r="L17" s="45"/>
      <c r="O17" s="45"/>
      <c r="P17" s="45"/>
      <c r="Q17" s="45"/>
    </row>
    <row r="18" spans="12:17" ht="15" customHeight="1" x14ac:dyDescent="0.35">
      <c r="L18" s="45"/>
      <c r="O18" s="45"/>
      <c r="P18" s="45"/>
      <c r="Q18" s="45"/>
    </row>
    <row r="19" spans="12:17" ht="15" customHeight="1" x14ac:dyDescent="0.35">
      <c r="L19" s="45"/>
      <c r="O19" s="45"/>
      <c r="P19" s="45"/>
      <c r="Q19" s="45"/>
    </row>
    <row r="20" spans="12:17" ht="15" customHeight="1" x14ac:dyDescent="0.35">
      <c r="L20" s="45"/>
      <c r="O20" s="45"/>
      <c r="P20" s="45"/>
      <c r="Q20" s="45"/>
    </row>
  </sheetData>
  <mergeCells count="6">
    <mergeCell ref="AL1:AN1"/>
    <mergeCell ref="R1:S1"/>
    <mergeCell ref="W1:Z1"/>
    <mergeCell ref="AA1:AF1"/>
    <mergeCell ref="AG1:AK1"/>
    <mergeCell ref="T1:U1"/>
  </mergeCells>
  <conditionalFormatting sqref="H3:H15">
    <cfRule type="containsText" dxfId="16" priority="3" operator="containsText" text="Cut Off">
      <formula>NOT(ISERROR(SEARCH("Cut Off",H3)))</formula>
    </cfRule>
    <cfRule type="containsText" dxfId="15" priority="4" operator="containsText" text="On Service">
      <formula>NOT(ISERROR(SEARCH("On Service",H3)))</formula>
    </cfRule>
  </conditionalFormatting>
  <conditionalFormatting sqref="O3:O15">
    <cfRule type="containsText" dxfId="14" priority="2" operator="containsText" text="Y">
      <formula>NOT(ISERROR(SEARCH("Y",O3)))</formula>
    </cfRule>
  </conditionalFormatting>
  <conditionalFormatting sqref="R3:R15">
    <cfRule type="containsText" dxfId="13" priority="1" operator="containsText" text="Y">
      <formula>NOT(ISERROR(SEARCH("Y",R3)))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FA82-B3E1-4170-B195-09C3F96E7D29}">
  <sheetPr>
    <tabColor theme="7"/>
  </sheetPr>
  <dimension ref="A1:AP20"/>
  <sheetViews>
    <sheetView zoomScale="70" zoomScaleNormal="70" workbookViewId="0">
      <pane xSplit="8" topLeftCell="I1" activePane="topRight" state="frozen"/>
      <selection pane="topRight" activeCell="N2" sqref="N2"/>
    </sheetView>
  </sheetViews>
  <sheetFormatPr defaultRowHeight="15" customHeight="1" x14ac:dyDescent="0.35"/>
  <cols>
    <col min="1" max="1" width="3.1796875" bestFit="1" customWidth="1"/>
    <col min="2" max="2" width="4.453125" bestFit="1" customWidth="1"/>
    <col min="3" max="3" width="6.81640625" bestFit="1" customWidth="1"/>
    <col min="4" max="4" width="10.7265625" bestFit="1" customWidth="1"/>
    <col min="5" max="5" width="18.1796875" customWidth="1"/>
    <col min="6" max="6" width="10.26953125" customWidth="1"/>
    <col min="7" max="7" width="10" customWidth="1"/>
    <col min="8" max="8" width="18.81640625" customWidth="1"/>
    <col min="9" max="9" width="8.54296875" customWidth="1"/>
    <col min="10" max="10" width="7.81640625" customWidth="1"/>
    <col min="11" max="11" width="13.453125" customWidth="1"/>
    <col min="12" max="12" width="14.1796875" customWidth="1"/>
    <col min="13" max="13" width="11" customWidth="1"/>
    <col min="14" max="14" width="11.453125" bestFit="1" customWidth="1"/>
    <col min="15" max="15" width="20.81640625" customWidth="1"/>
    <col min="16" max="16" width="21.54296875" customWidth="1"/>
    <col min="17" max="17" width="24.453125" bestFit="1" customWidth="1"/>
    <col min="18" max="18" width="11.26953125" customWidth="1"/>
    <col min="19" max="19" width="11.453125" customWidth="1"/>
    <col min="20" max="20" width="12.1796875" customWidth="1"/>
    <col min="21" max="21" width="16.1796875" bestFit="1" customWidth="1"/>
    <col min="22" max="22" width="21" customWidth="1"/>
    <col min="23" max="23" width="6.453125" bestFit="1" customWidth="1"/>
    <col min="24" max="24" width="14" bestFit="1" customWidth="1"/>
    <col min="25" max="25" width="19.54296875" bestFit="1" customWidth="1"/>
    <col min="26" max="26" width="26" bestFit="1" customWidth="1"/>
    <col min="27" max="27" width="8.26953125" bestFit="1" customWidth="1"/>
    <col min="28" max="28" width="6.81640625" bestFit="1" customWidth="1"/>
    <col min="29" max="29" width="8.81640625" bestFit="1" customWidth="1"/>
    <col min="30" max="30" width="14.81640625" bestFit="1" customWidth="1"/>
    <col min="31" max="31" width="11.81640625" bestFit="1" customWidth="1"/>
    <col min="32" max="32" width="26" bestFit="1" customWidth="1"/>
    <col min="33" max="33" width="9.7265625" bestFit="1" customWidth="1"/>
    <col min="34" max="34" width="9" bestFit="1" customWidth="1"/>
    <col min="35" max="35" width="15.81640625" bestFit="1" customWidth="1"/>
    <col min="36" max="36" width="11.81640625" bestFit="1" customWidth="1"/>
    <col min="37" max="37" width="26" bestFit="1" customWidth="1"/>
    <col min="38" max="38" width="11.453125" customWidth="1"/>
    <col min="39" max="39" width="10.1796875" customWidth="1"/>
    <col min="40" max="40" width="6.81640625" bestFit="1" customWidth="1"/>
    <col min="41" max="41" width="21.7265625" customWidth="1"/>
    <col min="42" max="42" width="7.7265625" bestFit="1" customWidth="1"/>
  </cols>
  <sheetData>
    <row r="1" spans="1:42" ht="21" x14ac:dyDescent="0.5">
      <c r="M1" s="1"/>
      <c r="N1" s="1"/>
      <c r="O1" s="1"/>
      <c r="P1" s="1"/>
      <c r="Q1" s="1"/>
      <c r="R1" s="195" t="s">
        <v>560</v>
      </c>
      <c r="S1" s="195"/>
      <c r="T1" s="190" t="s">
        <v>571</v>
      </c>
      <c r="U1" s="191"/>
      <c r="V1" s="44" t="s">
        <v>562</v>
      </c>
      <c r="W1" s="196" t="s">
        <v>0</v>
      </c>
      <c r="X1" s="197"/>
      <c r="Y1" s="197"/>
      <c r="Z1" s="198"/>
      <c r="AA1" s="199" t="s">
        <v>1</v>
      </c>
      <c r="AB1" s="200"/>
      <c r="AC1" s="200"/>
      <c r="AD1" s="200"/>
      <c r="AE1" s="200"/>
      <c r="AF1" s="201"/>
      <c r="AG1" s="184" t="s">
        <v>2</v>
      </c>
      <c r="AH1" s="185"/>
      <c r="AI1" s="185"/>
      <c r="AJ1" s="185"/>
      <c r="AK1" s="186"/>
      <c r="AL1" s="192" t="s">
        <v>3</v>
      </c>
      <c r="AM1" s="193"/>
      <c r="AN1" s="194"/>
      <c r="AO1" s="2"/>
      <c r="AP1" s="3"/>
    </row>
    <row r="2" spans="1:42" s="53" customFormat="1" ht="14.5" x14ac:dyDescent="0.35">
      <c r="A2" s="4" t="s">
        <v>4</v>
      </c>
      <c r="B2" s="4" t="s">
        <v>5</v>
      </c>
      <c r="C2" s="4" t="s">
        <v>6</v>
      </c>
      <c r="D2" s="4" t="s">
        <v>8</v>
      </c>
      <c r="E2" s="4" t="s">
        <v>9</v>
      </c>
      <c r="F2" s="4" t="s">
        <v>10</v>
      </c>
      <c r="G2" s="4" t="s">
        <v>11</v>
      </c>
      <c r="H2" s="49" t="s">
        <v>655</v>
      </c>
      <c r="I2" s="4" t="s">
        <v>13</v>
      </c>
      <c r="J2" s="4" t="s">
        <v>14</v>
      </c>
      <c r="K2" s="39" t="s">
        <v>7</v>
      </c>
      <c r="L2" s="39" t="s">
        <v>565</v>
      </c>
      <c r="M2" s="41" t="s">
        <v>16</v>
      </c>
      <c r="N2" s="52" t="s">
        <v>566</v>
      </c>
      <c r="O2" s="41" t="s">
        <v>656</v>
      </c>
      <c r="P2" s="52" t="s">
        <v>657</v>
      </c>
      <c r="Q2" s="52" t="s">
        <v>658</v>
      </c>
      <c r="R2" s="52" t="s">
        <v>890</v>
      </c>
      <c r="S2" s="52" t="s">
        <v>891</v>
      </c>
      <c r="T2" s="43" t="s">
        <v>659</v>
      </c>
      <c r="U2" s="50" t="s">
        <v>572</v>
      </c>
      <c r="V2" s="52" t="s">
        <v>25</v>
      </c>
      <c r="W2" s="40" t="s">
        <v>878</v>
      </c>
      <c r="X2" s="41" t="s">
        <v>660</v>
      </c>
      <c r="Y2" s="41" t="s">
        <v>577</v>
      </c>
      <c r="Z2" s="41" t="s">
        <v>879</v>
      </c>
      <c r="AA2" s="41" t="s">
        <v>880</v>
      </c>
      <c r="AB2" s="41" t="s">
        <v>881</v>
      </c>
      <c r="AC2" s="41" t="s">
        <v>661</v>
      </c>
      <c r="AD2" s="41" t="s">
        <v>882</v>
      </c>
      <c r="AE2" s="41" t="s">
        <v>883</v>
      </c>
      <c r="AF2" s="41" t="s">
        <v>884</v>
      </c>
      <c r="AG2" s="11" t="s">
        <v>885</v>
      </c>
      <c r="AH2" s="11" t="s">
        <v>886</v>
      </c>
      <c r="AI2" s="11" t="s">
        <v>887</v>
      </c>
      <c r="AJ2" s="11" t="s">
        <v>888</v>
      </c>
      <c r="AK2" s="11" t="s">
        <v>889</v>
      </c>
      <c r="AL2" s="41" t="s">
        <v>664</v>
      </c>
      <c r="AM2" s="41" t="s">
        <v>665</v>
      </c>
      <c r="AN2" s="41" t="s">
        <v>24</v>
      </c>
      <c r="AO2" s="14" t="s">
        <v>25</v>
      </c>
      <c r="AP2" s="15" t="s">
        <v>26</v>
      </c>
    </row>
    <row r="3" spans="1:42" ht="14.5" x14ac:dyDescent="0.35">
      <c r="A3" s="16">
        <v>1</v>
      </c>
      <c r="B3" s="16" t="s">
        <v>408</v>
      </c>
      <c r="C3" s="16" t="s">
        <v>447</v>
      </c>
      <c r="D3" s="27" t="s">
        <v>448</v>
      </c>
      <c r="E3" s="16" t="s">
        <v>449</v>
      </c>
      <c r="F3" s="17" t="s">
        <v>450</v>
      </c>
      <c r="G3" s="17" t="s">
        <v>451</v>
      </c>
      <c r="H3" s="17" t="s">
        <v>34</v>
      </c>
      <c r="I3" s="16">
        <v>114.32019699999999</v>
      </c>
      <c r="J3" s="16" t="s">
        <v>870</v>
      </c>
      <c r="K3" s="16" t="s">
        <v>81</v>
      </c>
      <c r="L3" s="38" t="s">
        <v>584</v>
      </c>
      <c r="M3" s="19">
        <v>1500</v>
      </c>
      <c r="N3" s="19">
        <v>1338</v>
      </c>
      <c r="O3" s="19" t="s">
        <v>586</v>
      </c>
      <c r="P3" s="19" t="s">
        <v>666</v>
      </c>
      <c r="Q3" s="19" t="s">
        <v>691</v>
      </c>
      <c r="R3" s="19" t="s">
        <v>584</v>
      </c>
      <c r="S3" s="19" t="s">
        <v>584</v>
      </c>
      <c r="T3" s="26" t="s">
        <v>35</v>
      </c>
      <c r="U3" s="26" t="s">
        <v>692</v>
      </c>
      <c r="V3" s="26" t="s">
        <v>692</v>
      </c>
      <c r="W3" s="26" t="s">
        <v>414</v>
      </c>
      <c r="X3" s="19">
        <v>20</v>
      </c>
      <c r="Y3" s="21" t="s">
        <v>595</v>
      </c>
      <c r="Z3" s="18" t="s">
        <v>47</v>
      </c>
      <c r="AA3" s="22" t="s">
        <v>62</v>
      </c>
      <c r="AB3" s="22" t="s">
        <v>51</v>
      </c>
      <c r="AC3" s="22">
        <v>7</v>
      </c>
      <c r="AD3" s="23">
        <v>500</v>
      </c>
      <c r="AE3" s="24" t="s">
        <v>598</v>
      </c>
      <c r="AF3" s="18" t="s">
        <v>47</v>
      </c>
      <c r="AG3" s="23" t="s">
        <v>41</v>
      </c>
      <c r="AH3" s="23">
        <v>2000</v>
      </c>
      <c r="AI3" s="23">
        <v>3</v>
      </c>
      <c r="AJ3" s="24" t="s">
        <v>598</v>
      </c>
      <c r="AK3" s="18" t="s">
        <v>47</v>
      </c>
      <c r="AL3" s="24" t="s">
        <v>693</v>
      </c>
      <c r="AM3" s="24" t="s">
        <v>694</v>
      </c>
      <c r="AN3" s="25">
        <v>0.97499999999999998</v>
      </c>
      <c r="AO3" s="24" t="s">
        <v>695</v>
      </c>
      <c r="AP3" s="24"/>
    </row>
    <row r="4" spans="1:42" ht="14.5" x14ac:dyDescent="0.35">
      <c r="A4" s="16">
        <v>2</v>
      </c>
      <c r="B4" s="16" t="s">
        <v>408</v>
      </c>
      <c r="C4" s="16" t="s">
        <v>453</v>
      </c>
      <c r="D4" s="27" t="s">
        <v>448</v>
      </c>
      <c r="E4" s="16" t="s">
        <v>454</v>
      </c>
      <c r="F4" s="17" t="s">
        <v>455</v>
      </c>
      <c r="G4" s="17" t="s">
        <v>456</v>
      </c>
      <c r="H4" s="17" t="s">
        <v>34</v>
      </c>
      <c r="I4" s="16">
        <v>114.491102</v>
      </c>
      <c r="J4" s="16" t="s">
        <v>871</v>
      </c>
      <c r="K4" s="16" t="s">
        <v>29</v>
      </c>
      <c r="L4" s="38" t="s">
        <v>590</v>
      </c>
      <c r="M4" s="19">
        <v>3000</v>
      </c>
      <c r="N4" s="19">
        <v>2959</v>
      </c>
      <c r="O4" s="19" t="s">
        <v>586</v>
      </c>
      <c r="P4" s="19"/>
      <c r="Q4" s="19"/>
      <c r="R4" s="19" t="s">
        <v>590</v>
      </c>
      <c r="S4" s="19" t="s">
        <v>584</v>
      </c>
      <c r="T4" s="26" t="s">
        <v>35</v>
      </c>
      <c r="U4" s="26" t="s">
        <v>692</v>
      </c>
      <c r="V4" s="26" t="s">
        <v>692</v>
      </c>
      <c r="W4" s="26" t="s">
        <v>414</v>
      </c>
      <c r="X4" s="19">
        <v>20</v>
      </c>
      <c r="Y4" s="21" t="s">
        <v>595</v>
      </c>
      <c r="Z4" s="18" t="s">
        <v>47</v>
      </c>
      <c r="AA4" s="22" t="s">
        <v>62</v>
      </c>
      <c r="AB4" s="22" t="s">
        <v>51</v>
      </c>
      <c r="AC4" s="22">
        <v>1</v>
      </c>
      <c r="AD4" s="23">
        <v>600</v>
      </c>
      <c r="AE4" s="24" t="s">
        <v>415</v>
      </c>
      <c r="AF4" s="18" t="s">
        <v>47</v>
      </c>
      <c r="AG4" s="23" t="s">
        <v>88</v>
      </c>
      <c r="AH4" s="23">
        <v>2000</v>
      </c>
      <c r="AI4" s="23">
        <v>6</v>
      </c>
      <c r="AJ4" s="24" t="s">
        <v>598</v>
      </c>
      <c r="AK4" s="18" t="s">
        <v>47</v>
      </c>
      <c r="AL4" s="24" t="s">
        <v>696</v>
      </c>
      <c r="AM4" s="24" t="s">
        <v>697</v>
      </c>
      <c r="AN4" s="25">
        <v>0.99</v>
      </c>
      <c r="AO4" s="24" t="s">
        <v>695</v>
      </c>
      <c r="AP4" s="24"/>
    </row>
    <row r="5" spans="1:42" ht="14.5" x14ac:dyDescent="0.35">
      <c r="A5" s="16">
        <v>3</v>
      </c>
      <c r="B5" s="16" t="s">
        <v>408</v>
      </c>
      <c r="C5" s="16" t="s">
        <v>457</v>
      </c>
      <c r="D5" s="27" t="s">
        <v>448</v>
      </c>
      <c r="E5" s="16" t="s">
        <v>458</v>
      </c>
      <c r="F5" s="17" t="s">
        <v>455</v>
      </c>
      <c r="G5" s="17" t="s">
        <v>456</v>
      </c>
      <c r="H5" s="17" t="s">
        <v>34</v>
      </c>
      <c r="I5" s="16">
        <v>114.41667700000001</v>
      </c>
      <c r="J5" s="16" t="s">
        <v>872</v>
      </c>
      <c r="K5" s="16" t="s">
        <v>29</v>
      </c>
      <c r="L5" s="38" t="s">
        <v>584</v>
      </c>
      <c r="M5" s="19">
        <v>3000</v>
      </c>
      <c r="N5" s="19">
        <v>1873</v>
      </c>
      <c r="O5" s="19" t="s">
        <v>586</v>
      </c>
      <c r="P5" s="19"/>
      <c r="Q5" s="19"/>
      <c r="R5" s="19" t="s">
        <v>590</v>
      </c>
      <c r="S5" s="19" t="s">
        <v>584</v>
      </c>
      <c r="T5" s="26" t="s">
        <v>35</v>
      </c>
      <c r="U5" s="26" t="s">
        <v>692</v>
      </c>
      <c r="V5" s="26" t="s">
        <v>692</v>
      </c>
      <c r="W5" s="26" t="s">
        <v>414</v>
      </c>
      <c r="X5" s="19">
        <v>20</v>
      </c>
      <c r="Y5" s="21" t="s">
        <v>37</v>
      </c>
      <c r="Z5" s="18" t="s">
        <v>47</v>
      </c>
      <c r="AA5" s="22" t="s">
        <v>62</v>
      </c>
      <c r="AB5" s="22" t="s">
        <v>51</v>
      </c>
      <c r="AC5" s="22">
        <v>1</v>
      </c>
      <c r="AD5" s="23">
        <v>700</v>
      </c>
      <c r="AE5" s="24" t="s">
        <v>415</v>
      </c>
      <c r="AF5" s="18" t="s">
        <v>47</v>
      </c>
      <c r="AG5" s="23" t="s">
        <v>41</v>
      </c>
      <c r="AH5" s="23">
        <v>2000</v>
      </c>
      <c r="AI5" s="23">
        <v>4</v>
      </c>
      <c r="AJ5" s="24" t="s">
        <v>415</v>
      </c>
      <c r="AK5" s="18" t="s">
        <v>47</v>
      </c>
      <c r="AL5" s="24" t="s">
        <v>698</v>
      </c>
      <c r="AM5" s="24" t="s">
        <v>699</v>
      </c>
      <c r="AN5" s="25">
        <v>0.99</v>
      </c>
      <c r="AO5" s="24" t="s">
        <v>695</v>
      </c>
      <c r="AP5" s="24"/>
    </row>
    <row r="6" spans="1:42" ht="14.5" x14ac:dyDescent="0.35">
      <c r="A6" s="16">
        <v>4</v>
      </c>
      <c r="B6" s="16" t="s">
        <v>408</v>
      </c>
      <c r="C6" s="16" t="s">
        <v>459</v>
      </c>
      <c r="D6" s="27" t="s">
        <v>448</v>
      </c>
      <c r="E6" s="16" t="s">
        <v>460</v>
      </c>
      <c r="F6" s="17" t="s">
        <v>455</v>
      </c>
      <c r="G6" s="17" t="s">
        <v>456</v>
      </c>
      <c r="H6" s="17" t="s">
        <v>34</v>
      </c>
      <c r="I6" s="16">
        <v>115.78398199999999</v>
      </c>
      <c r="J6" s="16" t="s">
        <v>873</v>
      </c>
      <c r="K6" s="16" t="s">
        <v>29</v>
      </c>
      <c r="L6" s="38" t="s">
        <v>590</v>
      </c>
      <c r="M6" s="19">
        <v>6000</v>
      </c>
      <c r="N6" s="19">
        <v>5115</v>
      </c>
      <c r="O6" s="19" t="s">
        <v>586</v>
      </c>
      <c r="P6" s="19"/>
      <c r="Q6" s="19"/>
      <c r="R6" s="19" t="s">
        <v>590</v>
      </c>
      <c r="S6" s="19" t="s">
        <v>584</v>
      </c>
      <c r="T6" s="26" t="s">
        <v>35</v>
      </c>
      <c r="U6" s="26" t="s">
        <v>692</v>
      </c>
      <c r="V6" s="26" t="s">
        <v>692</v>
      </c>
      <c r="W6" s="26" t="s">
        <v>414</v>
      </c>
      <c r="X6" s="19">
        <v>20</v>
      </c>
      <c r="Y6" s="21" t="s">
        <v>596</v>
      </c>
      <c r="Z6" s="18" t="s">
        <v>47</v>
      </c>
      <c r="AA6" s="22" t="s">
        <v>62</v>
      </c>
      <c r="AB6" s="22" t="s">
        <v>51</v>
      </c>
      <c r="AC6" s="22">
        <v>1</v>
      </c>
      <c r="AD6" s="23">
        <v>500</v>
      </c>
      <c r="AE6" s="24" t="s">
        <v>415</v>
      </c>
      <c r="AF6" s="18" t="s">
        <v>47</v>
      </c>
      <c r="AG6" s="23" t="s">
        <v>476</v>
      </c>
      <c r="AH6" s="23">
        <v>3000</v>
      </c>
      <c r="AI6" s="23">
        <v>6</v>
      </c>
      <c r="AJ6" s="24" t="s">
        <v>598</v>
      </c>
      <c r="AK6" s="18" t="s">
        <v>35</v>
      </c>
      <c r="AL6" s="24" t="s">
        <v>700</v>
      </c>
      <c r="AM6" s="24" t="s">
        <v>701</v>
      </c>
      <c r="AN6" s="25">
        <v>0.99</v>
      </c>
      <c r="AO6" s="24" t="s">
        <v>695</v>
      </c>
      <c r="AP6" s="24"/>
    </row>
    <row r="7" spans="1:42" ht="14.5" x14ac:dyDescent="0.35">
      <c r="A7" s="16">
        <v>5</v>
      </c>
      <c r="B7" s="16" t="s">
        <v>408</v>
      </c>
      <c r="C7" s="16" t="s">
        <v>461</v>
      </c>
      <c r="D7" s="27" t="s">
        <v>448</v>
      </c>
      <c r="E7" s="16" t="s">
        <v>462</v>
      </c>
      <c r="F7" s="17" t="s">
        <v>455</v>
      </c>
      <c r="G7" s="17" t="s">
        <v>456</v>
      </c>
      <c r="H7" s="17" t="s">
        <v>34</v>
      </c>
      <c r="I7" s="16">
        <v>114.596031</v>
      </c>
      <c r="J7" s="16" t="s">
        <v>874</v>
      </c>
      <c r="K7" s="16" t="s">
        <v>29</v>
      </c>
      <c r="L7" s="38" t="s">
        <v>584</v>
      </c>
      <c r="M7" s="19">
        <v>3000</v>
      </c>
      <c r="N7" s="19">
        <v>1648</v>
      </c>
      <c r="O7" s="19" t="s">
        <v>586</v>
      </c>
      <c r="P7" s="19" t="s">
        <v>666</v>
      </c>
      <c r="Q7" s="19" t="s">
        <v>702</v>
      </c>
      <c r="R7" s="19" t="s">
        <v>584</v>
      </c>
      <c r="S7" s="19" t="s">
        <v>584</v>
      </c>
      <c r="T7" s="26" t="s">
        <v>35</v>
      </c>
      <c r="U7" s="26" t="s">
        <v>692</v>
      </c>
      <c r="V7" s="26" t="s">
        <v>692</v>
      </c>
      <c r="W7" s="26" t="s">
        <v>414</v>
      </c>
      <c r="X7" s="19">
        <v>20</v>
      </c>
      <c r="Y7" s="21" t="s">
        <v>37</v>
      </c>
      <c r="Z7" s="18" t="s">
        <v>47</v>
      </c>
      <c r="AA7" s="22" t="s">
        <v>62</v>
      </c>
      <c r="AB7" s="22" t="s">
        <v>51</v>
      </c>
      <c r="AC7" s="22">
        <v>4</v>
      </c>
      <c r="AD7" s="23">
        <v>500</v>
      </c>
      <c r="AE7" s="24" t="s">
        <v>703</v>
      </c>
      <c r="AF7" s="18" t="s">
        <v>47</v>
      </c>
      <c r="AG7" s="23" t="s">
        <v>41</v>
      </c>
      <c r="AH7" s="23">
        <v>2000</v>
      </c>
      <c r="AI7" s="23">
        <v>4</v>
      </c>
      <c r="AJ7" s="24" t="s">
        <v>415</v>
      </c>
      <c r="AK7" s="18" t="s">
        <v>47</v>
      </c>
      <c r="AL7" s="24" t="s">
        <v>704</v>
      </c>
      <c r="AM7" s="24" t="s">
        <v>705</v>
      </c>
      <c r="AN7" s="25">
        <v>0.99</v>
      </c>
      <c r="AO7" s="24" t="s">
        <v>695</v>
      </c>
      <c r="AP7" s="24"/>
    </row>
    <row r="8" spans="1:42" ht="14.5" x14ac:dyDescent="0.35">
      <c r="A8" s="16">
        <v>6</v>
      </c>
      <c r="B8" s="16" t="s">
        <v>408</v>
      </c>
      <c r="C8" s="16" t="s">
        <v>463</v>
      </c>
      <c r="D8" s="27" t="s">
        <v>448</v>
      </c>
      <c r="E8" s="16" t="s">
        <v>464</v>
      </c>
      <c r="F8" s="17" t="s">
        <v>455</v>
      </c>
      <c r="G8" s="17" t="s">
        <v>465</v>
      </c>
      <c r="H8" s="17" t="s">
        <v>34</v>
      </c>
      <c r="I8" s="16">
        <v>115.76394500000001</v>
      </c>
      <c r="J8" s="16" t="s">
        <v>875</v>
      </c>
      <c r="K8" s="16" t="s">
        <v>81</v>
      </c>
      <c r="L8" s="38" t="s">
        <v>584</v>
      </c>
      <c r="M8" s="19">
        <v>3000</v>
      </c>
      <c r="N8" s="19">
        <v>1980</v>
      </c>
      <c r="O8" s="19" t="s">
        <v>586</v>
      </c>
      <c r="P8" s="19" t="s">
        <v>666</v>
      </c>
      <c r="Q8" s="19" t="s">
        <v>702</v>
      </c>
      <c r="R8" s="19" t="s">
        <v>584</v>
      </c>
      <c r="S8" s="19" t="s">
        <v>584</v>
      </c>
      <c r="T8" s="26" t="s">
        <v>35</v>
      </c>
      <c r="U8" s="26" t="s">
        <v>692</v>
      </c>
      <c r="V8" s="26" t="s">
        <v>692</v>
      </c>
      <c r="W8" s="26" t="s">
        <v>414</v>
      </c>
      <c r="X8" s="19">
        <v>20</v>
      </c>
      <c r="Y8" s="21" t="s">
        <v>596</v>
      </c>
      <c r="Z8" s="18" t="s">
        <v>47</v>
      </c>
      <c r="AA8" s="22" t="s">
        <v>62</v>
      </c>
      <c r="AB8" s="22" t="s">
        <v>51</v>
      </c>
      <c r="AC8" s="22">
        <v>2</v>
      </c>
      <c r="AD8" s="23">
        <v>500</v>
      </c>
      <c r="AE8" s="24" t="s">
        <v>415</v>
      </c>
      <c r="AF8" s="18" t="s">
        <v>47</v>
      </c>
      <c r="AG8" s="23" t="s">
        <v>41</v>
      </c>
      <c r="AH8" s="23">
        <v>2000</v>
      </c>
      <c r="AI8" s="23">
        <v>4</v>
      </c>
      <c r="AJ8" s="24" t="s">
        <v>415</v>
      </c>
      <c r="AK8" s="18" t="s">
        <v>47</v>
      </c>
      <c r="AL8" s="24" t="s">
        <v>693</v>
      </c>
      <c r="AM8" s="24" t="s">
        <v>693</v>
      </c>
      <c r="AN8" s="25">
        <v>0.97499999999999998</v>
      </c>
      <c r="AO8" s="24" t="s">
        <v>695</v>
      </c>
      <c r="AP8" s="24"/>
    </row>
    <row r="9" spans="1:42" ht="14.5" x14ac:dyDescent="0.35">
      <c r="A9" s="16">
        <v>7</v>
      </c>
      <c r="B9" s="16" t="s">
        <v>408</v>
      </c>
      <c r="C9" s="16" t="s">
        <v>467</v>
      </c>
      <c r="D9" s="27" t="s">
        <v>448</v>
      </c>
      <c r="E9" s="16" t="s">
        <v>468</v>
      </c>
      <c r="F9" s="17" t="s">
        <v>455</v>
      </c>
      <c r="G9" s="17" t="s">
        <v>469</v>
      </c>
      <c r="H9" s="17" t="s">
        <v>34</v>
      </c>
      <c r="I9" s="16">
        <v>115.87143500000001</v>
      </c>
      <c r="J9" s="16" t="s">
        <v>876</v>
      </c>
      <c r="K9" s="16" t="s">
        <v>29</v>
      </c>
      <c r="L9" s="38" t="s">
        <v>584</v>
      </c>
      <c r="M9" s="19">
        <v>3000</v>
      </c>
      <c r="N9" s="19">
        <v>2943</v>
      </c>
      <c r="O9" s="19" t="s">
        <v>586</v>
      </c>
      <c r="P9" s="19" t="s">
        <v>666</v>
      </c>
      <c r="Q9" s="19" t="s">
        <v>706</v>
      </c>
      <c r="R9" s="19" t="s">
        <v>584</v>
      </c>
      <c r="S9" s="19" t="s">
        <v>584</v>
      </c>
      <c r="T9" s="26" t="s">
        <v>35</v>
      </c>
      <c r="U9" s="26" t="s">
        <v>692</v>
      </c>
      <c r="V9" s="26" t="s">
        <v>692</v>
      </c>
      <c r="W9" s="26" t="s">
        <v>414</v>
      </c>
      <c r="X9" s="19">
        <v>20</v>
      </c>
      <c r="Y9" s="21" t="s">
        <v>37</v>
      </c>
      <c r="Z9" s="18" t="s">
        <v>47</v>
      </c>
      <c r="AA9" s="22" t="s">
        <v>62</v>
      </c>
      <c r="AB9" s="22" t="s">
        <v>51</v>
      </c>
      <c r="AC9" s="22">
        <v>1</v>
      </c>
      <c r="AD9" s="23">
        <v>500</v>
      </c>
      <c r="AE9" s="24" t="s">
        <v>415</v>
      </c>
      <c r="AF9" s="18" t="s">
        <v>47</v>
      </c>
      <c r="AG9" s="23" t="s">
        <v>707</v>
      </c>
      <c r="AH9" s="23">
        <v>2000</v>
      </c>
      <c r="AI9" s="23">
        <v>4</v>
      </c>
      <c r="AJ9" s="24" t="s">
        <v>598</v>
      </c>
      <c r="AK9" s="18" t="s">
        <v>35</v>
      </c>
      <c r="AL9" s="24" t="s">
        <v>708</v>
      </c>
      <c r="AM9" s="24" t="s">
        <v>708</v>
      </c>
      <c r="AN9" s="25">
        <v>0.99</v>
      </c>
      <c r="AO9" s="24" t="s">
        <v>695</v>
      </c>
      <c r="AP9" s="24"/>
    </row>
    <row r="10" spans="1:42" ht="14.5" x14ac:dyDescent="0.35">
      <c r="AH10" s="28"/>
    </row>
    <row r="11" spans="1:42" ht="14.5" x14ac:dyDescent="0.35">
      <c r="AH11" s="28"/>
    </row>
    <row r="12" spans="1:42" ht="14.5" x14ac:dyDescent="0.35">
      <c r="AH12" s="28"/>
    </row>
    <row r="13" spans="1:42" ht="14.5" x14ac:dyDescent="0.35">
      <c r="AH13" s="28"/>
    </row>
    <row r="14" spans="1:42" ht="14.5" x14ac:dyDescent="0.35">
      <c r="AH14" s="28"/>
    </row>
    <row r="15" spans="1:42" ht="14.5" x14ac:dyDescent="0.35">
      <c r="AH15" s="28"/>
    </row>
    <row r="16" spans="1:42" ht="14.5" x14ac:dyDescent="0.35">
      <c r="L16" s="45"/>
      <c r="O16" s="45"/>
      <c r="P16" s="45"/>
      <c r="Q16" s="45"/>
      <c r="R16" s="28"/>
      <c r="S16" s="28"/>
      <c r="AH16" s="28"/>
    </row>
    <row r="17" spans="12:34" ht="14.5" x14ac:dyDescent="0.35">
      <c r="L17" s="45"/>
      <c r="O17" s="45"/>
      <c r="P17" s="45"/>
      <c r="Q17" s="45"/>
      <c r="S17" s="28"/>
      <c r="AH17" s="28"/>
    </row>
    <row r="18" spans="12:34" ht="14.5" x14ac:dyDescent="0.35">
      <c r="L18" s="45"/>
      <c r="O18" s="45"/>
      <c r="P18" s="45"/>
      <c r="Q18" s="45"/>
      <c r="R18" s="28"/>
      <c r="S18" s="28"/>
      <c r="AH18" s="28"/>
    </row>
    <row r="19" spans="12:34" ht="14.5" x14ac:dyDescent="0.35">
      <c r="L19" s="45"/>
      <c r="O19" s="45"/>
      <c r="P19" s="45"/>
      <c r="Q19" s="45"/>
      <c r="R19" s="28"/>
      <c r="S19" s="28"/>
      <c r="AH19" s="28"/>
    </row>
    <row r="20" spans="12:34" ht="14.5" x14ac:dyDescent="0.35">
      <c r="L20" s="45"/>
      <c r="O20" s="45"/>
      <c r="P20" s="45"/>
      <c r="Q20" s="45"/>
      <c r="R20" s="28"/>
      <c r="S20" s="28"/>
      <c r="AH20" s="28"/>
    </row>
  </sheetData>
  <mergeCells count="6">
    <mergeCell ref="AL1:AN1"/>
    <mergeCell ref="R1:S1"/>
    <mergeCell ref="W1:Z1"/>
    <mergeCell ref="AA1:AF1"/>
    <mergeCell ref="AG1:AK1"/>
    <mergeCell ref="T1:U1"/>
  </mergeCells>
  <conditionalFormatting sqref="H3:H9">
    <cfRule type="containsText" dxfId="12" priority="1" operator="containsText" text="Cut Off">
      <formula>NOT(ISERROR(SEARCH("Cut Off",H3)))</formula>
    </cfRule>
    <cfRule type="containsText" dxfId="11" priority="2" operator="containsText" text="On Service">
      <formula>NOT(ISERROR(SEARCH("On Service",H3)))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178F-CCD4-4748-93B0-286A19BAA7E2}">
  <sheetPr>
    <tabColor theme="6"/>
  </sheetPr>
  <dimension ref="A1:AP20"/>
  <sheetViews>
    <sheetView zoomScale="70" zoomScaleNormal="70" workbookViewId="0">
      <pane xSplit="3" ySplit="2" topLeftCell="D3" activePane="bottomRight" state="frozen"/>
      <selection pane="topRight"/>
      <selection pane="bottomLeft"/>
      <selection pane="bottomRight" activeCell="H2" sqref="H2"/>
    </sheetView>
  </sheetViews>
  <sheetFormatPr defaultColWidth="9.1796875" defaultRowHeight="15" customHeight="1" x14ac:dyDescent="0.35"/>
  <cols>
    <col min="1" max="1" width="8.1796875" customWidth="1"/>
    <col min="2" max="4" width="12.7265625"/>
    <col min="5" max="5" width="31.54296875" customWidth="1"/>
    <col min="6" max="7" width="9.1796875" customWidth="1"/>
    <col min="8" max="8" width="16.7265625" bestFit="1" customWidth="1"/>
    <col min="9" max="10" width="9.1796875" customWidth="1"/>
    <col min="11" max="11" width="12.7265625"/>
    <col min="12" max="12" width="11.1796875" customWidth="1"/>
    <col min="13" max="13" width="12.7265625"/>
    <col min="14" max="14" width="15.26953125" customWidth="1"/>
    <col min="15" max="15" width="22.81640625" customWidth="1"/>
    <col min="16" max="16" width="20.26953125" customWidth="1"/>
    <col min="17" max="17" width="36.54296875" customWidth="1"/>
    <col min="18" max="18" width="12.453125" customWidth="1"/>
    <col min="19" max="19" width="20.26953125" customWidth="1"/>
    <col min="20" max="20" width="14.54296875" customWidth="1"/>
    <col min="21" max="21" width="14.26953125" customWidth="1"/>
    <col min="22" max="22" width="21" customWidth="1"/>
    <col min="23" max="25" width="12.7265625"/>
    <col min="26" max="26" width="26" bestFit="1" customWidth="1"/>
    <col min="27" max="31" width="12.7265625"/>
    <col min="32" max="32" width="26" bestFit="1" customWidth="1"/>
    <col min="33" max="33" width="12.7265625"/>
    <col min="34" max="34" width="9" bestFit="1" customWidth="1"/>
    <col min="35" max="36" width="12.7265625"/>
    <col min="37" max="37" width="26" bestFit="1" customWidth="1"/>
    <col min="38" max="40" width="12.7265625"/>
    <col min="41" max="41" width="19.81640625" bestFit="1" customWidth="1"/>
    <col min="42" max="42" width="16.54296875" customWidth="1"/>
  </cols>
  <sheetData>
    <row r="1" spans="1:42" ht="21" x14ac:dyDescent="0.5">
      <c r="M1" s="1"/>
      <c r="N1" s="1"/>
      <c r="O1" s="1"/>
      <c r="P1" s="1"/>
      <c r="Q1" s="1"/>
      <c r="R1" s="195" t="s">
        <v>560</v>
      </c>
      <c r="S1" s="195"/>
      <c r="T1" s="190" t="s">
        <v>571</v>
      </c>
      <c r="U1" s="191"/>
      <c r="V1" s="44" t="s">
        <v>562</v>
      </c>
      <c r="W1" s="196" t="s">
        <v>0</v>
      </c>
      <c r="X1" s="197"/>
      <c r="Y1" s="197"/>
      <c r="Z1" s="198"/>
      <c r="AA1" s="199" t="s">
        <v>1</v>
      </c>
      <c r="AB1" s="200"/>
      <c r="AC1" s="200"/>
      <c r="AD1" s="200"/>
      <c r="AE1" s="200"/>
      <c r="AF1" s="201"/>
      <c r="AG1" s="184" t="s">
        <v>2</v>
      </c>
      <c r="AH1" s="185"/>
      <c r="AI1" s="185"/>
      <c r="AJ1" s="185"/>
      <c r="AK1" s="186"/>
      <c r="AL1" s="192" t="s">
        <v>3</v>
      </c>
      <c r="AM1" s="193"/>
      <c r="AN1" s="194"/>
      <c r="AO1" s="2"/>
      <c r="AP1" s="3"/>
    </row>
    <row r="2" spans="1:42" s="53" customFormat="1" ht="26" x14ac:dyDescent="0.35">
      <c r="A2" s="4" t="s">
        <v>4</v>
      </c>
      <c r="B2" s="4" t="s">
        <v>5</v>
      </c>
      <c r="C2" s="4" t="s">
        <v>6</v>
      </c>
      <c r="D2" s="4" t="s">
        <v>8</v>
      </c>
      <c r="E2" s="4" t="s">
        <v>9</v>
      </c>
      <c r="F2" s="4" t="s">
        <v>10</v>
      </c>
      <c r="G2" s="4" t="s">
        <v>11</v>
      </c>
      <c r="H2" s="49" t="s">
        <v>655</v>
      </c>
      <c r="I2" s="4" t="s">
        <v>13</v>
      </c>
      <c r="J2" s="4" t="s">
        <v>14</v>
      </c>
      <c r="K2" s="39" t="s">
        <v>7</v>
      </c>
      <c r="L2" s="39" t="s">
        <v>565</v>
      </c>
      <c r="M2" s="41" t="s">
        <v>16</v>
      </c>
      <c r="N2" s="52" t="s">
        <v>566</v>
      </c>
      <c r="O2" s="41" t="s">
        <v>656</v>
      </c>
      <c r="P2" s="52" t="s">
        <v>657</v>
      </c>
      <c r="Q2" s="52" t="s">
        <v>658</v>
      </c>
      <c r="R2" s="52" t="s">
        <v>890</v>
      </c>
      <c r="S2" s="52" t="s">
        <v>891</v>
      </c>
      <c r="T2" s="43" t="s">
        <v>659</v>
      </c>
      <c r="U2" s="50" t="s">
        <v>572</v>
      </c>
      <c r="V2" s="52" t="s">
        <v>25</v>
      </c>
      <c r="W2" s="40" t="s">
        <v>878</v>
      </c>
      <c r="X2" s="41" t="s">
        <v>660</v>
      </c>
      <c r="Y2" s="41" t="s">
        <v>577</v>
      </c>
      <c r="Z2" s="41" t="s">
        <v>879</v>
      </c>
      <c r="AA2" s="41" t="s">
        <v>880</v>
      </c>
      <c r="AB2" s="41" t="s">
        <v>881</v>
      </c>
      <c r="AC2" s="41" t="s">
        <v>661</v>
      </c>
      <c r="AD2" s="41" t="s">
        <v>882</v>
      </c>
      <c r="AE2" s="41" t="s">
        <v>883</v>
      </c>
      <c r="AF2" s="41" t="s">
        <v>884</v>
      </c>
      <c r="AG2" s="11" t="s">
        <v>885</v>
      </c>
      <c r="AH2" s="11" t="s">
        <v>886</v>
      </c>
      <c r="AI2" s="11" t="s">
        <v>887</v>
      </c>
      <c r="AJ2" s="11" t="s">
        <v>888</v>
      </c>
      <c r="AK2" s="11" t="s">
        <v>889</v>
      </c>
      <c r="AL2" s="41" t="s">
        <v>664</v>
      </c>
      <c r="AM2" s="41" t="s">
        <v>665</v>
      </c>
      <c r="AN2" s="41" t="s">
        <v>24</v>
      </c>
      <c r="AO2" s="14" t="s">
        <v>25</v>
      </c>
      <c r="AP2" s="15" t="s">
        <v>26</v>
      </c>
    </row>
    <row r="3" spans="1:42" ht="14.5" x14ac:dyDescent="0.35">
      <c r="A3" s="16">
        <v>1</v>
      </c>
      <c r="B3" s="16" t="s">
        <v>408</v>
      </c>
      <c r="C3" s="16" t="s">
        <v>409</v>
      </c>
      <c r="D3" s="16" t="s">
        <v>410</v>
      </c>
      <c r="E3" s="16" t="s">
        <v>411</v>
      </c>
      <c r="F3" s="16" t="s">
        <v>412</v>
      </c>
      <c r="G3" s="16" t="s">
        <v>413</v>
      </c>
      <c r="H3" s="17" t="s">
        <v>593</v>
      </c>
      <c r="I3" s="16">
        <v>120.45</v>
      </c>
      <c r="J3" s="16">
        <v>-8.5337999999999994</v>
      </c>
      <c r="K3" s="16" t="s">
        <v>66</v>
      </c>
      <c r="L3" s="38" t="s">
        <v>592</v>
      </c>
      <c r="M3" s="19">
        <v>3000</v>
      </c>
      <c r="N3" s="19">
        <v>3000</v>
      </c>
      <c r="O3" s="19" t="s">
        <v>586</v>
      </c>
      <c r="P3" s="19"/>
      <c r="Q3" s="19"/>
      <c r="R3" s="19" t="s">
        <v>586</v>
      </c>
      <c r="S3" s="38" t="s">
        <v>590</v>
      </c>
      <c r="T3" s="26" t="s">
        <v>668</v>
      </c>
      <c r="U3" s="46"/>
      <c r="V3" s="22"/>
      <c r="W3" s="26" t="s">
        <v>414</v>
      </c>
      <c r="X3" s="19">
        <v>20</v>
      </c>
      <c r="Y3" s="21" t="s">
        <v>37</v>
      </c>
      <c r="Z3" s="18" t="s">
        <v>47</v>
      </c>
      <c r="AA3" s="22" t="s">
        <v>62</v>
      </c>
      <c r="AB3" s="22" t="s">
        <v>51</v>
      </c>
      <c r="AC3" s="22">
        <v>2</v>
      </c>
      <c r="AD3" s="23">
        <v>10</v>
      </c>
      <c r="AE3" s="24" t="s">
        <v>415</v>
      </c>
      <c r="AF3" s="18" t="s">
        <v>47</v>
      </c>
      <c r="AG3" s="23" t="s">
        <v>41</v>
      </c>
      <c r="AH3" s="23"/>
      <c r="AI3" s="23">
        <v>9</v>
      </c>
      <c r="AJ3" s="24" t="s">
        <v>234</v>
      </c>
      <c r="AK3" s="18" t="s">
        <v>47</v>
      </c>
      <c r="AL3" s="23">
        <v>96.66</v>
      </c>
      <c r="AM3" s="23">
        <v>80.959999999999994</v>
      </c>
      <c r="AN3" s="25">
        <v>0.97499999999999998</v>
      </c>
      <c r="AO3" s="24"/>
      <c r="AP3" s="24" t="s">
        <v>709</v>
      </c>
    </row>
    <row r="4" spans="1:42" ht="14.5" x14ac:dyDescent="0.35">
      <c r="A4" s="16">
        <v>2</v>
      </c>
      <c r="B4" s="16" t="s">
        <v>408</v>
      </c>
      <c r="C4" s="16" t="s">
        <v>416</v>
      </c>
      <c r="D4" s="16" t="s">
        <v>410</v>
      </c>
      <c r="E4" s="16" t="s">
        <v>417</v>
      </c>
      <c r="F4" s="16" t="s">
        <v>412</v>
      </c>
      <c r="G4" s="16" t="s">
        <v>413</v>
      </c>
      <c r="H4" s="17" t="s">
        <v>34</v>
      </c>
      <c r="I4" s="16">
        <v>119.72199999999999</v>
      </c>
      <c r="J4" s="16">
        <v>-8.5748999999999995</v>
      </c>
      <c r="K4" s="16" t="s">
        <v>29</v>
      </c>
      <c r="L4" s="38" t="s">
        <v>592</v>
      </c>
      <c r="M4" s="19">
        <v>4500</v>
      </c>
      <c r="N4" s="19">
        <v>4500</v>
      </c>
      <c r="O4" s="19" t="s">
        <v>585</v>
      </c>
      <c r="P4" s="19"/>
      <c r="Q4" s="19"/>
      <c r="R4" s="19" t="s">
        <v>585</v>
      </c>
      <c r="S4" s="38" t="s">
        <v>584</v>
      </c>
      <c r="T4" s="26" t="s">
        <v>668</v>
      </c>
      <c r="U4" s="42"/>
      <c r="V4" s="22">
        <v>1600</v>
      </c>
      <c r="W4" s="26" t="s">
        <v>414</v>
      </c>
      <c r="X4" s="19">
        <v>20</v>
      </c>
      <c r="Y4" s="21" t="s">
        <v>598</v>
      </c>
      <c r="Z4" s="18" t="s">
        <v>47</v>
      </c>
      <c r="AA4" s="22" t="s">
        <v>525</v>
      </c>
      <c r="AB4" s="22" t="s">
        <v>51</v>
      </c>
      <c r="AC4" s="22">
        <v>2</v>
      </c>
      <c r="AD4" s="23">
        <v>2</v>
      </c>
      <c r="AE4" s="24" t="s">
        <v>598</v>
      </c>
      <c r="AF4" s="18" t="s">
        <v>47</v>
      </c>
      <c r="AG4" s="23" t="s">
        <v>525</v>
      </c>
      <c r="AH4" s="23">
        <v>30</v>
      </c>
      <c r="AI4" s="23">
        <v>3</v>
      </c>
      <c r="AJ4" s="24" t="s">
        <v>598</v>
      </c>
      <c r="AK4" s="18" t="s">
        <v>710</v>
      </c>
      <c r="AL4" s="23">
        <v>99.42</v>
      </c>
      <c r="AM4" s="23">
        <v>97.57</v>
      </c>
      <c r="AN4" s="25">
        <v>0.99</v>
      </c>
      <c r="AO4" s="24"/>
      <c r="AP4" s="24"/>
    </row>
    <row r="5" spans="1:42" ht="14.5" x14ac:dyDescent="0.35">
      <c r="A5" s="16">
        <v>3</v>
      </c>
      <c r="B5" s="16" t="s">
        <v>408</v>
      </c>
      <c r="C5" s="16" t="s">
        <v>419</v>
      </c>
      <c r="D5" s="16" t="s">
        <v>410</v>
      </c>
      <c r="E5" s="16" t="s">
        <v>420</v>
      </c>
      <c r="F5" s="16" t="s">
        <v>412</v>
      </c>
      <c r="G5" s="16" t="s">
        <v>421</v>
      </c>
      <c r="H5" s="17" t="s">
        <v>34</v>
      </c>
      <c r="I5" s="16">
        <v>122.39700000000001</v>
      </c>
      <c r="J5" s="16">
        <v>-8.4856999999999996</v>
      </c>
      <c r="K5" s="16" t="s">
        <v>66</v>
      </c>
      <c r="L5" s="38" t="s">
        <v>592</v>
      </c>
      <c r="M5" s="19">
        <v>3000</v>
      </c>
      <c r="N5" s="19">
        <v>3000</v>
      </c>
      <c r="O5" s="19" t="s">
        <v>585</v>
      </c>
      <c r="P5" s="19"/>
      <c r="Q5" s="19"/>
      <c r="R5" s="19" t="s">
        <v>586</v>
      </c>
      <c r="S5" s="38" t="s">
        <v>584</v>
      </c>
      <c r="T5" s="26" t="s">
        <v>668</v>
      </c>
      <c r="U5" s="42"/>
      <c r="V5" s="22">
        <v>1300</v>
      </c>
      <c r="W5" s="26" t="s">
        <v>414</v>
      </c>
      <c r="X5" s="19">
        <v>20</v>
      </c>
      <c r="Y5" s="21" t="s">
        <v>598</v>
      </c>
      <c r="Z5" s="18" t="s">
        <v>47</v>
      </c>
      <c r="AA5" s="22" t="s">
        <v>62</v>
      </c>
      <c r="AB5" s="22" t="s">
        <v>51</v>
      </c>
      <c r="AC5" s="22">
        <v>2</v>
      </c>
      <c r="AD5" s="23">
        <v>7</v>
      </c>
      <c r="AE5" s="24" t="s">
        <v>598</v>
      </c>
      <c r="AF5" s="18" t="s">
        <v>47</v>
      </c>
      <c r="AG5" s="23" t="s">
        <v>41</v>
      </c>
      <c r="AH5" s="23">
        <v>20</v>
      </c>
      <c r="AI5" s="23">
        <v>6</v>
      </c>
      <c r="AJ5" s="24" t="s">
        <v>598</v>
      </c>
      <c r="AK5" s="18" t="s">
        <v>47</v>
      </c>
      <c r="AL5" s="23">
        <v>92.93</v>
      </c>
      <c r="AM5" s="23">
        <v>92.14</v>
      </c>
      <c r="AN5" s="25">
        <v>0.97499999999999998</v>
      </c>
      <c r="AO5" s="24"/>
      <c r="AP5" s="24"/>
    </row>
    <row r="6" spans="1:42" ht="14.5" x14ac:dyDescent="0.35">
      <c r="A6" s="16">
        <v>4</v>
      </c>
      <c r="B6" s="16" t="s">
        <v>408</v>
      </c>
      <c r="C6" s="16" t="s">
        <v>422</v>
      </c>
      <c r="D6" s="16" t="s">
        <v>410</v>
      </c>
      <c r="E6" s="16" t="s">
        <v>423</v>
      </c>
      <c r="F6" s="16" t="s">
        <v>424</v>
      </c>
      <c r="G6" s="16" t="s">
        <v>425</v>
      </c>
      <c r="H6" s="17" t="s">
        <v>34</v>
      </c>
      <c r="I6" s="16">
        <v>118.304</v>
      </c>
      <c r="J6" s="16">
        <v>-8.4085999999999999</v>
      </c>
      <c r="K6" s="16" t="s">
        <v>66</v>
      </c>
      <c r="L6" s="38" t="s">
        <v>592</v>
      </c>
      <c r="M6" s="19">
        <v>3000</v>
      </c>
      <c r="N6" s="19">
        <v>3000</v>
      </c>
      <c r="O6" s="19" t="s">
        <v>586</v>
      </c>
      <c r="P6" s="19"/>
      <c r="Q6" s="19"/>
      <c r="R6" s="19" t="s">
        <v>586</v>
      </c>
      <c r="S6" s="38" t="s">
        <v>590</v>
      </c>
      <c r="T6" s="26" t="s">
        <v>668</v>
      </c>
      <c r="U6" s="42"/>
      <c r="V6" s="22"/>
      <c r="W6" s="26" t="s">
        <v>414</v>
      </c>
      <c r="X6" s="19">
        <v>20</v>
      </c>
      <c r="Y6" s="21" t="s">
        <v>37</v>
      </c>
      <c r="Z6" s="18" t="s">
        <v>47</v>
      </c>
      <c r="AA6" s="22" t="s">
        <v>525</v>
      </c>
      <c r="AB6" s="22" t="s">
        <v>51</v>
      </c>
      <c r="AC6" s="22">
        <v>2</v>
      </c>
      <c r="AD6" s="23">
        <v>2</v>
      </c>
      <c r="AE6" s="24" t="s">
        <v>598</v>
      </c>
      <c r="AF6" s="18" t="s">
        <v>710</v>
      </c>
      <c r="AG6" s="23" t="s">
        <v>525</v>
      </c>
      <c r="AH6" s="23">
        <v>30</v>
      </c>
      <c r="AI6" s="23">
        <v>3</v>
      </c>
      <c r="AJ6" s="24" t="s">
        <v>598</v>
      </c>
      <c r="AK6" s="18" t="s">
        <v>710</v>
      </c>
      <c r="AL6" s="23">
        <v>97.53</v>
      </c>
      <c r="AM6" s="23">
        <v>99.04</v>
      </c>
      <c r="AN6" s="25">
        <v>0.97499999999999998</v>
      </c>
      <c r="AO6" s="24"/>
      <c r="AP6" s="24" t="s">
        <v>711</v>
      </c>
    </row>
    <row r="7" spans="1:42" ht="14.5" x14ac:dyDescent="0.35">
      <c r="A7" s="16">
        <v>5</v>
      </c>
      <c r="B7" s="16" t="s">
        <v>408</v>
      </c>
      <c r="C7" s="16" t="s">
        <v>427</v>
      </c>
      <c r="D7" s="16" t="s">
        <v>410</v>
      </c>
      <c r="E7" s="16" t="s">
        <v>428</v>
      </c>
      <c r="F7" s="16" t="s">
        <v>429</v>
      </c>
      <c r="G7" s="16" t="s">
        <v>430</v>
      </c>
      <c r="H7" s="17" t="s">
        <v>34</v>
      </c>
      <c r="I7" s="16">
        <v>119.548</v>
      </c>
      <c r="J7" s="16">
        <v>-9.5185999999999993</v>
      </c>
      <c r="K7" s="16" t="s">
        <v>66</v>
      </c>
      <c r="L7" s="38" t="s">
        <v>592</v>
      </c>
      <c r="M7" s="19">
        <v>3000</v>
      </c>
      <c r="N7" s="19">
        <v>3000</v>
      </c>
      <c r="O7" s="19" t="s">
        <v>586</v>
      </c>
      <c r="P7" s="19" t="s">
        <v>666</v>
      </c>
      <c r="Q7" s="19" t="s">
        <v>675</v>
      </c>
      <c r="R7" s="19" t="s">
        <v>586</v>
      </c>
      <c r="S7" s="38" t="s">
        <v>584</v>
      </c>
      <c r="T7" s="26" t="s">
        <v>668</v>
      </c>
      <c r="U7" s="42"/>
      <c r="V7" s="22">
        <v>1600</v>
      </c>
      <c r="W7" s="26" t="s">
        <v>414</v>
      </c>
      <c r="X7" s="19">
        <v>20</v>
      </c>
      <c r="Y7" s="21" t="s">
        <v>598</v>
      </c>
      <c r="Z7" s="18" t="s">
        <v>47</v>
      </c>
      <c r="AA7" s="22" t="s">
        <v>712</v>
      </c>
      <c r="AB7" s="22" t="s">
        <v>51</v>
      </c>
      <c r="AC7" s="22">
        <v>3</v>
      </c>
      <c r="AD7" s="23">
        <v>5</v>
      </c>
      <c r="AE7" s="24" t="s">
        <v>598</v>
      </c>
      <c r="AF7" s="18" t="s">
        <v>713</v>
      </c>
      <c r="AG7" s="23" t="s">
        <v>41</v>
      </c>
      <c r="AH7" s="23">
        <v>20</v>
      </c>
      <c r="AI7" s="23">
        <v>7</v>
      </c>
      <c r="AJ7" s="24" t="s">
        <v>598</v>
      </c>
      <c r="AK7" s="18" t="s">
        <v>47</v>
      </c>
      <c r="AL7" s="23">
        <v>95.45</v>
      </c>
      <c r="AM7" s="23">
        <v>96.86</v>
      </c>
      <c r="AN7" s="25">
        <v>0.97499999999999998</v>
      </c>
      <c r="AO7" s="24"/>
      <c r="AP7" s="24"/>
    </row>
    <row r="8" spans="1:42" ht="14.5" x14ac:dyDescent="0.35">
      <c r="A8" s="16">
        <v>6</v>
      </c>
      <c r="B8" s="16" t="s">
        <v>408</v>
      </c>
      <c r="C8" s="16" t="s">
        <v>431</v>
      </c>
      <c r="D8" s="16" t="s">
        <v>410</v>
      </c>
      <c r="E8" s="16" t="s">
        <v>432</v>
      </c>
      <c r="F8" s="16" t="s">
        <v>412</v>
      </c>
      <c r="G8" s="16" t="s">
        <v>421</v>
      </c>
      <c r="H8" s="17" t="s">
        <v>34</v>
      </c>
      <c r="I8" s="16">
        <v>121.726</v>
      </c>
      <c r="J8" s="16">
        <v>-8.3139000000000003</v>
      </c>
      <c r="K8" s="16" t="s">
        <v>81</v>
      </c>
      <c r="L8" s="38" t="s">
        <v>592</v>
      </c>
      <c r="M8" s="19">
        <v>1500</v>
      </c>
      <c r="N8" s="19">
        <v>3000</v>
      </c>
      <c r="O8" s="19" t="s">
        <v>585</v>
      </c>
      <c r="P8" s="19"/>
      <c r="Q8" s="19"/>
      <c r="R8" s="19" t="s">
        <v>586</v>
      </c>
      <c r="S8" s="38" t="s">
        <v>584</v>
      </c>
      <c r="T8" s="26" t="s">
        <v>668</v>
      </c>
      <c r="U8" s="42"/>
      <c r="V8" s="22">
        <v>1400</v>
      </c>
      <c r="W8" s="26" t="s">
        <v>414</v>
      </c>
      <c r="X8" s="19">
        <v>20</v>
      </c>
      <c r="Y8" s="21" t="s">
        <v>598</v>
      </c>
      <c r="Z8" s="18" t="s">
        <v>47</v>
      </c>
      <c r="AA8" s="22" t="s">
        <v>62</v>
      </c>
      <c r="AB8" s="22" t="s">
        <v>51</v>
      </c>
      <c r="AC8" s="22">
        <v>2</v>
      </c>
      <c r="AD8" s="23">
        <v>5</v>
      </c>
      <c r="AE8" s="24" t="s">
        <v>598</v>
      </c>
      <c r="AF8" s="18" t="s">
        <v>47</v>
      </c>
      <c r="AG8" s="23" t="s">
        <v>41</v>
      </c>
      <c r="AH8" s="23">
        <v>20</v>
      </c>
      <c r="AI8" s="23">
        <v>4</v>
      </c>
      <c r="AJ8" s="24" t="s">
        <v>598</v>
      </c>
      <c r="AK8" s="18" t="s">
        <v>47</v>
      </c>
      <c r="AL8" s="23">
        <v>82.37</v>
      </c>
      <c r="AM8" s="23">
        <v>88.19</v>
      </c>
      <c r="AN8" s="25">
        <v>0.97499999999999998</v>
      </c>
      <c r="AO8" s="24"/>
      <c r="AP8" s="24"/>
    </row>
    <row r="9" spans="1:42" ht="14.5" x14ac:dyDescent="0.35">
      <c r="A9" s="16">
        <v>7</v>
      </c>
      <c r="B9" s="16" t="s">
        <v>408</v>
      </c>
      <c r="C9" s="16" t="s">
        <v>433</v>
      </c>
      <c r="D9" s="16" t="s">
        <v>410</v>
      </c>
      <c r="E9" s="16" t="s">
        <v>434</v>
      </c>
      <c r="F9" s="16" t="s">
        <v>412</v>
      </c>
      <c r="G9" s="16" t="s">
        <v>421</v>
      </c>
      <c r="H9" s="17" t="s">
        <v>34</v>
      </c>
      <c r="I9" s="16">
        <v>121.726</v>
      </c>
      <c r="J9" s="16">
        <v>-8.2985000000000007</v>
      </c>
      <c r="K9" s="16" t="s">
        <v>81</v>
      </c>
      <c r="L9" s="38" t="s">
        <v>592</v>
      </c>
      <c r="M9" s="19">
        <v>3000</v>
      </c>
      <c r="N9" s="19">
        <v>3000</v>
      </c>
      <c r="O9" s="19" t="s">
        <v>585</v>
      </c>
      <c r="P9" s="19" t="s">
        <v>671</v>
      </c>
      <c r="Q9" s="19" t="s">
        <v>675</v>
      </c>
      <c r="R9" s="19" t="s">
        <v>586</v>
      </c>
      <c r="S9" s="38" t="s">
        <v>584</v>
      </c>
      <c r="T9" s="26" t="s">
        <v>668</v>
      </c>
      <c r="U9" s="42"/>
      <c r="V9" s="22">
        <v>1400</v>
      </c>
      <c r="W9" s="26" t="s">
        <v>414</v>
      </c>
      <c r="X9" s="19">
        <v>20</v>
      </c>
      <c r="Y9" s="21" t="s">
        <v>598</v>
      </c>
      <c r="Z9" s="18" t="s">
        <v>47</v>
      </c>
      <c r="AA9" s="22" t="s">
        <v>62</v>
      </c>
      <c r="AB9" s="22" t="s">
        <v>51</v>
      </c>
      <c r="AC9" s="22">
        <v>2</v>
      </c>
      <c r="AD9" s="23">
        <v>5</v>
      </c>
      <c r="AE9" s="24" t="s">
        <v>598</v>
      </c>
      <c r="AF9" s="18" t="s">
        <v>47</v>
      </c>
      <c r="AG9" s="23" t="s">
        <v>41</v>
      </c>
      <c r="AH9" s="23">
        <v>20</v>
      </c>
      <c r="AI9" s="23">
        <v>4</v>
      </c>
      <c r="AJ9" s="24" t="s">
        <v>598</v>
      </c>
      <c r="AK9" s="18" t="s">
        <v>47</v>
      </c>
      <c r="AL9" s="23">
        <v>68.59</v>
      </c>
      <c r="AM9" s="23">
        <v>94.75</v>
      </c>
      <c r="AN9" s="25">
        <v>0.97499999999999998</v>
      </c>
      <c r="AO9" s="24"/>
      <c r="AP9" s="24"/>
    </row>
    <row r="10" spans="1:42" ht="14.5" x14ac:dyDescent="0.35">
      <c r="A10" s="16">
        <v>8</v>
      </c>
      <c r="B10" s="16" t="s">
        <v>408</v>
      </c>
      <c r="C10" s="16" t="s">
        <v>435</v>
      </c>
      <c r="D10" s="16" t="s">
        <v>410</v>
      </c>
      <c r="E10" s="16" t="s">
        <v>436</v>
      </c>
      <c r="F10" s="16" t="s">
        <v>412</v>
      </c>
      <c r="G10" s="16" t="s">
        <v>421</v>
      </c>
      <c r="H10" s="17" t="s">
        <v>34</v>
      </c>
      <c r="I10" s="16">
        <v>125.746</v>
      </c>
      <c r="J10" s="16">
        <v>-8.0306999999999995</v>
      </c>
      <c r="K10" s="16" t="s">
        <v>81</v>
      </c>
      <c r="L10" s="38" t="s">
        <v>592</v>
      </c>
      <c r="M10" s="19">
        <v>3000</v>
      </c>
      <c r="N10" s="19">
        <v>3000</v>
      </c>
      <c r="O10" s="19" t="s">
        <v>586</v>
      </c>
      <c r="P10" s="19" t="s">
        <v>666</v>
      </c>
      <c r="Q10" s="19" t="s">
        <v>714</v>
      </c>
      <c r="R10" s="19" t="s">
        <v>586</v>
      </c>
      <c r="S10" s="38" t="s">
        <v>715</v>
      </c>
      <c r="T10" s="26" t="s">
        <v>716</v>
      </c>
      <c r="U10" s="42">
        <v>9500000</v>
      </c>
      <c r="V10" s="22">
        <v>900</v>
      </c>
      <c r="W10" s="26" t="s">
        <v>717</v>
      </c>
      <c r="X10" s="19">
        <v>40</v>
      </c>
      <c r="Y10" s="21" t="s">
        <v>598</v>
      </c>
      <c r="Z10" s="18" t="s">
        <v>718</v>
      </c>
      <c r="AA10" s="22" t="s">
        <v>719</v>
      </c>
      <c r="AB10" s="22" t="s">
        <v>720</v>
      </c>
      <c r="AC10" s="22">
        <v>0</v>
      </c>
      <c r="AD10" s="23">
        <v>3</v>
      </c>
      <c r="AE10" s="24" t="s">
        <v>415</v>
      </c>
      <c r="AF10" s="18" t="s">
        <v>47</v>
      </c>
      <c r="AG10" s="23" t="s">
        <v>88</v>
      </c>
      <c r="AH10" s="23">
        <v>20</v>
      </c>
      <c r="AI10" s="23">
        <v>3</v>
      </c>
      <c r="AJ10" s="24" t="s">
        <v>598</v>
      </c>
      <c r="AK10" s="18" t="s">
        <v>47</v>
      </c>
      <c r="AL10" s="23">
        <v>84.22</v>
      </c>
      <c r="AM10" s="23">
        <v>53.35</v>
      </c>
      <c r="AN10" s="25">
        <v>0.97499999999999998</v>
      </c>
      <c r="AO10" s="24"/>
      <c r="AP10" s="24" t="s">
        <v>659</v>
      </c>
    </row>
    <row r="11" spans="1:42" ht="14.5" x14ac:dyDescent="0.35">
      <c r="A11" s="16">
        <v>9</v>
      </c>
      <c r="B11" s="16" t="s">
        <v>408</v>
      </c>
      <c r="C11" s="16" t="s">
        <v>438</v>
      </c>
      <c r="D11" s="16" t="s">
        <v>410</v>
      </c>
      <c r="E11" s="16" t="s">
        <v>439</v>
      </c>
      <c r="F11" s="16" t="s">
        <v>429</v>
      </c>
      <c r="G11" s="16" t="s">
        <v>440</v>
      </c>
      <c r="H11" s="17" t="s">
        <v>593</v>
      </c>
      <c r="I11" s="16">
        <v>124.03</v>
      </c>
      <c r="J11" s="16">
        <v>-9.3550000000000004</v>
      </c>
      <c r="K11" s="16" t="s">
        <v>66</v>
      </c>
      <c r="L11" s="38" t="s">
        <v>592</v>
      </c>
      <c r="M11" s="19">
        <v>3000</v>
      </c>
      <c r="N11" s="19">
        <v>3000</v>
      </c>
      <c r="O11" s="19" t="s">
        <v>586</v>
      </c>
      <c r="P11" s="19"/>
      <c r="Q11" s="19"/>
      <c r="R11" s="19" t="s">
        <v>586</v>
      </c>
      <c r="S11" s="38" t="s">
        <v>590</v>
      </c>
      <c r="T11" s="26" t="s">
        <v>668</v>
      </c>
      <c r="U11" s="42"/>
      <c r="V11" s="22"/>
      <c r="W11" s="26" t="s">
        <v>414</v>
      </c>
      <c r="X11" s="19">
        <v>20</v>
      </c>
      <c r="Y11" s="21" t="s">
        <v>598</v>
      </c>
      <c r="Z11" s="18" t="s">
        <v>47</v>
      </c>
      <c r="AA11" s="22" t="s">
        <v>525</v>
      </c>
      <c r="AB11" s="22" t="s">
        <v>51</v>
      </c>
      <c r="AC11" s="22">
        <v>3</v>
      </c>
      <c r="AD11" s="23">
        <v>3</v>
      </c>
      <c r="AE11" s="24" t="s">
        <v>598</v>
      </c>
      <c r="AF11" s="18" t="s">
        <v>710</v>
      </c>
      <c r="AG11" s="23" t="s">
        <v>525</v>
      </c>
      <c r="AH11" s="23">
        <v>30</v>
      </c>
      <c r="AI11" s="23">
        <v>3</v>
      </c>
      <c r="AJ11" s="24" t="s">
        <v>598</v>
      </c>
      <c r="AK11" s="18" t="s">
        <v>710</v>
      </c>
      <c r="AL11" s="23">
        <v>90.75</v>
      </c>
      <c r="AM11" s="23">
        <v>55.54</v>
      </c>
      <c r="AN11" s="25">
        <v>0.97499999999999998</v>
      </c>
      <c r="AO11" s="24"/>
      <c r="AP11" s="24"/>
    </row>
    <row r="12" spans="1:42" ht="14.5" x14ac:dyDescent="0.35">
      <c r="A12" s="16">
        <v>10</v>
      </c>
      <c r="B12" s="16" t="s">
        <v>408</v>
      </c>
      <c r="C12" s="16" t="s">
        <v>442</v>
      </c>
      <c r="D12" s="16" t="s">
        <v>410</v>
      </c>
      <c r="E12" s="16" t="s">
        <v>443</v>
      </c>
      <c r="F12" s="16" t="s">
        <v>412</v>
      </c>
      <c r="G12" s="16" t="s">
        <v>413</v>
      </c>
      <c r="H12" s="17" t="s">
        <v>34</v>
      </c>
      <c r="I12" s="16">
        <v>119.746</v>
      </c>
      <c r="J12" s="16">
        <v>-8.5274999999999999</v>
      </c>
      <c r="K12" s="16" t="s">
        <v>29</v>
      </c>
      <c r="L12" s="38" t="s">
        <v>592</v>
      </c>
      <c r="M12" s="19">
        <v>4500</v>
      </c>
      <c r="N12" s="19">
        <v>4500</v>
      </c>
      <c r="O12" s="19" t="s">
        <v>585</v>
      </c>
      <c r="P12" s="19"/>
      <c r="Q12" s="19"/>
      <c r="R12" s="19" t="s">
        <v>585</v>
      </c>
      <c r="S12" s="38" t="s">
        <v>584</v>
      </c>
      <c r="T12" s="26" t="s">
        <v>668</v>
      </c>
      <c r="U12" s="42"/>
      <c r="V12" s="22">
        <v>1600</v>
      </c>
      <c r="W12" s="26" t="s">
        <v>414</v>
      </c>
      <c r="X12" s="19">
        <v>20</v>
      </c>
      <c r="Y12" s="21" t="s">
        <v>598</v>
      </c>
      <c r="Z12" s="18" t="s">
        <v>47</v>
      </c>
      <c r="AA12" s="22" t="s">
        <v>62</v>
      </c>
      <c r="AB12" s="22" t="s">
        <v>51</v>
      </c>
      <c r="AC12" s="22">
        <v>2</v>
      </c>
      <c r="AD12" s="23">
        <v>6</v>
      </c>
      <c r="AE12" s="24" t="s">
        <v>598</v>
      </c>
      <c r="AF12" s="18" t="s">
        <v>47</v>
      </c>
      <c r="AG12" s="23" t="s">
        <v>525</v>
      </c>
      <c r="AH12" s="23">
        <v>30</v>
      </c>
      <c r="AI12" s="23">
        <v>3</v>
      </c>
      <c r="AJ12" s="24" t="s">
        <v>598</v>
      </c>
      <c r="AK12" s="18" t="s">
        <v>47</v>
      </c>
      <c r="AL12" s="23">
        <v>97.16</v>
      </c>
      <c r="AM12" s="23">
        <v>97.72</v>
      </c>
      <c r="AN12" s="25">
        <v>0.97499999999999998</v>
      </c>
      <c r="AO12" s="24"/>
      <c r="AP12" s="24"/>
    </row>
    <row r="13" spans="1:42" ht="14.5" x14ac:dyDescent="0.35">
      <c r="A13" s="16">
        <v>11</v>
      </c>
      <c r="B13" s="16" t="s">
        <v>408</v>
      </c>
      <c r="C13" s="16" t="s">
        <v>444</v>
      </c>
      <c r="D13" s="16" t="s">
        <v>410</v>
      </c>
      <c r="E13" s="16" t="s">
        <v>445</v>
      </c>
      <c r="F13" s="16" t="s">
        <v>412</v>
      </c>
      <c r="G13" s="16" t="s">
        <v>413</v>
      </c>
      <c r="H13" s="17" t="s">
        <v>34</v>
      </c>
      <c r="I13" s="16">
        <v>119.53654</v>
      </c>
      <c r="J13" s="16" t="s">
        <v>877</v>
      </c>
      <c r="K13" s="16" t="s">
        <v>29</v>
      </c>
      <c r="L13" s="38" t="s">
        <v>592</v>
      </c>
      <c r="M13" s="19">
        <v>6000</v>
      </c>
      <c r="N13" s="19">
        <v>6000</v>
      </c>
      <c r="O13" s="19" t="s">
        <v>586</v>
      </c>
      <c r="P13" s="19" t="s">
        <v>666</v>
      </c>
      <c r="Q13" s="19" t="s">
        <v>721</v>
      </c>
      <c r="R13" s="19" t="s">
        <v>586</v>
      </c>
      <c r="S13" s="38" t="s">
        <v>584</v>
      </c>
      <c r="T13" s="26" t="s">
        <v>668</v>
      </c>
      <c r="U13" s="46"/>
      <c r="V13" s="22">
        <v>1800</v>
      </c>
      <c r="W13" s="26" t="s">
        <v>722</v>
      </c>
      <c r="X13" s="19">
        <v>50</v>
      </c>
      <c r="Y13" s="21" t="s">
        <v>598</v>
      </c>
      <c r="Z13" s="18" t="s">
        <v>710</v>
      </c>
      <c r="AA13" s="22" t="s">
        <v>525</v>
      </c>
      <c r="AB13" s="22" t="s">
        <v>51</v>
      </c>
      <c r="AC13" s="22">
        <v>5</v>
      </c>
      <c r="AD13" s="23">
        <v>5</v>
      </c>
      <c r="AE13" s="24" t="s">
        <v>598</v>
      </c>
      <c r="AF13" s="18" t="s">
        <v>710</v>
      </c>
      <c r="AG13" s="23" t="s">
        <v>525</v>
      </c>
      <c r="AH13" s="23">
        <v>30</v>
      </c>
      <c r="AI13" s="23">
        <v>6</v>
      </c>
      <c r="AJ13" s="24" t="s">
        <v>598</v>
      </c>
      <c r="AK13" s="18" t="s">
        <v>710</v>
      </c>
      <c r="AL13" s="23">
        <v>96.65</v>
      </c>
      <c r="AM13" s="23">
        <v>79.08</v>
      </c>
      <c r="AN13" s="25">
        <v>0.99399999999999999</v>
      </c>
      <c r="AO13" s="24"/>
      <c r="AP13" s="24"/>
    </row>
    <row r="14" spans="1:42" ht="14.5" x14ac:dyDescent="0.35">
      <c r="AH14" s="28"/>
    </row>
    <row r="15" spans="1:42" ht="14.5" x14ac:dyDescent="0.35">
      <c r="AH15" s="28"/>
    </row>
    <row r="16" spans="1:42" ht="14.5" x14ac:dyDescent="0.35">
      <c r="L16" s="45"/>
      <c r="O16" s="45"/>
      <c r="P16" s="45"/>
      <c r="Q16" s="45"/>
      <c r="R16" s="28"/>
      <c r="S16" s="28"/>
      <c r="AH16" s="28"/>
    </row>
    <row r="17" spans="12:34" ht="14.5" x14ac:dyDescent="0.35">
      <c r="L17" s="45"/>
      <c r="O17" s="45"/>
      <c r="P17" s="45"/>
      <c r="Q17" s="45"/>
      <c r="S17" s="28"/>
      <c r="AH17" s="28"/>
    </row>
    <row r="18" spans="12:34" ht="14.5" x14ac:dyDescent="0.35">
      <c r="L18" s="45"/>
      <c r="O18" s="45"/>
      <c r="P18" s="45"/>
      <c r="Q18" s="45"/>
      <c r="R18" s="28"/>
      <c r="S18" s="28"/>
      <c r="AH18" s="28"/>
    </row>
    <row r="19" spans="12:34" ht="14.5" x14ac:dyDescent="0.35">
      <c r="L19" s="45"/>
      <c r="O19" s="45"/>
      <c r="P19" s="45"/>
      <c r="Q19" s="45"/>
      <c r="R19" s="28"/>
      <c r="S19" s="28"/>
      <c r="AH19" s="28"/>
    </row>
    <row r="20" spans="12:34" ht="14.5" x14ac:dyDescent="0.35">
      <c r="L20" s="45"/>
      <c r="O20" s="45"/>
      <c r="P20" s="45"/>
      <c r="Q20" s="45"/>
      <c r="R20" s="28"/>
      <c r="S20" s="28"/>
      <c r="AH20" s="28"/>
    </row>
  </sheetData>
  <mergeCells count="6">
    <mergeCell ref="AL1:AN1"/>
    <mergeCell ref="R1:S1"/>
    <mergeCell ref="W1:Z1"/>
    <mergeCell ref="AA1:AF1"/>
    <mergeCell ref="AG1:AK1"/>
    <mergeCell ref="T1:U1"/>
  </mergeCells>
  <conditionalFormatting sqref="H3:H13">
    <cfRule type="containsText" dxfId="10" priority="5" operator="containsText" text="Cut Off">
      <formula>NOT(ISERROR(SEARCH("Cut Off",H3)))</formula>
    </cfRule>
    <cfRule type="containsText" dxfId="9" priority="6" operator="containsText" text="On Service">
      <formula>NOT(ISERROR(SEARCH("On Service",H3)))</formula>
    </cfRule>
  </conditionalFormatting>
  <conditionalFormatting sqref="O3:O13">
    <cfRule type="containsText" dxfId="8" priority="4" operator="containsText" text="Y">
      <formula>NOT(ISERROR(SEARCH("Y",O3)))</formula>
    </cfRule>
  </conditionalFormatting>
  <conditionalFormatting sqref="R3:R13">
    <cfRule type="containsText" dxfId="7" priority="3" operator="containsText" text="Y">
      <formula>NOT(ISERROR(SEARCH("Y",R3)))</formula>
    </cfRule>
  </conditionalFormatting>
  <conditionalFormatting sqref="T3:T13">
    <cfRule type="containsText" dxfId="6" priority="1" operator="containsText" text="Sewa">
      <formula>NOT(ISERROR(SEARCH("Sewa",T3)))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74D2-0B48-4815-9838-3F0D15C04A7D}">
  <sheetPr>
    <tabColor theme="5"/>
  </sheetPr>
  <dimension ref="A1:AP78"/>
  <sheetViews>
    <sheetView zoomScale="70" zoomScaleNormal="70" workbookViewId="0">
      <pane xSplit="7" topLeftCell="AG1" activePane="topRight" state="frozen"/>
      <selection pane="topRight" activeCell="AG2" sqref="AG2:AP2"/>
    </sheetView>
  </sheetViews>
  <sheetFormatPr defaultColWidth="9.1796875" defaultRowHeight="15" customHeight="1" x14ac:dyDescent="0.35"/>
  <cols>
    <col min="1" max="1" width="3.1796875" bestFit="1" customWidth="1"/>
    <col min="2" max="2" width="4.453125" bestFit="1" customWidth="1"/>
    <col min="3" max="3" width="7.1796875" bestFit="1" customWidth="1"/>
    <col min="4" max="4" width="9.453125" bestFit="1" customWidth="1"/>
    <col min="5" max="5" width="33.54296875" bestFit="1" customWidth="1"/>
    <col min="6" max="6" width="13.453125" customWidth="1"/>
    <col min="7" max="7" width="16.1796875" customWidth="1"/>
    <col min="8" max="8" width="21.453125" customWidth="1"/>
    <col min="9" max="9" width="8.54296875" customWidth="1"/>
    <col min="10" max="10" width="8.26953125" customWidth="1"/>
    <col min="11" max="11" width="17.54296875" customWidth="1"/>
    <col min="12" max="12" width="17" customWidth="1"/>
    <col min="13" max="13" width="8.81640625" customWidth="1"/>
    <col min="14" max="14" width="18.7265625" customWidth="1"/>
    <col min="15" max="15" width="24.7265625" customWidth="1"/>
    <col min="16" max="16" width="21.26953125" customWidth="1"/>
    <col min="17" max="17" width="20.81640625" customWidth="1"/>
    <col min="18" max="18" width="9.1796875" customWidth="1"/>
    <col min="19" max="19" width="11" customWidth="1"/>
    <col min="20" max="20" width="16.26953125" customWidth="1"/>
    <col min="21" max="21" width="16.26953125" style="51" customWidth="1"/>
    <col min="22" max="22" width="21" customWidth="1"/>
    <col min="23" max="23" width="9.1796875" bestFit="1" customWidth="1"/>
    <col min="24" max="24" width="14" bestFit="1" customWidth="1"/>
    <col min="25" max="25" width="20" bestFit="1" customWidth="1"/>
    <col min="26" max="26" width="26" bestFit="1" customWidth="1"/>
    <col min="27" max="27" width="16.453125" bestFit="1" customWidth="1"/>
    <col min="28" max="28" width="6.81640625" bestFit="1" customWidth="1"/>
    <col min="29" max="29" width="8.81640625" bestFit="1" customWidth="1"/>
    <col min="30" max="30" width="14.81640625" bestFit="1" customWidth="1"/>
    <col min="31" max="31" width="12.26953125" bestFit="1" customWidth="1"/>
    <col min="32" max="32" width="26" bestFit="1" customWidth="1"/>
    <col min="33" max="33" width="6.81640625" bestFit="1" customWidth="1"/>
    <col min="34" max="34" width="9" bestFit="1" customWidth="1"/>
    <col min="35" max="35" width="15.81640625" bestFit="1" customWidth="1"/>
    <col min="36" max="36" width="12.26953125" bestFit="1" customWidth="1"/>
    <col min="37" max="37" width="26" bestFit="1" customWidth="1"/>
    <col min="38" max="38" width="10.1796875" bestFit="1" customWidth="1"/>
    <col min="39" max="39" width="10.1796875" customWidth="1"/>
    <col min="40" max="40" width="6.81640625" bestFit="1" customWidth="1"/>
    <col min="41" max="41" width="19.81640625" bestFit="1" customWidth="1"/>
    <col min="42" max="42" width="7.26953125" bestFit="1" customWidth="1"/>
  </cols>
  <sheetData>
    <row r="1" spans="1:42" ht="21" x14ac:dyDescent="0.5">
      <c r="M1" s="1"/>
      <c r="N1" s="1"/>
      <c r="O1" s="1"/>
      <c r="P1" s="1"/>
      <c r="Q1" s="1"/>
      <c r="R1" s="195" t="s">
        <v>560</v>
      </c>
      <c r="S1" s="195"/>
      <c r="T1" s="190" t="s">
        <v>571</v>
      </c>
      <c r="U1" s="191"/>
      <c r="V1" s="44" t="s">
        <v>562</v>
      </c>
      <c r="W1" s="196" t="s">
        <v>0</v>
      </c>
      <c r="X1" s="197"/>
      <c r="Y1" s="197"/>
      <c r="Z1" s="198"/>
      <c r="AA1" s="199" t="s">
        <v>1</v>
      </c>
      <c r="AB1" s="200"/>
      <c r="AC1" s="200"/>
      <c r="AD1" s="200"/>
      <c r="AE1" s="200"/>
      <c r="AF1" s="201"/>
      <c r="AG1" s="184" t="s">
        <v>2</v>
      </c>
      <c r="AH1" s="185"/>
      <c r="AI1" s="185"/>
      <c r="AJ1" s="185"/>
      <c r="AK1" s="186"/>
      <c r="AL1" s="192" t="s">
        <v>3</v>
      </c>
      <c r="AM1" s="193"/>
      <c r="AN1" s="194"/>
      <c r="AO1" s="2"/>
      <c r="AP1" s="3"/>
    </row>
    <row r="2" spans="1:42" s="53" customFormat="1" ht="14.5" x14ac:dyDescent="0.35">
      <c r="A2" s="4" t="s">
        <v>4</v>
      </c>
      <c r="B2" s="4" t="s">
        <v>5</v>
      </c>
      <c r="C2" s="4" t="s">
        <v>6</v>
      </c>
      <c r="D2" s="4" t="s">
        <v>8</v>
      </c>
      <c r="E2" s="4" t="s">
        <v>9</v>
      </c>
      <c r="F2" s="4" t="s">
        <v>10</v>
      </c>
      <c r="G2" s="4" t="s">
        <v>11</v>
      </c>
      <c r="H2" s="49" t="s">
        <v>655</v>
      </c>
      <c r="I2" s="4" t="s">
        <v>13</v>
      </c>
      <c r="J2" s="4" t="s">
        <v>14</v>
      </c>
      <c r="K2" s="39" t="s">
        <v>7</v>
      </c>
      <c r="L2" s="39" t="s">
        <v>565</v>
      </c>
      <c r="M2" s="41" t="s">
        <v>16</v>
      </c>
      <c r="N2" s="52" t="s">
        <v>566</v>
      </c>
      <c r="O2" s="41" t="s">
        <v>656</v>
      </c>
      <c r="P2" s="52" t="s">
        <v>657</v>
      </c>
      <c r="Q2" s="52" t="s">
        <v>658</v>
      </c>
      <c r="R2" s="52" t="s">
        <v>890</v>
      </c>
      <c r="S2" s="52" t="s">
        <v>891</v>
      </c>
      <c r="T2" s="43" t="s">
        <v>659</v>
      </c>
      <c r="U2" s="50" t="s">
        <v>572</v>
      </c>
      <c r="V2" s="52" t="s">
        <v>25</v>
      </c>
      <c r="W2" s="40" t="s">
        <v>878</v>
      </c>
      <c r="X2" s="41" t="s">
        <v>660</v>
      </c>
      <c r="Y2" s="41" t="s">
        <v>577</v>
      </c>
      <c r="Z2" s="41" t="s">
        <v>879</v>
      </c>
      <c r="AA2" s="41" t="s">
        <v>880</v>
      </c>
      <c r="AB2" s="41" t="s">
        <v>881</v>
      </c>
      <c r="AC2" s="41" t="s">
        <v>661</v>
      </c>
      <c r="AD2" s="41" t="s">
        <v>882</v>
      </c>
      <c r="AE2" s="41" t="s">
        <v>883</v>
      </c>
      <c r="AF2" s="41" t="s">
        <v>884</v>
      </c>
      <c r="AG2" s="11" t="s">
        <v>885</v>
      </c>
      <c r="AH2" s="11" t="s">
        <v>886</v>
      </c>
      <c r="AI2" s="11" t="s">
        <v>887</v>
      </c>
      <c r="AJ2" s="11" t="s">
        <v>888</v>
      </c>
      <c r="AK2" s="11" t="s">
        <v>889</v>
      </c>
      <c r="AL2" s="41" t="s">
        <v>664</v>
      </c>
      <c r="AM2" s="41" t="s">
        <v>665</v>
      </c>
      <c r="AN2" s="41" t="s">
        <v>24</v>
      </c>
      <c r="AO2" s="14" t="s">
        <v>25</v>
      </c>
      <c r="AP2" s="15" t="s">
        <v>26</v>
      </c>
    </row>
    <row r="3" spans="1:42" ht="14.5" x14ac:dyDescent="0.35">
      <c r="A3" s="16">
        <v>1</v>
      </c>
      <c r="B3" s="16" t="s">
        <v>27</v>
      </c>
      <c r="C3" s="16" t="s">
        <v>28</v>
      </c>
      <c r="D3" s="16" t="s">
        <v>30</v>
      </c>
      <c r="E3" s="16" t="s">
        <v>31</v>
      </c>
      <c r="F3" s="17" t="s">
        <v>32</v>
      </c>
      <c r="G3" s="17" t="s">
        <v>33</v>
      </c>
      <c r="H3" s="17" t="str">
        <f>VLOOKUP(C3,'Kalimantan LookUp'!A:D,4,TRUE)</f>
        <v>On Service</v>
      </c>
      <c r="I3" s="16">
        <v>114.35890000000001</v>
      </c>
      <c r="J3" s="16">
        <v>-1.9470000000000001</v>
      </c>
      <c r="K3" s="16" t="str">
        <f>VLOOKUP(C3,'Kalimantan LookUp'!A:E,5,0)</f>
        <v xml:space="preserve"> Gold </v>
      </c>
      <c r="L3" s="38" t="str">
        <f>VLOOKUP(C3,'Kalimantan BBM'!B:E,4,0)</f>
        <v>Priority</v>
      </c>
      <c r="M3" s="19">
        <v>6000</v>
      </c>
      <c r="N3" s="19">
        <f>VLOOKUP(C3,'Kalimantan LookUp'!A:H,8,0)</f>
        <v>4528.92</v>
      </c>
      <c r="O3" s="19" t="s">
        <v>585</v>
      </c>
      <c r="P3" s="19"/>
      <c r="Q3" s="19"/>
      <c r="R3" s="19" t="s">
        <v>590</v>
      </c>
      <c r="S3" s="19" t="s">
        <v>723</v>
      </c>
      <c r="T3" s="26"/>
      <c r="U3" s="42"/>
      <c r="V3" s="22">
        <f>VLOOKUP(C3,'Kalimantan BBM'!B:I,8,0)</f>
        <v>1800</v>
      </c>
      <c r="W3" s="20" t="s">
        <v>36</v>
      </c>
      <c r="X3" s="19">
        <v>20</v>
      </c>
      <c r="Y3" s="21" t="s">
        <v>37</v>
      </c>
      <c r="Z3" s="18" t="s">
        <v>669</v>
      </c>
      <c r="AA3" s="22" t="str">
        <f>VLOOKUP(C3,'Kalimantan LookUp'!A:U,21,0)</f>
        <v>Nagoya First Power</v>
      </c>
      <c r="AB3" s="22" t="s">
        <v>39</v>
      </c>
      <c r="AC3" s="22">
        <v>0.5</v>
      </c>
      <c r="AD3" s="23">
        <v>24</v>
      </c>
      <c r="AE3" s="24" t="s">
        <v>40</v>
      </c>
      <c r="AF3" s="18" t="s">
        <v>669</v>
      </c>
      <c r="AG3" s="23" t="s">
        <v>41</v>
      </c>
      <c r="AH3" s="23"/>
      <c r="AI3" s="23">
        <v>9</v>
      </c>
      <c r="AJ3" s="24" t="s">
        <v>42</v>
      </c>
      <c r="AK3" s="18" t="s">
        <v>669</v>
      </c>
      <c r="AL3" s="23">
        <v>84.28</v>
      </c>
      <c r="AM3" s="23">
        <v>58.7</v>
      </c>
      <c r="AN3" s="25">
        <v>0.97499999999999998</v>
      </c>
      <c r="AO3" s="24">
        <f>V3</f>
        <v>1800</v>
      </c>
      <c r="AP3" s="24"/>
    </row>
    <row r="4" spans="1:42" ht="14.5" x14ac:dyDescent="0.35">
      <c r="A4" s="16">
        <v>2</v>
      </c>
      <c r="B4" s="16" t="s">
        <v>27</v>
      </c>
      <c r="C4" s="16" t="s">
        <v>43</v>
      </c>
      <c r="D4" s="16" t="s">
        <v>30</v>
      </c>
      <c r="E4" s="16" t="s">
        <v>45</v>
      </c>
      <c r="F4" s="17" t="s">
        <v>32</v>
      </c>
      <c r="G4" s="17" t="s">
        <v>46</v>
      </c>
      <c r="H4" s="17" t="s">
        <v>34</v>
      </c>
      <c r="I4" s="16">
        <v>114.8754</v>
      </c>
      <c r="J4" s="16">
        <v>-2.3201999999999998</v>
      </c>
      <c r="K4" s="16" t="str">
        <f>VLOOKUP(C4,'Kalimantan LookUp'!A:E,5,0)</f>
        <v xml:space="preserve"> Platinum </v>
      </c>
      <c r="L4" s="38" t="str">
        <f>VLOOKUP(C4,'Kalimantan BBM'!B:E,4,0)</f>
        <v>Priority</v>
      </c>
      <c r="M4" s="19">
        <v>6000</v>
      </c>
      <c r="N4" s="19">
        <f>VLOOKUP(C4,'Kalimantan LookUp'!A:H,8,0)</f>
        <v>5073.6000000000004</v>
      </c>
      <c r="O4" s="19" t="s">
        <v>585</v>
      </c>
      <c r="P4" s="19"/>
      <c r="Q4" s="19"/>
      <c r="R4" s="19" t="s">
        <v>584</v>
      </c>
      <c r="S4" s="19" t="s">
        <v>584</v>
      </c>
      <c r="T4" s="26"/>
      <c r="U4" s="42"/>
      <c r="V4" s="22">
        <f>VLOOKUP(C4,'Kalimantan BBM'!B:I,8,0)</f>
        <v>1900</v>
      </c>
      <c r="W4" s="26" t="str">
        <f>VLOOKUP(C4,'Kalimantan LookUp'!A:Q,17,0)</f>
        <v>Austin Power System</v>
      </c>
      <c r="X4" s="19">
        <f>VLOOKUP(C4,'Kalimantan LookUp'!A:R,18,0)</f>
        <v>12.5</v>
      </c>
      <c r="Y4" s="21" t="s">
        <v>73</v>
      </c>
      <c r="Z4" s="18" t="s">
        <v>669</v>
      </c>
      <c r="AA4" s="22" t="str">
        <f>VLOOKUP(C4,'Kalimantan LookUp'!A:U,21,0)</f>
        <v>SAMSUNG</v>
      </c>
      <c r="AB4" s="22" t="str">
        <f>VLOOKUP(C4,'Kalimantan LookUp'!A:V,22,0)</f>
        <v>Lithium</v>
      </c>
      <c r="AC4" s="22">
        <f>VLOOKUP(C4,'Kalimantan LookUp'!A:W,23,0)</f>
        <v>1</v>
      </c>
      <c r="AD4" s="23">
        <f>VLOOKUP(C4,'Kalimantan LookUp'!A:X,24,0)</f>
        <v>18</v>
      </c>
      <c r="AE4" s="24" t="str">
        <f>VLOOKUP(C4,'Kalimantan LookUp'!A:Y,25,0)</f>
        <v>Broken</v>
      </c>
      <c r="AF4" s="18" t="s">
        <v>669</v>
      </c>
      <c r="AG4" s="23" t="str">
        <f>VLOOKUP(C4,'Kalimantan LookUp'!A:AA,27,0)</f>
        <v>DPC</v>
      </c>
      <c r="AH4" s="23"/>
      <c r="AI4" s="23">
        <f>VLOOKUP(C4,'Kalimantan LookUp'!A:AC,29,0)</f>
        <v>4</v>
      </c>
      <c r="AJ4" s="24" t="str">
        <f>VLOOKUP(C4,'Kalimantan LookUp'!A:AD,30,0)</f>
        <v>Broken</v>
      </c>
      <c r="AK4" s="18" t="s">
        <v>669</v>
      </c>
      <c r="AL4" s="23">
        <v>75.83</v>
      </c>
      <c r="AM4" s="23">
        <v>82.78</v>
      </c>
      <c r="AN4" s="25">
        <v>0.99399999999999999</v>
      </c>
      <c r="AO4" s="24">
        <f t="shared" ref="AO4:AO67" si="0">V4</f>
        <v>1900</v>
      </c>
      <c r="AP4" s="24"/>
    </row>
    <row r="5" spans="1:42" ht="29" x14ac:dyDescent="0.35">
      <c r="A5" s="16">
        <v>3</v>
      </c>
      <c r="B5" s="16" t="s">
        <v>27</v>
      </c>
      <c r="C5" s="16" t="s">
        <v>52</v>
      </c>
      <c r="D5" s="16" t="s">
        <v>30</v>
      </c>
      <c r="E5" s="16" t="s">
        <v>53</v>
      </c>
      <c r="F5" s="17" t="s">
        <v>32</v>
      </c>
      <c r="G5" s="17" t="s">
        <v>54</v>
      </c>
      <c r="H5" s="17" t="str">
        <f>VLOOKUP(C5,'Kalimantan LookUp'!A:D,4,TRUE)</f>
        <v>On Service</v>
      </c>
      <c r="I5" s="16">
        <v>113.0745</v>
      </c>
      <c r="J5" s="16">
        <v>-1.8673</v>
      </c>
      <c r="K5" s="16" t="str">
        <f>VLOOKUP(C5,'Kalimantan LookUp'!A:E,5,0)</f>
        <v xml:space="preserve"> Gold </v>
      </c>
      <c r="L5" s="38" t="str">
        <f>VLOOKUP(C5,'Kalimantan BBM'!B:E,4,0)</f>
        <v>Priority</v>
      </c>
      <c r="M5" s="19">
        <v>6000</v>
      </c>
      <c r="N5" s="19">
        <f>VLOOKUP(C5,'Kalimantan LookUp'!A:H,8,0)</f>
        <v>3902.16</v>
      </c>
      <c r="O5" s="19" t="s">
        <v>586</v>
      </c>
      <c r="P5" s="19" t="s">
        <v>671</v>
      </c>
      <c r="Q5" s="95" t="s">
        <v>724</v>
      </c>
      <c r="R5" s="19" t="s">
        <v>590</v>
      </c>
      <c r="S5" s="19" t="s">
        <v>723</v>
      </c>
      <c r="T5" s="26" t="s">
        <v>682</v>
      </c>
      <c r="U5" s="42"/>
      <c r="V5" s="22">
        <f>VLOOKUP(C5,'Kalimantan BBM'!B:I,8,0)</f>
        <v>2000</v>
      </c>
      <c r="W5" s="26" t="str">
        <f>VLOOKUP(C5,'Kalimantan LookUp'!A:Q,17,0)</f>
        <v>Fawde</v>
      </c>
      <c r="X5" s="19">
        <f>VLOOKUP(C5,'Kalimantan LookUp'!A:R,18,0)</f>
        <v>20</v>
      </c>
      <c r="Y5" s="21" t="str">
        <f>VLOOKUP(C5,'Kalimantan LookUp'!A:S,19,0)</f>
        <v>Genset Baik</v>
      </c>
      <c r="Z5" s="18" t="s">
        <v>669</v>
      </c>
      <c r="AA5" s="22" t="str">
        <f>VLOOKUP(C5,'Kalimantan LookUp'!A:U,21,0)</f>
        <v>Nagoya First Power</v>
      </c>
      <c r="AB5" s="22" t="str">
        <f>VLOOKUP(C5,'Kalimantan LookUp'!A:V,22,0)</f>
        <v>VRLA</v>
      </c>
      <c r="AC5" s="22">
        <f>VLOOKUP(C5,'Kalimantan LookUp'!A:W,23,0)</f>
        <v>0.5</v>
      </c>
      <c r="AD5" s="23">
        <f>VLOOKUP(C5,'Kalimantan LookUp'!A:X,24,0)</f>
        <v>24</v>
      </c>
      <c r="AE5" s="24" t="str">
        <f>VLOOKUP(C5,'Kalimantan LookUp'!A:Y,25,0)</f>
        <v>Partial Broken</v>
      </c>
      <c r="AF5" s="18" t="s">
        <v>669</v>
      </c>
      <c r="AG5" s="23" t="str">
        <f>VLOOKUP(C5,'Kalimantan LookUp'!A:AA,27,0)</f>
        <v>DPC</v>
      </c>
      <c r="AH5" s="23"/>
      <c r="AI5" s="23">
        <f>VLOOKUP(C5,'Kalimantan LookUp'!A:AC,29,0)</f>
        <v>5</v>
      </c>
      <c r="AJ5" s="24" t="str">
        <f>VLOOKUP(C5,'Kalimantan LookUp'!A:AD,30,0)</f>
        <v>Partial Broken</v>
      </c>
      <c r="AK5" s="18" t="s">
        <v>669</v>
      </c>
      <c r="AL5" s="23">
        <v>82.72</v>
      </c>
      <c r="AM5" s="23">
        <v>53.39</v>
      </c>
      <c r="AN5" s="25">
        <v>0.99</v>
      </c>
      <c r="AO5" s="24">
        <f t="shared" si="0"/>
        <v>2000</v>
      </c>
      <c r="AP5" s="24"/>
    </row>
    <row r="6" spans="1:42" ht="29" x14ac:dyDescent="0.35">
      <c r="A6" s="16">
        <v>4</v>
      </c>
      <c r="B6" s="16" t="s">
        <v>27</v>
      </c>
      <c r="C6" s="16" t="s">
        <v>55</v>
      </c>
      <c r="D6" s="16" t="s">
        <v>30</v>
      </c>
      <c r="E6" s="16" t="s">
        <v>56</v>
      </c>
      <c r="F6" s="17" t="s">
        <v>57</v>
      </c>
      <c r="G6" s="17" t="s">
        <v>58</v>
      </c>
      <c r="H6" s="17" t="s">
        <v>34</v>
      </c>
      <c r="I6" s="16">
        <v>116.23739999999999</v>
      </c>
      <c r="J6" s="16">
        <v>-2.4689000000000001</v>
      </c>
      <c r="K6" s="16" t="str">
        <f>VLOOKUP(C6,'Kalimantan LookUp'!A:E,5,0)</f>
        <v xml:space="preserve"> Gold </v>
      </c>
      <c r="L6" s="38" t="str">
        <f>VLOOKUP(C6,'Kalimantan BBM'!B:E,4,0)</f>
        <v>Priority</v>
      </c>
      <c r="M6" s="19">
        <v>6000</v>
      </c>
      <c r="N6" s="19">
        <f>VLOOKUP(C6,'Kalimantan LookUp'!A:H,8,0)</f>
        <v>5400.78</v>
      </c>
      <c r="O6" s="19" t="s">
        <v>586</v>
      </c>
      <c r="P6" s="19" t="s">
        <v>666</v>
      </c>
      <c r="Q6" s="95" t="s">
        <v>724</v>
      </c>
      <c r="R6" s="19" t="s">
        <v>584</v>
      </c>
      <c r="S6" s="19" t="s">
        <v>723</v>
      </c>
      <c r="T6" s="26" t="s">
        <v>682</v>
      </c>
      <c r="U6" s="42"/>
      <c r="V6" s="22">
        <f>VLOOKUP(C6,'Kalimantan BBM'!B:I,8,0)</f>
        <v>1880</v>
      </c>
      <c r="W6" s="26" t="str">
        <f>VLOOKUP(C6,'Kalimantan LookUp'!A:Q,17,0)</f>
        <v>Fawde</v>
      </c>
      <c r="X6" s="19">
        <f>VLOOKUP(C6,'Kalimantan LookUp'!A:R,18,0)</f>
        <v>20</v>
      </c>
      <c r="Y6" s="21" t="str">
        <f>VLOOKUP(C6,'Kalimantan LookUp'!A:S,19,0)</f>
        <v>Genset Baik</v>
      </c>
      <c r="Z6" s="18" t="s">
        <v>669</v>
      </c>
      <c r="AA6" s="22" t="str">
        <f>VLOOKUP(C6,'Kalimantan LookUp'!A:U,21,0)</f>
        <v>Nagoya First Power</v>
      </c>
      <c r="AB6" s="22" t="str">
        <f>VLOOKUP(C6,'Kalimantan LookUp'!A:V,22,0)</f>
        <v>VRLA</v>
      </c>
      <c r="AC6" s="22">
        <f>VLOOKUP(C6,'Kalimantan LookUp'!A:W,23,0)</f>
        <v>0.5</v>
      </c>
      <c r="AD6" s="23">
        <f>VLOOKUP(C6,'Kalimantan LookUp'!A:X,24,0)</f>
        <v>24</v>
      </c>
      <c r="AE6" s="24" t="str">
        <f>VLOOKUP(C6,'Kalimantan LookUp'!A:Y,25,0)</f>
        <v>Baik</v>
      </c>
      <c r="AF6" s="18" t="s">
        <v>669</v>
      </c>
      <c r="AG6" s="23" t="str">
        <f>VLOOKUP(C6,'Kalimantan LookUp'!A:AA,27,0)</f>
        <v>DPC</v>
      </c>
      <c r="AH6" s="23"/>
      <c r="AI6" s="23">
        <f>VLOOKUP(C6,'Kalimantan LookUp'!A:AC,29,0)</f>
        <v>6</v>
      </c>
      <c r="AJ6" s="24" t="str">
        <f>VLOOKUP(C6,'Kalimantan LookUp'!A:AD,30,0)</f>
        <v>Partial Broken</v>
      </c>
      <c r="AK6" s="18" t="s">
        <v>669</v>
      </c>
      <c r="AL6" s="23">
        <v>62.8</v>
      </c>
      <c r="AM6" s="23">
        <v>55.34</v>
      </c>
      <c r="AN6" s="25">
        <v>0.99399999999999999</v>
      </c>
      <c r="AO6" s="24">
        <f t="shared" si="0"/>
        <v>1880</v>
      </c>
      <c r="AP6" s="24"/>
    </row>
    <row r="7" spans="1:42" ht="29" x14ac:dyDescent="0.35">
      <c r="A7" s="16">
        <v>5</v>
      </c>
      <c r="B7" s="16" t="s">
        <v>27</v>
      </c>
      <c r="C7" s="16" t="s">
        <v>60</v>
      </c>
      <c r="D7" s="16" t="s">
        <v>30</v>
      </c>
      <c r="E7" s="16" t="s">
        <v>61</v>
      </c>
      <c r="F7" s="17" t="s">
        <v>57</v>
      </c>
      <c r="G7" s="17" t="s">
        <v>58</v>
      </c>
      <c r="H7" s="17" t="s">
        <v>34</v>
      </c>
      <c r="I7" s="16">
        <v>116.2008</v>
      </c>
      <c r="J7" s="16">
        <v>-2.4851000000000001</v>
      </c>
      <c r="K7" s="16" t="str">
        <f>VLOOKUP(C7,'Kalimantan LookUp'!A:E,5,0)</f>
        <v xml:space="preserve"> Gold </v>
      </c>
      <c r="L7" s="38" t="str">
        <f>VLOOKUP(C7,'Kalimantan BBM'!B:E,4,0)</f>
        <v>Priority</v>
      </c>
      <c r="M7" s="19">
        <v>4500</v>
      </c>
      <c r="N7" s="19">
        <f>VLOOKUP(C7,'Kalimantan LookUp'!A:H,8,0)</f>
        <v>5895.84</v>
      </c>
      <c r="O7" s="19" t="s">
        <v>586</v>
      </c>
      <c r="P7" s="19" t="s">
        <v>671</v>
      </c>
      <c r="Q7" s="95" t="s">
        <v>724</v>
      </c>
      <c r="R7" s="19" t="s">
        <v>584</v>
      </c>
      <c r="S7" s="19" t="s">
        <v>723</v>
      </c>
      <c r="T7" s="26" t="s">
        <v>682</v>
      </c>
      <c r="U7" s="42"/>
      <c r="V7" s="22">
        <f>VLOOKUP(C7,'Kalimantan BBM'!B:I,8,0)</f>
        <v>1520</v>
      </c>
      <c r="W7" s="26" t="str">
        <f>VLOOKUP(C7,'Kalimantan LookUp'!A:Q,17,0)</f>
        <v>Fawde</v>
      </c>
      <c r="X7" s="19">
        <f>VLOOKUP(C7,'Kalimantan LookUp'!A:R,18,0)</f>
        <v>20</v>
      </c>
      <c r="Y7" s="21" t="str">
        <f>VLOOKUP(C7,'Kalimantan LookUp'!A:S,19,0)</f>
        <v>Genset Baik</v>
      </c>
      <c r="Z7" s="18" t="s">
        <v>669</v>
      </c>
      <c r="AA7" s="22" t="str">
        <f>VLOOKUP(C7,'Kalimantan LookUp'!A:U,21,0)</f>
        <v>EVE</v>
      </c>
      <c r="AB7" s="22" t="str">
        <f>VLOOKUP(C7,'Kalimantan LookUp'!A:V,22,0)</f>
        <v>Lithium</v>
      </c>
      <c r="AC7" s="22">
        <f>VLOOKUP(C7,'Kalimantan LookUp'!A:W,23,0)</f>
        <v>2.5</v>
      </c>
      <c r="AD7" s="23">
        <f>VLOOKUP(C7,'Kalimantan LookUp'!A:X,24,0)</f>
        <v>15</v>
      </c>
      <c r="AE7" s="24" t="str">
        <f>VLOOKUP(C7,'Kalimantan LookUp'!A:Y,25,0)</f>
        <v>Partial Broken</v>
      </c>
      <c r="AF7" s="18" t="s">
        <v>669</v>
      </c>
      <c r="AG7" s="23" t="str">
        <f>VLOOKUP(C7,'Kalimantan LookUp'!A:AA,27,0)</f>
        <v>DPC</v>
      </c>
      <c r="AH7" s="23"/>
      <c r="AI7" s="23">
        <f>VLOOKUP(C7,'Kalimantan LookUp'!A:AC,29,0)</f>
        <v>5</v>
      </c>
      <c r="AJ7" s="24" t="str">
        <f>VLOOKUP(C7,'Kalimantan LookUp'!A:AD,30,0)</f>
        <v>Partial Broken</v>
      </c>
      <c r="AK7" s="18" t="s">
        <v>669</v>
      </c>
      <c r="AL7" s="23">
        <v>97.46</v>
      </c>
      <c r="AM7" s="23">
        <v>95.17</v>
      </c>
      <c r="AN7" s="25">
        <v>0.97499999999999998</v>
      </c>
      <c r="AO7" s="24">
        <f t="shared" si="0"/>
        <v>1520</v>
      </c>
      <c r="AP7" s="24"/>
    </row>
    <row r="8" spans="1:42" ht="29" x14ac:dyDescent="0.35">
      <c r="A8" s="16">
        <v>6</v>
      </c>
      <c r="B8" s="16" t="s">
        <v>27</v>
      </c>
      <c r="C8" s="16" t="s">
        <v>63</v>
      </c>
      <c r="D8" s="16" t="s">
        <v>30</v>
      </c>
      <c r="E8" s="16" t="s">
        <v>64</v>
      </c>
      <c r="F8" s="17" t="s">
        <v>32</v>
      </c>
      <c r="G8" s="17" t="s">
        <v>54</v>
      </c>
      <c r="H8" s="17" t="str">
        <f>VLOOKUP(C8,'Kalimantan LookUp'!A:D,4,TRUE)</f>
        <v>On Service</v>
      </c>
      <c r="I8" s="16">
        <v>111.82210000000001</v>
      </c>
      <c r="J8" s="16">
        <v>-2.7206000000000001</v>
      </c>
      <c r="K8" s="16" t="str">
        <f>VLOOKUP(C8,'Kalimantan LookUp'!A:E,5,0)</f>
        <v xml:space="preserve"> Platinum </v>
      </c>
      <c r="L8" s="38" t="str">
        <f>VLOOKUP(C8,'Kalimantan BBM'!B:E,4,0)</f>
        <v>Priority</v>
      </c>
      <c r="M8" s="19">
        <v>6000</v>
      </c>
      <c r="N8" s="19">
        <f>VLOOKUP(C8,'Kalimantan LookUp'!A:H,8,0)</f>
        <v>4810.3999999999996</v>
      </c>
      <c r="O8" s="19" t="s">
        <v>586</v>
      </c>
      <c r="P8" s="19" t="s">
        <v>671</v>
      </c>
      <c r="Q8" s="95" t="s">
        <v>724</v>
      </c>
      <c r="R8" s="19" t="s">
        <v>584</v>
      </c>
      <c r="S8" s="19" t="s">
        <v>723</v>
      </c>
      <c r="T8" s="26" t="s">
        <v>682</v>
      </c>
      <c r="U8" s="42"/>
      <c r="V8" s="22">
        <f>VLOOKUP(C8,'Kalimantan BBM'!B:I,8,0)</f>
        <v>2000</v>
      </c>
      <c r="W8" s="26" t="str">
        <f>VLOOKUP(C8,'Kalimantan LookUp'!A:Q,17,0)</f>
        <v>Fawde</v>
      </c>
      <c r="X8" s="19">
        <f>VLOOKUP(C8,'Kalimantan LookUp'!A:R,18,0)</f>
        <v>20</v>
      </c>
      <c r="Y8" s="21" t="str">
        <f>VLOOKUP(C8,'Kalimantan LookUp'!A:S,19,0)</f>
        <v>Genset Baik</v>
      </c>
      <c r="Z8" s="18" t="s">
        <v>669</v>
      </c>
      <c r="AA8" s="22" t="str">
        <f>VLOOKUP(C8,'Kalimantan LookUp'!A:U,21,0)</f>
        <v>EVE</v>
      </c>
      <c r="AB8" s="22" t="str">
        <f>VLOOKUP(C8,'Kalimantan LookUp'!A:V,22,0)</f>
        <v>Lithium</v>
      </c>
      <c r="AC8" s="22">
        <f>VLOOKUP(C8,'Kalimantan LookUp'!A:W,23,0)</f>
        <v>0.5</v>
      </c>
      <c r="AD8" s="23">
        <f>VLOOKUP(C8,'Kalimantan LookUp'!A:X,24,0)</f>
        <v>15</v>
      </c>
      <c r="AE8" s="24" t="str">
        <f>VLOOKUP(C8,'Kalimantan LookUp'!A:Y,25,0)</f>
        <v>Broken</v>
      </c>
      <c r="AF8" s="18" t="s">
        <v>669</v>
      </c>
      <c r="AG8" s="23" t="str">
        <f>VLOOKUP(C8,'Kalimantan LookUp'!A:AA,27,0)</f>
        <v>DPC</v>
      </c>
      <c r="AH8" s="23"/>
      <c r="AI8" s="23">
        <f>VLOOKUP(C8,'Kalimantan LookUp'!A:AC,29,0)</f>
        <v>4</v>
      </c>
      <c r="AJ8" s="24" t="str">
        <f>VLOOKUP(C8,'Kalimantan LookUp'!A:AD,30,0)</f>
        <v>Broken</v>
      </c>
      <c r="AK8" s="18" t="s">
        <v>669</v>
      </c>
      <c r="AL8" s="23">
        <v>96.51</v>
      </c>
      <c r="AM8" s="23">
        <v>85.56</v>
      </c>
      <c r="AN8" s="25">
        <v>0.99</v>
      </c>
      <c r="AO8" s="24">
        <f t="shared" si="0"/>
        <v>2000</v>
      </c>
      <c r="AP8" s="24"/>
    </row>
    <row r="9" spans="1:42" ht="14.5" x14ac:dyDescent="0.35">
      <c r="A9" s="16">
        <v>7</v>
      </c>
      <c r="B9" s="16" t="s">
        <v>27</v>
      </c>
      <c r="C9" s="16" t="s">
        <v>65</v>
      </c>
      <c r="D9" s="16" t="s">
        <v>30</v>
      </c>
      <c r="E9" s="16" t="s">
        <v>67</v>
      </c>
      <c r="F9" s="17" t="s">
        <v>32</v>
      </c>
      <c r="G9" s="17" t="s">
        <v>54</v>
      </c>
      <c r="H9" s="17" t="str">
        <f>VLOOKUP(C9,'Kalimantan LookUp'!A:D,4,TRUE)</f>
        <v>On Service</v>
      </c>
      <c r="I9" s="16">
        <v>111.95529999999999</v>
      </c>
      <c r="J9" s="16">
        <v>-2.3607</v>
      </c>
      <c r="K9" s="16" t="str">
        <f>VLOOKUP(C9,'Kalimantan LookUp'!A:E,5,0)</f>
        <v xml:space="preserve"> Silver </v>
      </c>
      <c r="L9" s="38" t="str">
        <f>VLOOKUP(C9,'Kalimantan BBM'!B:E,4,0)</f>
        <v>Biasa</v>
      </c>
      <c r="M9" s="19">
        <v>4500</v>
      </c>
      <c r="N9" s="19">
        <f>VLOOKUP(C9,'Kalimantan LookUp'!A:H,8,0)</f>
        <v>2732.08</v>
      </c>
      <c r="O9" s="19" t="s">
        <v>586</v>
      </c>
      <c r="P9" s="19"/>
      <c r="Q9" s="19"/>
      <c r="R9" s="19" t="s">
        <v>590</v>
      </c>
      <c r="S9" s="19" t="s">
        <v>723</v>
      </c>
      <c r="T9" s="26" t="s">
        <v>682</v>
      </c>
      <c r="U9" s="42"/>
      <c r="V9" s="22">
        <f>VLOOKUP(C9,'Kalimantan BBM'!B:I,8,0)</f>
        <v>550</v>
      </c>
      <c r="W9" s="26" t="str">
        <f>VLOOKUP(C9,'Kalimantan LookUp'!A:Q,17,0)</f>
        <v>Fawde</v>
      </c>
      <c r="X9" s="19">
        <f>VLOOKUP(C9,'Kalimantan LookUp'!A:R,18,0)</f>
        <v>20</v>
      </c>
      <c r="Y9" s="21" t="str">
        <f>VLOOKUP(C9,'Kalimantan LookUp'!A:S,19,0)</f>
        <v>Genset Rusak</v>
      </c>
      <c r="Z9" s="18" t="s">
        <v>669</v>
      </c>
      <c r="AA9" s="22" t="str">
        <f>VLOOKUP(C9,'Kalimantan LookUp'!A:U,21,0)</f>
        <v>Nagoya First Power</v>
      </c>
      <c r="AB9" s="22" t="str">
        <f>VLOOKUP(C9,'Kalimantan LookUp'!A:V,22,0)</f>
        <v>VRLA</v>
      </c>
      <c r="AC9" s="22">
        <f>VLOOKUP(C9,'Kalimantan LookUp'!A:W,23,0)</f>
        <v>0</v>
      </c>
      <c r="AD9" s="23">
        <f>VLOOKUP(C9,'Kalimantan LookUp'!A:X,24,0)</f>
        <v>24</v>
      </c>
      <c r="AE9" s="24" t="str">
        <f>VLOOKUP(C9,'Kalimantan LookUp'!A:Y,25,0)</f>
        <v>Baik</v>
      </c>
      <c r="AF9" s="18" t="s">
        <v>669</v>
      </c>
      <c r="AG9" s="23" t="str">
        <f>VLOOKUP(C9,'Kalimantan LookUp'!A:AA,27,0)</f>
        <v>DPC</v>
      </c>
      <c r="AH9" s="23"/>
      <c r="AI9" s="23">
        <f>VLOOKUP(C9,'Kalimantan LookUp'!A:AC,29,0)</f>
        <v>6</v>
      </c>
      <c r="AJ9" s="24" t="str">
        <f>VLOOKUP(C9,'Kalimantan LookUp'!A:AD,30,0)</f>
        <v>Partial Broken</v>
      </c>
      <c r="AK9" s="18" t="s">
        <v>669</v>
      </c>
      <c r="AL9" s="23">
        <v>99.47</v>
      </c>
      <c r="AM9" s="23">
        <v>100</v>
      </c>
      <c r="AN9" s="25">
        <v>0.97499999999999998</v>
      </c>
      <c r="AO9" s="24">
        <f t="shared" si="0"/>
        <v>550</v>
      </c>
      <c r="AP9" s="24"/>
    </row>
    <row r="10" spans="1:42" ht="14.5" x14ac:dyDescent="0.35">
      <c r="A10" s="16">
        <v>8</v>
      </c>
      <c r="B10" s="16" t="s">
        <v>27</v>
      </c>
      <c r="C10" s="16" t="s">
        <v>68</v>
      </c>
      <c r="D10" s="16" t="s">
        <v>30</v>
      </c>
      <c r="E10" s="16" t="s">
        <v>69</v>
      </c>
      <c r="F10" s="17" t="s">
        <v>32</v>
      </c>
      <c r="G10" s="17" t="s">
        <v>33</v>
      </c>
      <c r="H10" s="17" t="s">
        <v>601</v>
      </c>
      <c r="I10" s="16">
        <v>113.8994</v>
      </c>
      <c r="J10" s="16">
        <v>-1.2630999999999999</v>
      </c>
      <c r="K10" s="16" t="str">
        <f>VLOOKUP(C10,'Kalimantan LookUp'!A:E,5,0)</f>
        <v xml:space="preserve"> Platinum </v>
      </c>
      <c r="L10" s="38" t="str">
        <f>VLOOKUP(C10,'Kalimantan BBM'!B:E,4,0)</f>
        <v>Priority</v>
      </c>
      <c r="M10" s="19">
        <v>4500</v>
      </c>
      <c r="N10" s="19">
        <f>VLOOKUP(C10,'Kalimantan LookUp'!A:H,8,0)</f>
        <v>3617.6</v>
      </c>
      <c r="O10" s="19" t="s">
        <v>586</v>
      </c>
      <c r="P10" s="19"/>
      <c r="Q10" s="19"/>
      <c r="R10" s="19" t="s">
        <v>584</v>
      </c>
      <c r="S10" s="19" t="s">
        <v>723</v>
      </c>
      <c r="T10" s="26" t="s">
        <v>682</v>
      </c>
      <c r="U10" s="42"/>
      <c r="V10" s="22">
        <f>VLOOKUP(C10,'Kalimantan BBM'!B:I,8,0)</f>
        <v>1400</v>
      </c>
      <c r="W10" s="26" t="str">
        <f>VLOOKUP(C10,'Kalimantan LookUp'!A:Q,17,0)</f>
        <v>Fawde</v>
      </c>
      <c r="X10" s="19">
        <f>VLOOKUP(C10,'Kalimantan LookUp'!A:R,18,0)</f>
        <v>8</v>
      </c>
      <c r="Y10" s="21" t="str">
        <f>VLOOKUP(C10,'Kalimantan LookUp'!A:S,19,0)</f>
        <v>Genset Baik</v>
      </c>
      <c r="Z10" s="18" t="s">
        <v>669</v>
      </c>
      <c r="AA10" s="22" t="str">
        <f>VLOOKUP(C10,'Kalimantan LookUp'!A:U,21,0)</f>
        <v>EVE</v>
      </c>
      <c r="AB10" s="22" t="str">
        <f>VLOOKUP(C10,'Kalimantan LookUp'!A:V,22,0)</f>
        <v>Lithium</v>
      </c>
      <c r="AC10" s="22">
        <f>VLOOKUP(C10,'Kalimantan LookUp'!A:W,23,0)</f>
        <v>1</v>
      </c>
      <c r="AD10" s="23">
        <f>VLOOKUP(C10,'Kalimantan LookUp'!A:X,24,0)</f>
        <v>15</v>
      </c>
      <c r="AE10" s="24" t="str">
        <f>VLOOKUP(C10,'Kalimantan LookUp'!A:Y,25,0)</f>
        <v>Broken</v>
      </c>
      <c r="AF10" s="18" t="s">
        <v>669</v>
      </c>
      <c r="AG10" s="23" t="str">
        <f>VLOOKUP(C10,'Kalimantan LookUp'!A:AA,27,0)</f>
        <v>DPC</v>
      </c>
      <c r="AH10" s="23"/>
      <c r="AI10" s="23">
        <f>VLOOKUP(C10,'Kalimantan LookUp'!A:AC,29,0)</f>
        <v>4</v>
      </c>
      <c r="AJ10" s="24" t="str">
        <f>VLOOKUP(C10,'Kalimantan LookUp'!A:AD,30,0)</f>
        <v>Broken</v>
      </c>
      <c r="AK10" s="18" t="s">
        <v>669</v>
      </c>
      <c r="AL10" s="23">
        <v>97.15</v>
      </c>
      <c r="AM10" s="23">
        <v>86.62</v>
      </c>
      <c r="AN10" s="25">
        <v>0.97499999999999998</v>
      </c>
      <c r="AO10" s="24">
        <f t="shared" si="0"/>
        <v>1400</v>
      </c>
      <c r="AP10" s="24"/>
    </row>
    <row r="11" spans="1:42" ht="14.5" x14ac:dyDescent="0.35">
      <c r="A11" s="16">
        <v>9</v>
      </c>
      <c r="B11" s="16" t="s">
        <v>27</v>
      </c>
      <c r="C11" s="16" t="s">
        <v>70</v>
      </c>
      <c r="D11" s="16" t="s">
        <v>30</v>
      </c>
      <c r="E11" s="16" t="s">
        <v>71</v>
      </c>
      <c r="F11" s="17" t="s">
        <v>32</v>
      </c>
      <c r="G11" s="17" t="s">
        <v>33</v>
      </c>
      <c r="H11" s="17" t="s">
        <v>34</v>
      </c>
      <c r="I11" s="16">
        <v>114.4953</v>
      </c>
      <c r="J11" s="16">
        <v>-1.9309000000000001</v>
      </c>
      <c r="K11" s="16" t="str">
        <f>VLOOKUP(C11,'Kalimantan LookUp'!A:E,5,0)</f>
        <v xml:space="preserve"> Silver </v>
      </c>
      <c r="L11" s="38" t="str">
        <f>VLOOKUP(C11,'Kalimantan BBM'!B:E,4,0)</f>
        <v>Biasa</v>
      </c>
      <c r="M11" s="19">
        <v>4500</v>
      </c>
      <c r="N11" s="19">
        <f>VLOOKUP(C11,'Kalimantan LookUp'!A:H,8,0)</f>
        <v>2806.34</v>
      </c>
      <c r="O11" s="19" t="s">
        <v>585</v>
      </c>
      <c r="P11" s="19"/>
      <c r="Q11" s="19"/>
      <c r="R11" s="19" t="s">
        <v>590</v>
      </c>
      <c r="S11" s="19" t="s">
        <v>584</v>
      </c>
      <c r="T11" s="26"/>
      <c r="U11" s="42"/>
      <c r="V11" s="22">
        <f>VLOOKUP(C11,'Kalimantan BBM'!B:I,8,0)</f>
        <v>1500</v>
      </c>
      <c r="W11" s="26" t="str">
        <f>VLOOKUP(C11,'Kalimantan LookUp'!A:Q,17,0)</f>
        <v>Austin Power System</v>
      </c>
      <c r="X11" s="19">
        <f>VLOOKUP(C11,'Kalimantan LookUp'!A:R,18,0)</f>
        <v>12.5</v>
      </c>
      <c r="Y11" s="21" t="str">
        <f>VLOOKUP(C11,'Kalimantan LookUp'!A:S,19,0)</f>
        <v>Genset Rusak</v>
      </c>
      <c r="Z11" s="18" t="s">
        <v>669</v>
      </c>
      <c r="AA11" s="22" t="str">
        <f>VLOOKUP(C11,'Kalimantan LookUp'!A:U,21,0)</f>
        <v>EVE</v>
      </c>
      <c r="AB11" s="22" t="str">
        <f>VLOOKUP(C11,'Kalimantan LookUp'!A:V,22,0)</f>
        <v>Lithium</v>
      </c>
      <c r="AC11" s="22">
        <f>VLOOKUP(C11,'Kalimantan LookUp'!A:W,23,0)</f>
        <v>0</v>
      </c>
      <c r="AD11" s="23">
        <f>VLOOKUP(C11,'Kalimantan LookUp'!A:X,24,0)</f>
        <v>10</v>
      </c>
      <c r="AE11" s="24" t="str">
        <f>VLOOKUP(C11,'Kalimantan LookUp'!A:Y,25,0)</f>
        <v>Broken</v>
      </c>
      <c r="AF11" s="18" t="s">
        <v>669</v>
      </c>
      <c r="AG11" s="23" t="str">
        <f>VLOOKUP(C11,'Kalimantan LookUp'!A:AA,27,0)</f>
        <v>DPC</v>
      </c>
      <c r="AH11" s="23"/>
      <c r="AI11" s="23">
        <f>VLOOKUP(C11,'Kalimantan LookUp'!A:AC,29,0)</f>
        <v>3</v>
      </c>
      <c r="AJ11" s="24" t="str">
        <f>VLOOKUP(C11,'Kalimantan LookUp'!A:AD,30,0)</f>
        <v>Broken</v>
      </c>
      <c r="AK11" s="18" t="s">
        <v>669</v>
      </c>
      <c r="AL11" s="23">
        <v>75.36</v>
      </c>
      <c r="AM11" s="23">
        <v>71.89</v>
      </c>
      <c r="AN11" s="25">
        <v>0.97499999999999998</v>
      </c>
      <c r="AO11" s="24">
        <f t="shared" si="0"/>
        <v>1500</v>
      </c>
      <c r="AP11" s="24"/>
    </row>
    <row r="12" spans="1:42" ht="14.5" x14ac:dyDescent="0.35">
      <c r="A12" s="16">
        <v>10</v>
      </c>
      <c r="B12" s="16" t="s">
        <v>27</v>
      </c>
      <c r="C12" s="16" t="s">
        <v>74</v>
      </c>
      <c r="D12" s="16" t="s">
        <v>30</v>
      </c>
      <c r="E12" s="16" t="s">
        <v>75</v>
      </c>
      <c r="F12" s="17" t="s">
        <v>32</v>
      </c>
      <c r="G12" s="17" t="s">
        <v>54</v>
      </c>
      <c r="H12" s="17" t="str">
        <f>VLOOKUP(C12,'Kalimantan LookUp'!A:D,4,TRUE)</f>
        <v>On Service</v>
      </c>
      <c r="I12" s="16">
        <v>112.85599999999999</v>
      </c>
      <c r="J12" s="16">
        <v>-1.6516999999999999</v>
      </c>
      <c r="K12" s="16" t="str">
        <f>VLOOKUP(C12,'Kalimantan LookUp'!A:E,5,0)</f>
        <v xml:space="preserve"> Silver </v>
      </c>
      <c r="L12" s="38" t="str">
        <f>VLOOKUP(C12,'Kalimantan BBM'!B:E,4,0)</f>
        <v>Biasa</v>
      </c>
      <c r="M12" s="19">
        <v>4500</v>
      </c>
      <c r="N12" s="19">
        <f>VLOOKUP(C12,'Kalimantan LookUp'!A:H,8,0)</f>
        <v>3643.44</v>
      </c>
      <c r="O12" s="19" t="s">
        <v>585</v>
      </c>
      <c r="P12" s="19"/>
      <c r="Q12" s="19"/>
      <c r="R12" s="19" t="s">
        <v>590</v>
      </c>
      <c r="S12" s="19" t="s">
        <v>584</v>
      </c>
      <c r="T12" s="26"/>
      <c r="U12" s="42"/>
      <c r="V12" s="22">
        <f>VLOOKUP(C12,'Kalimantan BBM'!B:I,8,0)</f>
        <v>1500</v>
      </c>
      <c r="W12" s="26" t="str">
        <f>VLOOKUP(C12,'Kalimantan LookUp'!A:Q,17,0)</f>
        <v>Austin Power System</v>
      </c>
      <c r="X12" s="19">
        <f>VLOOKUP(C12,'Kalimantan LookUp'!A:R,18,0)</f>
        <v>12.5</v>
      </c>
      <c r="Y12" s="21" t="s">
        <v>73</v>
      </c>
      <c r="Z12" s="18" t="s">
        <v>669</v>
      </c>
      <c r="AA12" s="22" t="str">
        <f>VLOOKUP(C12,'Kalimantan LookUp'!A:U,21,0)</f>
        <v>EVE</v>
      </c>
      <c r="AB12" s="22" t="str">
        <f>VLOOKUP(C12,'Kalimantan LookUp'!A:V,22,0)</f>
        <v>Lithium</v>
      </c>
      <c r="AC12" s="22">
        <f>VLOOKUP(C12,'Kalimantan LookUp'!A:W,23,0)</f>
        <v>2</v>
      </c>
      <c r="AD12" s="23">
        <f>VLOOKUP(C12,'Kalimantan LookUp'!A:X,24,0)</f>
        <v>10</v>
      </c>
      <c r="AE12" s="24" t="str">
        <f>VLOOKUP(C12,'Kalimantan LookUp'!A:Y,25,0)</f>
        <v>Partial Broken</v>
      </c>
      <c r="AF12" s="18" t="s">
        <v>669</v>
      </c>
      <c r="AG12" s="23" t="str">
        <f>VLOOKUP(C12,'Kalimantan LookUp'!A:AA,27,0)</f>
        <v>DPC</v>
      </c>
      <c r="AH12" s="23"/>
      <c r="AI12" s="23">
        <f>VLOOKUP(C12,'Kalimantan LookUp'!A:AC,29,0)</f>
        <v>4</v>
      </c>
      <c r="AJ12" s="24" t="str">
        <f>VLOOKUP(C12,'Kalimantan LookUp'!A:AD,30,0)</f>
        <v>Broken</v>
      </c>
      <c r="AK12" s="18" t="s">
        <v>669</v>
      </c>
      <c r="AL12" s="23">
        <v>0</v>
      </c>
      <c r="AM12" s="23">
        <v>9.6300000000000008</v>
      </c>
      <c r="AN12" s="25">
        <v>0.97499999999999998</v>
      </c>
      <c r="AO12" s="24">
        <f t="shared" si="0"/>
        <v>1500</v>
      </c>
      <c r="AP12" s="24"/>
    </row>
    <row r="13" spans="1:42" ht="43.5" x14ac:dyDescent="0.35">
      <c r="A13" s="16">
        <v>11</v>
      </c>
      <c r="B13" s="16" t="s">
        <v>27</v>
      </c>
      <c r="C13" s="16" t="s">
        <v>76</v>
      </c>
      <c r="D13" s="16" t="s">
        <v>30</v>
      </c>
      <c r="E13" s="16" t="s">
        <v>77</v>
      </c>
      <c r="F13" s="17" t="s">
        <v>32</v>
      </c>
      <c r="G13" s="17" t="s">
        <v>33</v>
      </c>
      <c r="H13" s="17" t="str">
        <f>VLOOKUP(C13,'Kalimantan LookUp'!A:D,4,TRUE)</f>
        <v>On Service</v>
      </c>
      <c r="I13" s="16">
        <v>114.09869999999999</v>
      </c>
      <c r="J13" s="16">
        <v>-1.1031</v>
      </c>
      <c r="K13" s="16" t="str">
        <f>VLOOKUP(C13,'Kalimantan LookUp'!A:E,5,0)</f>
        <v xml:space="preserve"> Silver </v>
      </c>
      <c r="L13" s="38" t="str">
        <f>VLOOKUP(C13,'Kalimantan BBM'!B:E,4,0)</f>
        <v>Simpul</v>
      </c>
      <c r="M13" s="19">
        <v>4500</v>
      </c>
      <c r="N13" s="19">
        <f>VLOOKUP(C13,'Kalimantan LookUp'!A:H,8,0)</f>
        <v>3836</v>
      </c>
      <c r="O13" s="19" t="s">
        <v>586</v>
      </c>
      <c r="P13" s="19" t="s">
        <v>666</v>
      </c>
      <c r="Q13" s="95" t="s">
        <v>725</v>
      </c>
      <c r="R13" s="19" t="s">
        <v>590</v>
      </c>
      <c r="S13" s="19" t="s">
        <v>584</v>
      </c>
      <c r="T13" s="26" t="s">
        <v>682</v>
      </c>
      <c r="U13" s="42"/>
      <c r="V13" s="22">
        <f>VLOOKUP(C13,'Kalimantan BBM'!B:I,8,0)</f>
        <v>1500</v>
      </c>
      <c r="W13" s="26" t="str">
        <f>VLOOKUP(C13,'Kalimantan LookUp'!A:Q,17,0)</f>
        <v>Yanmar</v>
      </c>
      <c r="X13" s="19">
        <f>VLOOKUP(C13,'Kalimantan LookUp'!A:R,18,0)</f>
        <v>20</v>
      </c>
      <c r="Y13" s="21" t="str">
        <f>VLOOKUP(C13,'Kalimantan LookUp'!A:S,19,0)</f>
        <v>Genset Rusak</v>
      </c>
      <c r="Z13" s="18" t="s">
        <v>669</v>
      </c>
      <c r="AA13" s="22" t="str">
        <f>VLOOKUP(C13,'Kalimantan LookUp'!A:U,21,0)</f>
        <v>EVE</v>
      </c>
      <c r="AB13" s="22" t="str">
        <f>VLOOKUP(C13,'Kalimantan LookUp'!A:V,22,0)</f>
        <v>Lithium</v>
      </c>
      <c r="AC13" s="22">
        <f>VLOOKUP(C13,'Kalimantan LookUp'!A:W,23,0)</f>
        <v>1</v>
      </c>
      <c r="AD13" s="23">
        <f>VLOOKUP(C13,'Kalimantan LookUp'!A:X,24,0)</f>
        <v>15</v>
      </c>
      <c r="AE13" s="24" t="str">
        <f>VLOOKUP(C13,'Kalimantan LookUp'!A:Y,25,0)</f>
        <v>Broken</v>
      </c>
      <c r="AF13" s="18" t="s">
        <v>669</v>
      </c>
      <c r="AG13" s="23" t="str">
        <f>VLOOKUP(C13,'Kalimantan LookUp'!A:AA,27,0)</f>
        <v>DPC</v>
      </c>
      <c r="AH13" s="23"/>
      <c r="AI13" s="23">
        <f>VLOOKUP(C13,'Kalimantan LookUp'!A:AC,29,0)</f>
        <v>3</v>
      </c>
      <c r="AJ13" s="24" t="str">
        <f>VLOOKUP(C13,'Kalimantan LookUp'!A:AD,30,0)</f>
        <v>Broken</v>
      </c>
      <c r="AK13" s="18" t="s">
        <v>669</v>
      </c>
      <c r="AL13" s="23">
        <v>82.96</v>
      </c>
      <c r="AM13" s="23">
        <v>42.91</v>
      </c>
      <c r="AN13" s="25">
        <v>0.99</v>
      </c>
      <c r="AO13" s="24">
        <f t="shared" si="0"/>
        <v>1500</v>
      </c>
      <c r="AP13" s="24"/>
    </row>
    <row r="14" spans="1:42" ht="14.5" x14ac:dyDescent="0.35">
      <c r="A14" s="16">
        <v>12</v>
      </c>
      <c r="B14" s="16" t="s">
        <v>27</v>
      </c>
      <c r="C14" s="16" t="s">
        <v>78</v>
      </c>
      <c r="D14" s="16" t="s">
        <v>30</v>
      </c>
      <c r="E14" s="16" t="s">
        <v>79</v>
      </c>
      <c r="F14" s="17" t="s">
        <v>32</v>
      </c>
      <c r="G14" s="17" t="s">
        <v>54</v>
      </c>
      <c r="H14" s="17" t="str">
        <f>VLOOKUP(C14,'Kalimantan LookUp'!A:D,4,TRUE)</f>
        <v>On Service</v>
      </c>
      <c r="I14" s="16">
        <v>112.492</v>
      </c>
      <c r="J14" s="16">
        <v>-2.7608999999999999</v>
      </c>
      <c r="K14" s="16" t="str">
        <f>VLOOKUP(C14,'Kalimantan LookUp'!A:E,5,0)</f>
        <v xml:space="preserve"> Silver </v>
      </c>
      <c r="L14" s="38" t="str">
        <f>VLOOKUP(C14,'Kalimantan BBM'!B:E,4,0)</f>
        <v>Biasa</v>
      </c>
      <c r="M14" s="19">
        <v>6000</v>
      </c>
      <c r="N14" s="19">
        <f>VLOOKUP(C14,'Kalimantan LookUp'!A:H,8,0)</f>
        <v>3447.76</v>
      </c>
      <c r="O14" s="19" t="s">
        <v>586</v>
      </c>
      <c r="P14" s="19"/>
      <c r="Q14" s="19"/>
      <c r="R14" s="19" t="s">
        <v>590</v>
      </c>
      <c r="S14" s="19" t="s">
        <v>584</v>
      </c>
      <c r="T14" s="26" t="s">
        <v>682</v>
      </c>
      <c r="U14" s="42"/>
      <c r="V14" s="22">
        <f>VLOOKUP(C14,'Kalimantan BBM'!B:I,8,0)</f>
        <v>1500</v>
      </c>
      <c r="W14" s="26" t="str">
        <f>VLOOKUP(C14,'Kalimantan LookUp'!A:Q,17,0)</f>
        <v>Fawde</v>
      </c>
      <c r="X14" s="19">
        <f>VLOOKUP(C14,'Kalimantan LookUp'!A:R,18,0)</f>
        <v>20</v>
      </c>
      <c r="Y14" s="21" t="str">
        <f>VLOOKUP(C14,'Kalimantan LookUp'!A:S,19,0)</f>
        <v>Genset Baik</v>
      </c>
      <c r="Z14" s="18" t="s">
        <v>669</v>
      </c>
      <c r="AA14" s="22" t="str">
        <f>VLOOKUP(C14,'Kalimantan LookUp'!A:U,21,0)</f>
        <v>EVE</v>
      </c>
      <c r="AB14" s="22" t="str">
        <f>VLOOKUP(C14,'Kalimantan LookUp'!A:V,22,0)</f>
        <v>Lithium</v>
      </c>
      <c r="AC14" s="22">
        <f>VLOOKUP(C14,'Kalimantan LookUp'!A:W,23,0)</f>
        <v>2</v>
      </c>
      <c r="AD14" s="23">
        <f>VLOOKUP(C14,'Kalimantan LookUp'!A:X,24,0)</f>
        <v>10</v>
      </c>
      <c r="AE14" s="24" t="str">
        <f>VLOOKUP(C14,'Kalimantan LookUp'!A:Y,25,0)</f>
        <v>Partial Broken</v>
      </c>
      <c r="AF14" s="18" t="s">
        <v>669</v>
      </c>
      <c r="AG14" s="23" t="str">
        <f>VLOOKUP(C14,'Kalimantan LookUp'!A:AA,27,0)</f>
        <v>DPC</v>
      </c>
      <c r="AH14" s="23"/>
      <c r="AI14" s="23">
        <f>VLOOKUP(C14,'Kalimantan LookUp'!A:AC,29,0)</f>
        <v>4</v>
      </c>
      <c r="AJ14" s="24" t="str">
        <f>VLOOKUP(C14,'Kalimantan LookUp'!A:AD,30,0)</f>
        <v>Broken</v>
      </c>
      <c r="AK14" s="18" t="s">
        <v>669</v>
      </c>
      <c r="AL14" s="23">
        <v>98.02</v>
      </c>
      <c r="AM14" s="23">
        <v>92.01</v>
      </c>
      <c r="AN14" s="25">
        <v>0.97499999999999998</v>
      </c>
      <c r="AO14" s="24">
        <f t="shared" si="0"/>
        <v>1500</v>
      </c>
      <c r="AP14" s="24"/>
    </row>
    <row r="15" spans="1:42" ht="43.5" x14ac:dyDescent="0.35">
      <c r="A15" s="16">
        <v>13</v>
      </c>
      <c r="B15" s="16" t="s">
        <v>27</v>
      </c>
      <c r="C15" s="16" t="s">
        <v>80</v>
      </c>
      <c r="D15" s="16" t="s">
        <v>30</v>
      </c>
      <c r="E15" s="16" t="s">
        <v>82</v>
      </c>
      <c r="F15" s="17" t="s">
        <v>83</v>
      </c>
      <c r="G15" s="17" t="e">
        <v>#N/A</v>
      </c>
      <c r="H15" s="17" t="str">
        <f>VLOOKUP(C15,'Kalimantan LookUp'!A:D,4,TRUE)</f>
        <v>On Service</v>
      </c>
      <c r="I15" s="16">
        <v>117.0659</v>
      </c>
      <c r="J15" s="16">
        <v>-0.88849999999999996</v>
      </c>
      <c r="K15" s="16" t="str">
        <f>VLOOKUP(C15,'Kalimantan LookUp'!A:E,5,0)</f>
        <v xml:space="preserve"> Bronze </v>
      </c>
      <c r="L15" s="38" t="str">
        <f>VLOOKUP(C15,'Kalimantan BBM'!B:E,4,0)</f>
        <v>Biasa</v>
      </c>
      <c r="M15" s="19">
        <v>3000</v>
      </c>
      <c r="N15" s="19">
        <f>VLOOKUP(C15,'Kalimantan LookUp'!A:H,8,0)</f>
        <v>1181</v>
      </c>
      <c r="O15" s="19" t="s">
        <v>586</v>
      </c>
      <c r="P15" s="19" t="s">
        <v>666</v>
      </c>
      <c r="Q15" s="95" t="s">
        <v>725</v>
      </c>
      <c r="R15" s="19" t="s">
        <v>590</v>
      </c>
      <c r="S15" s="19" t="s">
        <v>584</v>
      </c>
      <c r="T15" s="26" t="s">
        <v>682</v>
      </c>
      <c r="U15" s="42"/>
      <c r="V15" s="22">
        <f>VLOOKUP(C15,'Kalimantan BBM'!B:I,8,0)</f>
        <v>1500</v>
      </c>
      <c r="W15" s="26" t="str">
        <f>VLOOKUP(C15,'Kalimantan LookUp'!A:Q,17,0)</f>
        <v>Fawde</v>
      </c>
      <c r="X15" s="19">
        <f>VLOOKUP(C15,'Kalimantan LookUp'!A:R,18,0)</f>
        <v>20</v>
      </c>
      <c r="Y15" s="21" t="str">
        <f>VLOOKUP(C15,'Kalimantan LookUp'!A:S,19,0)</f>
        <v>Genset Setengah Rusak</v>
      </c>
      <c r="Z15" s="18" t="s">
        <v>669</v>
      </c>
      <c r="AA15" s="22" t="str">
        <f>VLOOKUP(C15,'Kalimantan LookUp'!A:U,21,0)</f>
        <v>Nagoya First Power</v>
      </c>
      <c r="AB15" s="22" t="str">
        <f>VLOOKUP(C15,'Kalimantan LookUp'!A:V,22,0)</f>
        <v>VRLA</v>
      </c>
      <c r="AC15" s="22">
        <f>VLOOKUP(C15,'Kalimantan LookUp'!A:W,23,0)</f>
        <v>1</v>
      </c>
      <c r="AD15" s="23">
        <f>VLOOKUP(C15,'Kalimantan LookUp'!A:X,24,0)</f>
        <v>24</v>
      </c>
      <c r="AE15" s="24" t="str">
        <f>VLOOKUP(C15,'Kalimantan LookUp'!A:Y,25,0)</f>
        <v>Partial Broken</v>
      </c>
      <c r="AF15" s="18" t="s">
        <v>669</v>
      </c>
      <c r="AG15" s="23" t="str">
        <f>VLOOKUP(C15,'Kalimantan LookUp'!A:AA,27,0)</f>
        <v>DPC</v>
      </c>
      <c r="AH15" s="23"/>
      <c r="AI15" s="23">
        <f>VLOOKUP(C15,'Kalimantan LookUp'!A:AC,29,0)</f>
        <v>2</v>
      </c>
      <c r="AJ15" s="24" t="str">
        <f>VLOOKUP(C15,'Kalimantan LookUp'!A:AD,30,0)</f>
        <v>Broken</v>
      </c>
      <c r="AK15" s="18" t="s">
        <v>669</v>
      </c>
      <c r="AL15" s="23">
        <v>68.709999999999994</v>
      </c>
      <c r="AM15" s="23">
        <v>64.52</v>
      </c>
      <c r="AN15" s="25">
        <v>0.99399999999999999</v>
      </c>
      <c r="AO15" s="24">
        <f t="shared" si="0"/>
        <v>1500</v>
      </c>
      <c r="AP15" s="24"/>
    </row>
    <row r="16" spans="1:42" ht="14.5" x14ac:dyDescent="0.35">
      <c r="A16" s="16">
        <v>14</v>
      </c>
      <c r="B16" s="16" t="s">
        <v>27</v>
      </c>
      <c r="C16" s="16" t="s">
        <v>84</v>
      </c>
      <c r="D16" s="16" t="s">
        <v>30</v>
      </c>
      <c r="E16" s="16" t="s">
        <v>85</v>
      </c>
      <c r="F16" s="17" t="s">
        <v>86</v>
      </c>
      <c r="G16" s="17" t="s">
        <v>87</v>
      </c>
      <c r="H16" s="17" t="str">
        <f>VLOOKUP(C16,'Kalimantan LookUp'!A:D,4,TRUE)</f>
        <v>On Service</v>
      </c>
      <c r="I16" s="16">
        <v>117.1725</v>
      </c>
      <c r="J16" s="16">
        <v>-0.63719999999999999</v>
      </c>
      <c r="K16" s="16" t="str">
        <f>VLOOKUP(C16,'Kalimantan LookUp'!A:E,5,0)</f>
        <v xml:space="preserve"> Bronze </v>
      </c>
      <c r="L16" s="38" t="str">
        <f>VLOOKUP(C16,'Kalimantan BBM'!B:E,4,0)</f>
        <v>Biasa</v>
      </c>
      <c r="M16" s="19">
        <v>3000</v>
      </c>
      <c r="N16" s="19">
        <f>VLOOKUP(C16,'Kalimantan LookUp'!A:H,8,0)</f>
        <v>674.24</v>
      </c>
      <c r="O16" s="19" t="s">
        <v>585</v>
      </c>
      <c r="P16" s="19"/>
      <c r="Q16" s="19"/>
      <c r="R16" s="19" t="s">
        <v>584</v>
      </c>
      <c r="S16" s="19" t="s">
        <v>584</v>
      </c>
      <c r="T16" s="26"/>
      <c r="U16" s="42"/>
      <c r="V16" s="22">
        <f>VLOOKUP(C16,'Kalimantan BBM'!B:I,8,0)</f>
        <v>1800</v>
      </c>
      <c r="W16" s="26" t="str">
        <f>VLOOKUP(C16,'Kalimantan LookUp'!A:Q,17,0)</f>
        <v>Austin Power System</v>
      </c>
      <c r="X16" s="19">
        <f>VLOOKUP(C16,'Kalimantan LookUp'!A:R,18,0)</f>
        <v>12.5</v>
      </c>
      <c r="Y16" s="21" t="str">
        <f>VLOOKUP(C16,'Kalimantan LookUp'!A:S,19,0)</f>
        <v>Genset Rusak</v>
      </c>
      <c r="Z16" s="18" t="s">
        <v>669</v>
      </c>
      <c r="AA16" s="22" t="str">
        <f>VLOOKUP(C16,'Kalimantan LookUp'!A:U,21,0)</f>
        <v>SAMSUNG</v>
      </c>
      <c r="AB16" s="22" t="str">
        <f>VLOOKUP(C16,'Kalimantan LookUp'!A:V,22,0)</f>
        <v>Lithium</v>
      </c>
      <c r="AC16" s="22">
        <f>VLOOKUP(C16,'Kalimantan LookUp'!A:W,23,0)</f>
        <v>0</v>
      </c>
      <c r="AD16" s="23">
        <f>VLOOKUP(C16,'Kalimantan LookUp'!A:X,24,0)</f>
        <v>12</v>
      </c>
      <c r="AE16" s="24" t="str">
        <f>VLOOKUP(C16,'Kalimantan LookUp'!A:Y,25,0)</f>
        <v>Broken</v>
      </c>
      <c r="AF16" s="18" t="s">
        <v>669</v>
      </c>
      <c r="AG16" s="23" t="str">
        <f>VLOOKUP(C16,'Kalimantan LookUp'!A:AA,27,0)</f>
        <v>ZTE</v>
      </c>
      <c r="AH16" s="23"/>
      <c r="AI16" s="23">
        <f>VLOOKUP(C16,'Kalimantan LookUp'!A:AC,29,0)</f>
        <v>4</v>
      </c>
      <c r="AJ16" s="24" t="str">
        <f>VLOOKUP(C16,'Kalimantan LookUp'!A:AD,30,0)</f>
        <v>Partial Broken</v>
      </c>
      <c r="AK16" s="18" t="s">
        <v>669</v>
      </c>
      <c r="AL16" s="23">
        <v>92.24</v>
      </c>
      <c r="AM16" s="23">
        <v>81.06</v>
      </c>
      <c r="AN16" s="25">
        <v>0.97499999999999998</v>
      </c>
      <c r="AO16" s="24">
        <f t="shared" si="0"/>
        <v>1800</v>
      </c>
      <c r="AP16" s="24"/>
    </row>
    <row r="17" spans="1:42" ht="14.5" x14ac:dyDescent="0.35">
      <c r="A17" s="16">
        <v>15</v>
      </c>
      <c r="B17" s="16" t="s">
        <v>27</v>
      </c>
      <c r="C17" s="16" t="s">
        <v>89</v>
      </c>
      <c r="D17" s="16" t="s">
        <v>30</v>
      </c>
      <c r="E17" s="16" t="s">
        <v>90</v>
      </c>
      <c r="F17" s="17" t="s">
        <v>32</v>
      </c>
      <c r="G17" s="17" t="s">
        <v>54</v>
      </c>
      <c r="H17" s="17" t="str">
        <f>VLOOKUP(C17,'Kalimantan LookUp'!A:D,4,TRUE)</f>
        <v>On Service</v>
      </c>
      <c r="I17" s="16">
        <v>112.5183</v>
      </c>
      <c r="J17" s="16">
        <v>-2.8123</v>
      </c>
      <c r="K17" s="16" t="str">
        <f>VLOOKUP(C17,'Kalimantan LookUp'!A:E,5,0)</f>
        <v xml:space="preserve"> Gold </v>
      </c>
      <c r="L17" s="38" t="str">
        <f>VLOOKUP(C17,'Kalimantan BBM'!B:E,4,0)</f>
        <v>Priority</v>
      </c>
      <c r="M17" s="19">
        <v>6000</v>
      </c>
      <c r="N17" s="19">
        <f>VLOOKUP(C17,'Kalimantan LookUp'!A:H,8,0)</f>
        <v>5685.12</v>
      </c>
      <c r="O17" s="19" t="s">
        <v>586</v>
      </c>
      <c r="P17" s="19"/>
      <c r="Q17" s="19"/>
      <c r="R17" s="19" t="s">
        <v>590</v>
      </c>
      <c r="S17" s="19" t="s">
        <v>584</v>
      </c>
      <c r="T17" s="26" t="s">
        <v>682</v>
      </c>
      <c r="U17" s="42"/>
      <c r="V17" s="22">
        <f>VLOOKUP(C17,'Kalimantan BBM'!B:I,8,0)</f>
        <v>1800</v>
      </c>
      <c r="W17" s="26" t="str">
        <f>VLOOKUP(C17,'Kalimantan LookUp'!A:Q,17,0)</f>
        <v>Fawde</v>
      </c>
      <c r="X17" s="19">
        <f>VLOOKUP(C17,'Kalimantan LookUp'!A:R,18,0)</f>
        <v>20</v>
      </c>
      <c r="Y17" s="21" t="str">
        <f>VLOOKUP(C17,'Kalimantan LookUp'!A:S,19,0)</f>
        <v>Genset Baik</v>
      </c>
      <c r="Z17" s="18" t="s">
        <v>669</v>
      </c>
      <c r="AA17" s="22" t="str">
        <f>VLOOKUP(C17,'Kalimantan LookUp'!A:U,21,0)</f>
        <v>SAMSUNG</v>
      </c>
      <c r="AB17" s="22" t="str">
        <f>VLOOKUP(C17,'Kalimantan LookUp'!A:V,22,0)</f>
        <v>Lithium</v>
      </c>
      <c r="AC17" s="22">
        <f>VLOOKUP(C17,'Kalimantan LookUp'!A:W,23,0)</f>
        <v>1</v>
      </c>
      <c r="AD17" s="23">
        <f>VLOOKUP(C17,'Kalimantan LookUp'!A:X,24,0)</f>
        <v>24</v>
      </c>
      <c r="AE17" s="24" t="str">
        <f>VLOOKUP(C17,'Kalimantan LookUp'!A:Y,25,0)</f>
        <v>Baik</v>
      </c>
      <c r="AF17" s="18" t="s">
        <v>669</v>
      </c>
      <c r="AG17" s="23" t="str">
        <f>VLOOKUP(C17,'Kalimantan LookUp'!A:AA,27,0)</f>
        <v>DPC</v>
      </c>
      <c r="AH17" s="23"/>
      <c r="AI17" s="23">
        <f>VLOOKUP(C17,'Kalimantan LookUp'!A:AC,29,0)</f>
        <v>8</v>
      </c>
      <c r="AJ17" s="24" t="str">
        <f>VLOOKUP(C17,'Kalimantan LookUp'!A:AD,30,0)</f>
        <v>Partial Broken</v>
      </c>
      <c r="AK17" s="18" t="s">
        <v>669</v>
      </c>
      <c r="AL17" s="23">
        <v>98.73</v>
      </c>
      <c r="AM17" s="23">
        <v>25.16</v>
      </c>
      <c r="AN17" s="25">
        <v>0.99399999999999999</v>
      </c>
      <c r="AO17" s="24">
        <f t="shared" si="0"/>
        <v>1800</v>
      </c>
      <c r="AP17" s="24"/>
    </row>
    <row r="18" spans="1:42" ht="43.5" x14ac:dyDescent="0.35">
      <c r="A18" s="16">
        <v>16</v>
      </c>
      <c r="B18" s="16" t="s">
        <v>27</v>
      </c>
      <c r="C18" s="16" t="s">
        <v>91</v>
      </c>
      <c r="D18" s="16" t="s">
        <v>30</v>
      </c>
      <c r="E18" s="16" t="s">
        <v>92</v>
      </c>
      <c r="F18" s="17" t="s">
        <v>83</v>
      </c>
      <c r="G18" s="17" t="e">
        <v>#N/A</v>
      </c>
      <c r="H18" s="17" t="str">
        <f>VLOOKUP(C18,'Kalimantan LookUp'!A:D,4,TRUE)</f>
        <v>On Service</v>
      </c>
      <c r="I18" s="16">
        <v>117.1318</v>
      </c>
      <c r="J18" s="16">
        <v>-0.79159999999999997</v>
      </c>
      <c r="K18" s="16" t="str">
        <f>VLOOKUP(C18,'Kalimantan LookUp'!A:E,5,0)</f>
        <v xml:space="preserve"> Bronze </v>
      </c>
      <c r="L18" s="38" t="str">
        <f>VLOOKUP(C18,'Kalimantan BBM'!B:E,4,0)</f>
        <v>Biasa</v>
      </c>
      <c r="M18" s="19">
        <v>3000</v>
      </c>
      <c r="N18" s="19">
        <f>VLOOKUP(C18,'Kalimantan LookUp'!A:H,8,0)</f>
        <v>1056.72</v>
      </c>
      <c r="O18" s="19" t="s">
        <v>586</v>
      </c>
      <c r="P18" s="19" t="s">
        <v>666</v>
      </c>
      <c r="Q18" s="95" t="s">
        <v>725</v>
      </c>
      <c r="R18" s="19" t="s">
        <v>590</v>
      </c>
      <c r="S18" s="19" t="s">
        <v>584</v>
      </c>
      <c r="T18" s="26" t="s">
        <v>571</v>
      </c>
      <c r="U18" s="42">
        <v>8000000</v>
      </c>
      <c r="V18" s="22">
        <f>VLOOKUP(C18,'Kalimantan BBM'!B:I,8,0)</f>
        <v>1500</v>
      </c>
      <c r="W18" s="26" t="str">
        <f>VLOOKUP(C18,'Kalimantan LookUp'!A:Q,17,0)</f>
        <v>Yanmar</v>
      </c>
      <c r="X18" s="19">
        <f>VLOOKUP(C18,'Kalimantan LookUp'!A:R,18,0)</f>
        <v>20</v>
      </c>
      <c r="Y18" s="21" t="str">
        <f>VLOOKUP(C18,'Kalimantan LookUp'!A:S,19,0)</f>
        <v>Genset Rusak</v>
      </c>
      <c r="Z18" s="18" t="s">
        <v>35</v>
      </c>
      <c r="AA18" s="22" t="str">
        <f>VLOOKUP(C18,'Kalimantan LookUp'!A:U,21,0)</f>
        <v>EVE</v>
      </c>
      <c r="AB18" s="22" t="str">
        <f>VLOOKUP(C18,'Kalimantan LookUp'!A:V,22,0)</f>
        <v>Lithium</v>
      </c>
      <c r="AC18" s="22">
        <f>VLOOKUP(C18,'Kalimantan LookUp'!A:W,23,0)</f>
        <v>2</v>
      </c>
      <c r="AD18" s="23">
        <f>VLOOKUP(C18,'Kalimantan LookUp'!A:X,24,0)</f>
        <v>10</v>
      </c>
      <c r="AE18" s="24" t="str">
        <f>VLOOKUP(C18,'Kalimantan LookUp'!A:Y,25,0)</f>
        <v>Broken</v>
      </c>
      <c r="AF18" s="18" t="s">
        <v>669</v>
      </c>
      <c r="AG18" s="23" t="str">
        <f>VLOOKUP(C18,'Kalimantan LookUp'!A:AA,27,0)</f>
        <v>DPC</v>
      </c>
      <c r="AH18" s="23"/>
      <c r="AI18" s="23">
        <f>VLOOKUP(C18,'Kalimantan LookUp'!A:AC,29,0)</f>
        <v>5</v>
      </c>
      <c r="AJ18" s="24" t="str">
        <f>VLOOKUP(C18,'Kalimantan LookUp'!A:AD,30,0)</f>
        <v>Partial Broken</v>
      </c>
      <c r="AK18" s="18" t="s">
        <v>669</v>
      </c>
      <c r="AL18" s="23">
        <v>70.489999999999995</v>
      </c>
      <c r="AM18" s="23">
        <v>69.25</v>
      </c>
      <c r="AN18" s="25">
        <v>0.99399999999999999</v>
      </c>
      <c r="AO18" s="24">
        <f t="shared" si="0"/>
        <v>1500</v>
      </c>
      <c r="AP18" s="24"/>
    </row>
    <row r="19" spans="1:42" ht="43.5" x14ac:dyDescent="0.35">
      <c r="A19" s="16">
        <v>17</v>
      </c>
      <c r="B19" s="16" t="s">
        <v>27</v>
      </c>
      <c r="C19" s="16" t="s">
        <v>93</v>
      </c>
      <c r="D19" s="16" t="s">
        <v>30</v>
      </c>
      <c r="E19" s="16" t="s">
        <v>94</v>
      </c>
      <c r="F19" s="17" t="s">
        <v>32</v>
      </c>
      <c r="G19" s="17" t="s">
        <v>54</v>
      </c>
      <c r="H19" s="17" t="str">
        <f>VLOOKUP(C19,'Kalimantan LookUp'!A:D,4,TRUE)</f>
        <v>On Service</v>
      </c>
      <c r="I19" s="16">
        <v>112.1152</v>
      </c>
      <c r="J19" s="16">
        <v>-2.3736999999999999</v>
      </c>
      <c r="K19" s="16" t="str">
        <f>VLOOKUP(C19,'Kalimantan LookUp'!A:E,5,0)</f>
        <v xml:space="preserve"> Silver </v>
      </c>
      <c r="L19" s="38" t="str">
        <f>VLOOKUP(C19,'Kalimantan BBM'!B:E,4,0)</f>
        <v>Simpul</v>
      </c>
      <c r="M19" s="19">
        <v>3000</v>
      </c>
      <c r="N19" s="19">
        <f>VLOOKUP(C19,'Kalimantan LookUp'!A:H,8,0)</f>
        <v>2465.12</v>
      </c>
      <c r="O19" s="19" t="s">
        <v>586</v>
      </c>
      <c r="P19" s="19" t="s">
        <v>666</v>
      </c>
      <c r="Q19" s="95" t="s">
        <v>725</v>
      </c>
      <c r="R19" s="19" t="s">
        <v>590</v>
      </c>
      <c r="S19" s="19" t="s">
        <v>584</v>
      </c>
      <c r="T19" s="26" t="s">
        <v>571</v>
      </c>
      <c r="U19" s="42">
        <v>7500000</v>
      </c>
      <c r="V19" s="22">
        <f>VLOOKUP(C19,'Kalimantan BBM'!B:I,8,0)</f>
        <v>1700</v>
      </c>
      <c r="W19" s="26" t="str">
        <f>VLOOKUP(C19,'Kalimantan LookUp'!A:Q,17,0)</f>
        <v>Yanmar</v>
      </c>
      <c r="X19" s="19">
        <f>VLOOKUP(C19,'Kalimantan LookUp'!A:R,18,0)</f>
        <v>20</v>
      </c>
      <c r="Y19" s="21" t="str">
        <f>VLOOKUP(C19,'Kalimantan LookUp'!A:S,19,0)</f>
        <v>Genset Rusak</v>
      </c>
      <c r="Z19" s="18" t="s">
        <v>35</v>
      </c>
      <c r="AA19" s="22" t="str">
        <f>VLOOKUP(C19,'Kalimantan LookUp'!A:U,21,0)</f>
        <v>EVE</v>
      </c>
      <c r="AB19" s="22" t="str">
        <f>VLOOKUP(C19,'Kalimantan LookUp'!A:V,22,0)</f>
        <v>Lithium</v>
      </c>
      <c r="AC19" s="22">
        <f>VLOOKUP(C19,'Kalimantan LookUp'!A:W,23,0)</f>
        <v>0.5</v>
      </c>
      <c r="AD19" s="23">
        <f>VLOOKUP(C19,'Kalimantan LookUp'!A:X,24,0)</f>
        <v>10</v>
      </c>
      <c r="AE19" s="24" t="str">
        <f>VLOOKUP(C19,'Kalimantan LookUp'!A:Y,25,0)</f>
        <v>Broken</v>
      </c>
      <c r="AF19" s="18" t="s">
        <v>669</v>
      </c>
      <c r="AG19" s="23" t="str">
        <f>VLOOKUP(C19,'Kalimantan LookUp'!A:AA,27,0)</f>
        <v>DPC</v>
      </c>
      <c r="AH19" s="23"/>
      <c r="AI19" s="23">
        <f>VLOOKUP(C19,'Kalimantan LookUp'!A:AC,29,0)</f>
        <v>2</v>
      </c>
      <c r="AJ19" s="24" t="str">
        <f>VLOOKUP(C19,'Kalimantan LookUp'!A:AD,30,0)</f>
        <v>Broken</v>
      </c>
      <c r="AK19" s="18" t="s">
        <v>669</v>
      </c>
      <c r="AL19" s="23">
        <v>97.06</v>
      </c>
      <c r="AM19" s="23">
        <v>65.459999999999994</v>
      </c>
      <c r="AN19" s="25">
        <v>0.97499999999999998</v>
      </c>
      <c r="AO19" s="24">
        <f t="shared" si="0"/>
        <v>1700</v>
      </c>
      <c r="AP19" s="24"/>
    </row>
    <row r="20" spans="1:42" ht="14.5" x14ac:dyDescent="0.35">
      <c r="A20" s="16">
        <v>18</v>
      </c>
      <c r="B20" s="16" t="s">
        <v>27</v>
      </c>
      <c r="C20" s="16" t="s">
        <v>95</v>
      </c>
      <c r="D20" s="16" t="s">
        <v>30</v>
      </c>
      <c r="E20" s="16" t="s">
        <v>96</v>
      </c>
      <c r="F20" s="17" t="s">
        <v>32</v>
      </c>
      <c r="G20" s="17" t="s">
        <v>54</v>
      </c>
      <c r="H20" s="17" t="str">
        <f>VLOOKUP(C20,'Kalimantan LookUp'!A:D,4,TRUE)</f>
        <v>On Service</v>
      </c>
      <c r="I20" s="16">
        <v>111.7863</v>
      </c>
      <c r="J20" s="16">
        <v>-2.3755999999999999</v>
      </c>
      <c r="K20" s="16" t="str">
        <f>VLOOKUP(C20,'Kalimantan LookUp'!A:E,5,0)</f>
        <v xml:space="preserve"> Gold </v>
      </c>
      <c r="L20" s="38" t="str">
        <f>VLOOKUP(C20,'Kalimantan BBM'!B:E,4,0)</f>
        <v>Simpul</v>
      </c>
      <c r="M20" s="19">
        <v>4500</v>
      </c>
      <c r="N20" s="19">
        <f>VLOOKUP(C20,'Kalimantan LookUp'!A:H,8,0)</f>
        <v>3623.84</v>
      </c>
      <c r="O20" s="19" t="s">
        <v>586</v>
      </c>
      <c r="P20" s="19"/>
      <c r="Q20" s="19"/>
      <c r="R20" s="19" t="s">
        <v>584</v>
      </c>
      <c r="S20" s="19" t="s">
        <v>723</v>
      </c>
      <c r="T20" s="26" t="s">
        <v>682</v>
      </c>
      <c r="U20" s="42"/>
      <c r="V20" s="22">
        <f>VLOOKUP(C20,'Kalimantan BBM'!B:I,8,0)</f>
        <v>1800</v>
      </c>
      <c r="W20" s="26" t="str">
        <f>VLOOKUP(C20,'Kalimantan LookUp'!A:Q,17,0)</f>
        <v>Fawde</v>
      </c>
      <c r="X20" s="19">
        <f>VLOOKUP(C20,'Kalimantan LookUp'!A:R,18,0)</f>
        <v>20</v>
      </c>
      <c r="Y20" s="21" t="str">
        <f>VLOOKUP(C20,'Kalimantan LookUp'!A:S,19,0)</f>
        <v>Genset Baik</v>
      </c>
      <c r="Z20" s="18" t="s">
        <v>669</v>
      </c>
      <c r="AA20" s="22" t="str">
        <f>VLOOKUP(C20,'Kalimantan LookUp'!A:U,21,0)</f>
        <v>Nagoya First Power</v>
      </c>
      <c r="AB20" s="22" t="str">
        <f>VLOOKUP(C20,'Kalimantan LookUp'!A:V,22,0)</f>
        <v>VRLA</v>
      </c>
      <c r="AC20" s="22">
        <f>VLOOKUP(C20,'Kalimantan LookUp'!A:W,23,0)</f>
        <v>1.5</v>
      </c>
      <c r="AD20" s="23">
        <f>VLOOKUP(C20,'Kalimantan LookUp'!A:X,24,0)</f>
        <v>24</v>
      </c>
      <c r="AE20" s="24" t="str">
        <f>VLOOKUP(C20,'Kalimantan LookUp'!A:Y,25,0)</f>
        <v>Baik</v>
      </c>
      <c r="AF20" s="18" t="s">
        <v>669</v>
      </c>
      <c r="AG20" s="23" t="str">
        <f>VLOOKUP(C20,'Kalimantan LookUp'!A:AA,27,0)</f>
        <v>DPC</v>
      </c>
      <c r="AH20" s="23"/>
      <c r="AI20" s="23">
        <f>VLOOKUP(C20,'Kalimantan LookUp'!A:AC,29,0)</f>
        <v>4</v>
      </c>
      <c r="AJ20" s="24" t="str">
        <f>VLOOKUP(C20,'Kalimantan LookUp'!A:AD,30,0)</f>
        <v>Broken</v>
      </c>
      <c r="AK20" s="18" t="s">
        <v>669</v>
      </c>
      <c r="AL20" s="23">
        <v>91.58</v>
      </c>
      <c r="AM20" s="23">
        <v>99.58</v>
      </c>
      <c r="AN20" s="25">
        <v>0.99</v>
      </c>
      <c r="AO20" s="24">
        <f t="shared" si="0"/>
        <v>1800</v>
      </c>
      <c r="AP20" s="24"/>
    </row>
    <row r="21" spans="1:42" ht="43.5" x14ac:dyDescent="0.35">
      <c r="A21" s="16">
        <v>19</v>
      </c>
      <c r="B21" s="16" t="s">
        <v>27</v>
      </c>
      <c r="C21" s="16" t="s">
        <v>97</v>
      </c>
      <c r="D21" s="16" t="s">
        <v>30</v>
      </c>
      <c r="E21" s="16" t="s">
        <v>98</v>
      </c>
      <c r="F21" s="17" t="s">
        <v>32</v>
      </c>
      <c r="G21" s="17" t="s">
        <v>54</v>
      </c>
      <c r="H21" s="17" t="str">
        <f>VLOOKUP(C21,'Kalimantan LookUp'!A:D,4,TRUE)</f>
        <v>On Service</v>
      </c>
      <c r="I21" s="16">
        <v>113.1387</v>
      </c>
      <c r="J21" s="16">
        <v>-1.8540000000000001</v>
      </c>
      <c r="K21" s="16" t="str">
        <f>VLOOKUP(C21,'Kalimantan LookUp'!A:E,5,0)</f>
        <v xml:space="preserve"> Silver </v>
      </c>
      <c r="L21" s="38" t="str">
        <f>VLOOKUP(C21,'Kalimantan BBM'!B:E,4,0)</f>
        <v>Biasa</v>
      </c>
      <c r="M21" s="19">
        <v>4500</v>
      </c>
      <c r="N21" s="19">
        <f>VLOOKUP(C21,'Kalimantan LookUp'!A:H,8,0)</f>
        <v>5230.3999999999996</v>
      </c>
      <c r="O21" s="19" t="s">
        <v>586</v>
      </c>
      <c r="P21" s="19" t="s">
        <v>671</v>
      </c>
      <c r="Q21" s="95" t="s">
        <v>726</v>
      </c>
      <c r="R21" s="19" t="s">
        <v>590</v>
      </c>
      <c r="S21" s="19" t="s">
        <v>727</v>
      </c>
      <c r="T21" s="26" t="s">
        <v>682</v>
      </c>
      <c r="U21" s="42"/>
      <c r="V21" s="22">
        <f>VLOOKUP(C21,'Kalimantan BBM'!B:I,8,0)</f>
        <v>1500</v>
      </c>
      <c r="W21" s="26" t="str">
        <f>VLOOKUP(C21,'Kalimantan LookUp'!A:Q,17,0)</f>
        <v>Fawde</v>
      </c>
      <c r="X21" s="19">
        <f>VLOOKUP(C21,'Kalimantan LookUp'!A:R,18,0)</f>
        <v>20</v>
      </c>
      <c r="Y21" s="21" t="str">
        <f>VLOOKUP(C21,'Kalimantan LookUp'!A:S,19,0)</f>
        <v>Genset Baik</v>
      </c>
      <c r="Z21" s="18" t="s">
        <v>669</v>
      </c>
      <c r="AA21" s="22" t="str">
        <f>VLOOKUP(C21,'Kalimantan LookUp'!A:U,21,0)</f>
        <v>EVE</v>
      </c>
      <c r="AB21" s="22" t="str">
        <f>VLOOKUP(C21,'Kalimantan LookUp'!A:V,22,0)</f>
        <v>Lithium</v>
      </c>
      <c r="AC21" s="22">
        <f>VLOOKUP(C21,'Kalimantan LookUp'!A:W,23,0)</f>
        <v>2</v>
      </c>
      <c r="AD21" s="23">
        <f>VLOOKUP(C21,'Kalimantan LookUp'!A:X,24,0)</f>
        <v>5</v>
      </c>
      <c r="AE21" s="24" t="str">
        <f>VLOOKUP(C21,'Kalimantan LookUp'!A:Y,25,0)</f>
        <v>Baik</v>
      </c>
      <c r="AF21" s="18" t="s">
        <v>669</v>
      </c>
      <c r="AG21" s="23" t="str">
        <f>VLOOKUP(C21,'Kalimantan LookUp'!A:AA,27,0)</f>
        <v>DPC</v>
      </c>
      <c r="AH21" s="23"/>
      <c r="AI21" s="23">
        <f>VLOOKUP(C21,'Kalimantan LookUp'!A:AC,29,0)</f>
        <v>3</v>
      </c>
      <c r="AJ21" s="24" t="str">
        <f>VLOOKUP(C21,'Kalimantan LookUp'!A:AD,30,0)</f>
        <v>Broken</v>
      </c>
      <c r="AK21" s="18" t="s">
        <v>669</v>
      </c>
      <c r="AL21" s="23">
        <v>80.63</v>
      </c>
      <c r="AM21" s="23">
        <v>64.41</v>
      </c>
      <c r="AN21" s="25">
        <v>0.99</v>
      </c>
      <c r="AO21" s="24">
        <f t="shared" si="0"/>
        <v>1500</v>
      </c>
      <c r="AP21" s="24"/>
    </row>
    <row r="22" spans="1:42" ht="14.5" x14ac:dyDescent="0.35">
      <c r="A22" s="16">
        <v>20</v>
      </c>
      <c r="B22" s="16" t="s">
        <v>27</v>
      </c>
      <c r="C22" s="16" t="s">
        <v>99</v>
      </c>
      <c r="D22" s="16" t="s">
        <v>30</v>
      </c>
      <c r="E22" s="16" t="s">
        <v>100</v>
      </c>
      <c r="F22" s="17" t="s">
        <v>57</v>
      </c>
      <c r="G22" s="17" t="s">
        <v>101</v>
      </c>
      <c r="H22" s="17" t="s">
        <v>34</v>
      </c>
      <c r="I22" s="16">
        <v>114.9896</v>
      </c>
      <c r="J22" s="16">
        <v>-2.6547000000000001</v>
      </c>
      <c r="K22" s="16" t="str">
        <f>VLOOKUP(C22,'Kalimantan LookUp'!A:E,5,0)</f>
        <v xml:space="preserve"> Gold </v>
      </c>
      <c r="L22" s="38" t="str">
        <f>VLOOKUP(C22,'Kalimantan BBM'!B:E,4,0)</f>
        <v>Priority</v>
      </c>
      <c r="M22" s="19">
        <v>6000</v>
      </c>
      <c r="N22" s="19">
        <f>VLOOKUP(C22,'Kalimantan LookUp'!A:H,8,0)</f>
        <v>5030.28</v>
      </c>
      <c r="O22" s="19" t="s">
        <v>586</v>
      </c>
      <c r="P22" s="19" t="s">
        <v>671</v>
      </c>
      <c r="Q22" s="19"/>
      <c r="R22" s="19" t="s">
        <v>584</v>
      </c>
      <c r="S22" s="19" t="s">
        <v>723</v>
      </c>
      <c r="T22" s="26" t="s">
        <v>682</v>
      </c>
      <c r="U22" s="42"/>
      <c r="V22" s="22">
        <f>VLOOKUP(C22,'Kalimantan BBM'!B:I,8,0)</f>
        <v>1950</v>
      </c>
      <c r="W22" s="26" t="str">
        <f>VLOOKUP(C22,'Kalimantan LookUp'!A:Q,17,0)</f>
        <v>Fawde</v>
      </c>
      <c r="X22" s="19">
        <f>VLOOKUP(C22,'Kalimantan LookUp'!A:R,18,0)</f>
        <v>20</v>
      </c>
      <c r="Y22" s="21" t="str">
        <f>VLOOKUP(C22,'Kalimantan LookUp'!A:S,19,0)</f>
        <v>Genset Baik</v>
      </c>
      <c r="Z22" s="18" t="s">
        <v>669</v>
      </c>
      <c r="AA22" s="22" t="str">
        <f>VLOOKUP(C22,'Kalimantan LookUp'!A:U,21,0)</f>
        <v>EVE</v>
      </c>
      <c r="AB22" s="22" t="str">
        <f>VLOOKUP(C22,'Kalimantan LookUp'!A:V,22,0)</f>
        <v>Lithium</v>
      </c>
      <c r="AC22" s="22">
        <f>VLOOKUP(C22,'Kalimantan LookUp'!A:W,23,0)</f>
        <v>2</v>
      </c>
      <c r="AD22" s="23">
        <f>VLOOKUP(C22,'Kalimantan LookUp'!A:X,24,0)</f>
        <v>15</v>
      </c>
      <c r="AE22" s="24" t="str">
        <f>VLOOKUP(C22,'Kalimantan LookUp'!A:Y,25,0)</f>
        <v>Partial Broken</v>
      </c>
      <c r="AF22" s="18" t="s">
        <v>669</v>
      </c>
      <c r="AG22" s="23" t="str">
        <f>VLOOKUP(C22,'Kalimantan LookUp'!A:AA,27,0)</f>
        <v>DPC</v>
      </c>
      <c r="AH22" s="23"/>
      <c r="AI22" s="23">
        <f>VLOOKUP(C22,'Kalimantan LookUp'!A:AC,29,0)</f>
        <v>5</v>
      </c>
      <c r="AJ22" s="24" t="str">
        <f>VLOOKUP(C22,'Kalimantan LookUp'!A:AD,30,0)</f>
        <v>Partial Broken</v>
      </c>
      <c r="AK22" s="18" t="s">
        <v>669</v>
      </c>
      <c r="AL22" s="23">
        <v>99.51</v>
      </c>
      <c r="AM22" s="23">
        <v>100</v>
      </c>
      <c r="AN22" s="25">
        <v>0.99</v>
      </c>
      <c r="AO22" s="24">
        <f t="shared" si="0"/>
        <v>1950</v>
      </c>
      <c r="AP22" s="24"/>
    </row>
    <row r="23" spans="1:42" ht="43.5" x14ac:dyDescent="0.35">
      <c r="A23" s="16">
        <v>21</v>
      </c>
      <c r="B23" s="16" t="s">
        <v>27</v>
      </c>
      <c r="C23" s="16" t="s">
        <v>102</v>
      </c>
      <c r="D23" s="16" t="s">
        <v>30</v>
      </c>
      <c r="E23" s="16" t="s">
        <v>103</v>
      </c>
      <c r="F23" s="17" t="s">
        <v>32</v>
      </c>
      <c r="G23" s="17" t="s">
        <v>54</v>
      </c>
      <c r="H23" s="17" t="str">
        <f>VLOOKUP(C23,'Kalimantan LookUp'!A:D,4,TRUE)</f>
        <v>On Service</v>
      </c>
      <c r="I23" s="16">
        <v>112.86239999999999</v>
      </c>
      <c r="J23" s="16">
        <v>-1.5891999999999999</v>
      </c>
      <c r="K23" s="16" t="str">
        <f>VLOOKUP(C23,'Kalimantan LookUp'!A:E,5,0)</f>
        <v xml:space="preserve"> Platinum </v>
      </c>
      <c r="L23" s="38" t="str">
        <f>VLOOKUP(C23,'Kalimantan BBM'!B:E,4,0)</f>
        <v>Simpul</v>
      </c>
      <c r="M23" s="19">
        <v>4500</v>
      </c>
      <c r="N23" s="19">
        <f>VLOOKUP(C23,'Kalimantan LookUp'!A:H,8,0)</f>
        <v>5352.36</v>
      </c>
      <c r="O23" s="19" t="s">
        <v>586</v>
      </c>
      <c r="P23" s="19" t="s">
        <v>666</v>
      </c>
      <c r="Q23" s="95" t="s">
        <v>725</v>
      </c>
      <c r="R23" s="19" t="s">
        <v>584</v>
      </c>
      <c r="S23" s="19" t="s">
        <v>590</v>
      </c>
      <c r="T23" s="26" t="s">
        <v>682</v>
      </c>
      <c r="U23" s="42"/>
      <c r="V23" s="22">
        <f>VLOOKUP(C23,'Kalimantan BBM'!B:I,8,0)</f>
        <v>1800</v>
      </c>
      <c r="W23" s="26" t="str">
        <f>VLOOKUP(C23,'Kalimantan LookUp'!A:Q,17,0)</f>
        <v>Fawde</v>
      </c>
      <c r="X23" s="19">
        <f>VLOOKUP(C23,'Kalimantan LookUp'!A:R,18,0)</f>
        <v>20</v>
      </c>
      <c r="Y23" s="21" t="str">
        <f>VLOOKUP(C23,'Kalimantan LookUp'!A:S,19,0)</f>
        <v>Genset Setengah Rusak</v>
      </c>
      <c r="Z23" s="18" t="s">
        <v>669</v>
      </c>
      <c r="AA23" s="22" t="str">
        <f>VLOOKUP(C23,'Kalimantan LookUp'!A:U,21,0)</f>
        <v>Nagoya First Power</v>
      </c>
      <c r="AB23" s="22" t="str">
        <f>VLOOKUP(C23,'Kalimantan LookUp'!A:V,22,0)</f>
        <v>VRLA</v>
      </c>
      <c r="AC23" s="22">
        <f>VLOOKUP(C23,'Kalimantan LookUp'!A:W,23,0)</f>
        <v>0.5</v>
      </c>
      <c r="AD23" s="23">
        <f>VLOOKUP(C23,'Kalimantan LookUp'!A:X,24,0)</f>
        <v>24</v>
      </c>
      <c r="AE23" s="24" t="str">
        <f>VLOOKUP(C23,'Kalimantan LookUp'!A:Y,25,0)</f>
        <v>Partial Broken</v>
      </c>
      <c r="AF23" s="18" t="s">
        <v>669</v>
      </c>
      <c r="AG23" s="23" t="str">
        <f>VLOOKUP(C23,'Kalimantan LookUp'!A:AA,27,0)</f>
        <v>DPC</v>
      </c>
      <c r="AH23" s="23"/>
      <c r="AI23" s="23">
        <f>VLOOKUP(C23,'Kalimantan LookUp'!A:AC,29,0)</f>
        <v>5</v>
      </c>
      <c r="AJ23" s="24" t="str">
        <f>VLOOKUP(C23,'Kalimantan LookUp'!A:AD,30,0)</f>
        <v>Partial Broken</v>
      </c>
      <c r="AK23" s="18" t="s">
        <v>669</v>
      </c>
      <c r="AL23" s="23">
        <v>76.430000000000007</v>
      </c>
      <c r="AM23" s="23">
        <v>77.39</v>
      </c>
      <c r="AN23" s="25">
        <v>0.99</v>
      </c>
      <c r="AO23" s="24">
        <f t="shared" si="0"/>
        <v>1800</v>
      </c>
      <c r="AP23" s="24"/>
    </row>
    <row r="24" spans="1:42" ht="14.5" x14ac:dyDescent="0.35">
      <c r="A24" s="16">
        <v>22</v>
      </c>
      <c r="B24" s="16" t="s">
        <v>27</v>
      </c>
      <c r="C24" s="16" t="s">
        <v>104</v>
      </c>
      <c r="D24" s="16" t="s">
        <v>30</v>
      </c>
      <c r="E24" s="16" t="s">
        <v>105</v>
      </c>
      <c r="F24" s="17" t="s">
        <v>32</v>
      </c>
      <c r="G24" s="17" t="s">
        <v>54</v>
      </c>
      <c r="H24" s="17" t="str">
        <f>VLOOKUP(C24,'Kalimantan LookUp'!A:D,4,TRUE)</f>
        <v>On Service</v>
      </c>
      <c r="I24" s="16">
        <v>111.7068</v>
      </c>
      <c r="J24" s="16">
        <v>-2.0613999999999999</v>
      </c>
      <c r="K24" s="16" t="str">
        <f>VLOOKUP(C24,'Kalimantan LookUp'!A:E,5,0)</f>
        <v xml:space="preserve"> Gold </v>
      </c>
      <c r="L24" s="38" t="str">
        <f>VLOOKUP(C24,'Kalimantan BBM'!B:E,4,0)</f>
        <v>Simpul</v>
      </c>
      <c r="M24" s="19">
        <v>4500</v>
      </c>
      <c r="N24" s="19">
        <f>VLOOKUP(C24,'Kalimantan LookUp'!A:H,8,0)</f>
        <v>3686.32</v>
      </c>
      <c r="O24" s="19" t="s">
        <v>585</v>
      </c>
      <c r="P24" s="19"/>
      <c r="Q24" s="19"/>
      <c r="R24" s="19" t="s">
        <v>584</v>
      </c>
      <c r="S24" s="19" t="s">
        <v>590</v>
      </c>
      <c r="T24" s="26" t="s">
        <v>571</v>
      </c>
      <c r="U24" s="42">
        <v>7000000</v>
      </c>
      <c r="V24" s="22">
        <f>VLOOKUP(C24,'Kalimantan BBM'!B:I,8,0)</f>
        <v>1750</v>
      </c>
      <c r="W24" s="26" t="str">
        <f>VLOOKUP(C24,'Kalimantan LookUp'!A:Q,17,0)</f>
        <v>Fawde</v>
      </c>
      <c r="X24" s="19">
        <f>VLOOKUP(C24,'Kalimantan LookUp'!A:R,18,0)</f>
        <v>20</v>
      </c>
      <c r="Y24" s="21" t="str">
        <f>VLOOKUP(C24,'Kalimantan LookUp'!A:S,19,0)</f>
        <v>Genset Rusak</v>
      </c>
      <c r="Z24" s="18" t="s">
        <v>669</v>
      </c>
      <c r="AA24" s="22" t="str">
        <f>VLOOKUP(C24,'Kalimantan LookUp'!A:U,21,0)</f>
        <v>Nagoya First Power</v>
      </c>
      <c r="AB24" s="22" t="str">
        <f>VLOOKUP(C24,'Kalimantan LookUp'!A:V,22,0)</f>
        <v>VRLA</v>
      </c>
      <c r="AC24" s="22">
        <f>VLOOKUP(C24,'Kalimantan LookUp'!A:W,23,0)</f>
        <v>0</v>
      </c>
      <c r="AD24" s="23">
        <f>VLOOKUP(C24,'Kalimantan LookUp'!A:X,24,0)</f>
        <v>24</v>
      </c>
      <c r="AE24" s="24" t="str">
        <f>VLOOKUP(C24,'Kalimantan LookUp'!A:Y,25,0)</f>
        <v>Partial Broken</v>
      </c>
      <c r="AF24" s="18" t="s">
        <v>669</v>
      </c>
      <c r="AG24" s="23" t="str">
        <f>VLOOKUP(C24,'Kalimantan LookUp'!A:AA,27,0)</f>
        <v>DPC</v>
      </c>
      <c r="AH24" s="23"/>
      <c r="AI24" s="23">
        <f>VLOOKUP(C24,'Kalimantan LookUp'!A:AC,29,0)</f>
        <v>4</v>
      </c>
      <c r="AJ24" s="24" t="str">
        <f>VLOOKUP(C24,'Kalimantan LookUp'!A:AD,30,0)</f>
        <v>Broken</v>
      </c>
      <c r="AK24" s="18" t="s">
        <v>669</v>
      </c>
      <c r="AL24" s="23">
        <v>95.7</v>
      </c>
      <c r="AM24" s="23">
        <v>95.28</v>
      </c>
      <c r="AN24" s="25">
        <v>0.99</v>
      </c>
      <c r="AO24" s="24">
        <f t="shared" si="0"/>
        <v>1750</v>
      </c>
      <c r="AP24" s="24"/>
    </row>
    <row r="25" spans="1:42" ht="43.5" x14ac:dyDescent="0.35">
      <c r="A25" s="16">
        <v>23</v>
      </c>
      <c r="B25" s="16" t="s">
        <v>27</v>
      </c>
      <c r="C25" s="16" t="s">
        <v>106</v>
      </c>
      <c r="D25" s="16" t="s">
        <v>30</v>
      </c>
      <c r="E25" s="16" t="s">
        <v>107</v>
      </c>
      <c r="F25" s="17" t="s">
        <v>108</v>
      </c>
      <c r="G25" s="17" t="s">
        <v>109</v>
      </c>
      <c r="H25" s="17" t="str">
        <f>VLOOKUP(C25,'Kalimantan LookUp'!A:D,4,TRUE)</f>
        <v>On Service</v>
      </c>
      <c r="I25" s="16">
        <v>109.283</v>
      </c>
      <c r="J25" s="16">
        <v>1.2417</v>
      </c>
      <c r="K25" s="16" t="str">
        <f>VLOOKUP(C25,'Kalimantan LookUp'!A:E,5,0)</f>
        <v xml:space="preserve"> Silver </v>
      </c>
      <c r="L25" s="38" t="str">
        <f>VLOOKUP(C25,'Kalimantan BBM'!B:E,4,0)</f>
        <v>Biasa</v>
      </c>
      <c r="M25" s="19">
        <v>3000</v>
      </c>
      <c r="N25" s="19">
        <f>VLOOKUP(C25,'Kalimantan LookUp'!A:H,8,0)</f>
        <v>2316.6280000000002</v>
      </c>
      <c r="O25" s="19" t="s">
        <v>586</v>
      </c>
      <c r="P25" s="19" t="s">
        <v>671</v>
      </c>
      <c r="Q25" s="95" t="s">
        <v>726</v>
      </c>
      <c r="R25" s="19" t="s">
        <v>590</v>
      </c>
      <c r="S25" s="19" t="s">
        <v>584</v>
      </c>
      <c r="T25" s="26"/>
      <c r="U25" s="42"/>
      <c r="V25" s="22">
        <f>VLOOKUP(C25,'Kalimantan BBM'!B:I,8,0)</f>
        <v>1350</v>
      </c>
      <c r="W25" s="26" t="str">
        <f>VLOOKUP(C25,'Kalimantan LookUp'!A:Q,17,0)</f>
        <v>Fawde</v>
      </c>
      <c r="X25" s="19">
        <f>VLOOKUP(C25,'Kalimantan LookUp'!A:R,18,0)</f>
        <v>20</v>
      </c>
      <c r="Y25" s="21" t="str">
        <f>VLOOKUP(C25,'Kalimantan LookUp'!A:S,19,0)</f>
        <v>Genset Baik</v>
      </c>
      <c r="Z25" s="18" t="s">
        <v>669</v>
      </c>
      <c r="AA25" s="22" t="str">
        <f>VLOOKUP(C25,'Kalimantan LookUp'!A:U,21,0)</f>
        <v>Nagoya First Power</v>
      </c>
      <c r="AB25" s="22" t="str">
        <f>VLOOKUP(C25,'Kalimantan LookUp'!A:V,22,0)</f>
        <v>VRLA</v>
      </c>
      <c r="AC25" s="22">
        <f>VLOOKUP(C25,'Kalimantan LookUp'!A:W,23,0)</f>
        <v>1</v>
      </c>
      <c r="AD25" s="23">
        <f>VLOOKUP(C25,'Kalimantan LookUp'!A:X,24,0)</f>
        <v>24</v>
      </c>
      <c r="AE25" s="24" t="str">
        <f>VLOOKUP(C25,'Kalimantan LookUp'!A:Y,25,0)</f>
        <v>Partial Broken</v>
      </c>
      <c r="AF25" s="18" t="s">
        <v>669</v>
      </c>
      <c r="AG25" s="23" t="str">
        <f>VLOOKUP(C25,'Kalimantan LookUp'!A:AA,27,0)</f>
        <v>DPC</v>
      </c>
      <c r="AH25" s="23"/>
      <c r="AI25" s="23">
        <f>VLOOKUP(C25,'Kalimantan LookUp'!A:AC,29,0)</f>
        <v>3</v>
      </c>
      <c r="AJ25" s="24" t="str">
        <f>VLOOKUP(C25,'Kalimantan LookUp'!A:AD,30,0)</f>
        <v>Broken</v>
      </c>
      <c r="AK25" s="18" t="s">
        <v>669</v>
      </c>
      <c r="AL25" s="23">
        <v>56.69</v>
      </c>
      <c r="AM25" s="23">
        <v>71.64</v>
      </c>
      <c r="AN25" s="25">
        <v>0.97499999999999998</v>
      </c>
      <c r="AO25" s="24">
        <f t="shared" si="0"/>
        <v>1350</v>
      </c>
      <c r="AP25" s="24"/>
    </row>
    <row r="26" spans="1:42" ht="43.5" x14ac:dyDescent="0.35">
      <c r="A26" s="16">
        <v>24</v>
      </c>
      <c r="B26" s="16" t="s">
        <v>27</v>
      </c>
      <c r="C26" s="16" t="s">
        <v>110</v>
      </c>
      <c r="D26" s="16" t="s">
        <v>30</v>
      </c>
      <c r="E26" s="16" t="s">
        <v>111</v>
      </c>
      <c r="F26" s="17" t="s">
        <v>32</v>
      </c>
      <c r="G26" s="17" t="s">
        <v>54</v>
      </c>
      <c r="H26" s="17" t="s">
        <v>34</v>
      </c>
      <c r="I26" s="16">
        <v>111.55419999999999</v>
      </c>
      <c r="J26" s="16">
        <v>-2.1248</v>
      </c>
      <c r="K26" s="16" t="str">
        <f>VLOOKUP(C26,'Kalimantan LookUp'!A:E,5,0)</f>
        <v xml:space="preserve"> Gold </v>
      </c>
      <c r="L26" s="38" t="str">
        <f>VLOOKUP(C26,'Kalimantan BBM'!B:E,4,0)</f>
        <v>Simpul</v>
      </c>
      <c r="M26" s="19">
        <v>4500</v>
      </c>
      <c r="N26" s="19">
        <f>VLOOKUP(C26,'Kalimantan LookUp'!A:H,8,0)</f>
        <v>3634.4</v>
      </c>
      <c r="O26" s="19" t="s">
        <v>586</v>
      </c>
      <c r="P26" s="19" t="s">
        <v>666</v>
      </c>
      <c r="Q26" s="95" t="s">
        <v>725</v>
      </c>
      <c r="R26" s="19" t="s">
        <v>584</v>
      </c>
      <c r="S26" s="19" t="s">
        <v>590</v>
      </c>
      <c r="T26" s="26" t="s">
        <v>571</v>
      </c>
      <c r="U26" s="42">
        <v>8500000</v>
      </c>
      <c r="V26" s="22">
        <f>VLOOKUP(C26,'Kalimantan BBM'!B:I,8,0)</f>
        <v>1750</v>
      </c>
      <c r="W26" s="26" t="str">
        <f>VLOOKUP(C26,'Kalimantan LookUp'!A:Q,17,0)</f>
        <v>Fawde</v>
      </c>
      <c r="X26" s="19">
        <f>VLOOKUP(C26,'Kalimantan LookUp'!A:R,18,0)</f>
        <v>20</v>
      </c>
      <c r="Y26" s="21" t="str">
        <f>VLOOKUP(C26,'Kalimantan LookUp'!A:S,19,0)</f>
        <v>Genset Rusak</v>
      </c>
      <c r="Z26" s="18" t="s">
        <v>35</v>
      </c>
      <c r="AA26" s="22" t="str">
        <f>VLOOKUP(C26,'Kalimantan LookUp'!A:U,21,0)</f>
        <v>Nagoya First Power</v>
      </c>
      <c r="AB26" s="22" t="str">
        <f>VLOOKUP(C26,'Kalimantan LookUp'!A:V,22,0)</f>
        <v>VRLA</v>
      </c>
      <c r="AC26" s="22">
        <f>VLOOKUP(C26,'Kalimantan LookUp'!A:W,23,0)</f>
        <v>0.5</v>
      </c>
      <c r="AD26" s="23">
        <f>VLOOKUP(C26,'Kalimantan LookUp'!A:X,24,0)</f>
        <v>24</v>
      </c>
      <c r="AE26" s="24" t="str">
        <f>VLOOKUP(C26,'Kalimantan LookUp'!A:Y,25,0)</f>
        <v>Partial Broken</v>
      </c>
      <c r="AF26" s="18" t="s">
        <v>669</v>
      </c>
      <c r="AG26" s="23" t="str">
        <f>VLOOKUP(C26,'Kalimantan LookUp'!A:AA,27,0)</f>
        <v>DPC</v>
      </c>
      <c r="AH26" s="23"/>
      <c r="AI26" s="23">
        <f>VLOOKUP(C26,'Kalimantan LookUp'!A:AC,29,0)</f>
        <v>4</v>
      </c>
      <c r="AJ26" s="24" t="str">
        <f>VLOOKUP(C26,'Kalimantan LookUp'!A:AD,30,0)</f>
        <v>Broken</v>
      </c>
      <c r="AK26" s="18" t="s">
        <v>669</v>
      </c>
      <c r="AL26" s="23">
        <v>88.37</v>
      </c>
      <c r="AM26" s="23">
        <v>92.89</v>
      </c>
      <c r="AN26" s="25">
        <v>0.99</v>
      </c>
      <c r="AO26" s="24">
        <f t="shared" si="0"/>
        <v>1750</v>
      </c>
      <c r="AP26" s="24"/>
    </row>
    <row r="27" spans="1:42" ht="14.5" x14ac:dyDescent="0.35">
      <c r="A27" s="16">
        <v>25</v>
      </c>
      <c r="B27" s="16" t="s">
        <v>27</v>
      </c>
      <c r="C27" s="16" t="s">
        <v>112</v>
      </c>
      <c r="D27" s="16" t="s">
        <v>30</v>
      </c>
      <c r="E27" s="16" t="s">
        <v>113</v>
      </c>
      <c r="F27" s="17" t="s">
        <v>86</v>
      </c>
      <c r="G27" s="17" t="s">
        <v>87</v>
      </c>
      <c r="H27" s="17" t="str">
        <f>VLOOKUP(C27,'Kalimantan LookUp'!A:D,4,TRUE)</f>
        <v>On Service</v>
      </c>
      <c r="I27" s="16">
        <v>116.8646</v>
      </c>
      <c r="J27" s="16">
        <v>0.5716</v>
      </c>
      <c r="K27" s="16" t="str">
        <f>VLOOKUP(C27,'Kalimantan LookUp'!A:E,5,0)</f>
        <v xml:space="preserve"> Silver </v>
      </c>
      <c r="L27" s="38" t="str">
        <f>VLOOKUP(C27,'Kalimantan BBM'!B:E,4,0)</f>
        <v>Biasa</v>
      </c>
      <c r="M27" s="19">
        <v>3000</v>
      </c>
      <c r="N27" s="19">
        <f>VLOOKUP(C27,'Kalimantan LookUp'!A:H,8,0)</f>
        <v>488.48</v>
      </c>
      <c r="O27" s="19" t="s">
        <v>586</v>
      </c>
      <c r="P27" s="19"/>
      <c r="Q27" s="19"/>
      <c r="R27" s="19" t="s">
        <v>590</v>
      </c>
      <c r="S27" s="19" t="s">
        <v>584</v>
      </c>
      <c r="T27" s="26" t="s">
        <v>682</v>
      </c>
      <c r="U27" s="42"/>
      <c r="V27" s="22">
        <f>VLOOKUP(C27,'Kalimantan BBM'!B:I,8,0)</f>
        <v>1100</v>
      </c>
      <c r="W27" s="26" t="str">
        <f>VLOOKUP(C27,'Kalimantan LookUp'!A:Q,17,0)</f>
        <v>Fawde</v>
      </c>
      <c r="X27" s="19">
        <f>VLOOKUP(C27,'Kalimantan LookUp'!A:R,18,0)</f>
        <v>20</v>
      </c>
      <c r="Y27" s="21" t="str">
        <f>VLOOKUP(C27,'Kalimantan LookUp'!A:S,19,0)</f>
        <v>Genset Setengah Rusak</v>
      </c>
      <c r="Z27" s="18" t="s">
        <v>669</v>
      </c>
      <c r="AA27" s="22" t="str">
        <f>VLOOKUP(C27,'Kalimantan LookUp'!A:U,21,0)</f>
        <v>EVE</v>
      </c>
      <c r="AB27" s="22" t="str">
        <f>VLOOKUP(C27,'Kalimantan LookUp'!A:V,22,0)</f>
        <v>Lithium</v>
      </c>
      <c r="AC27" s="22">
        <f>VLOOKUP(C27,'Kalimantan LookUp'!A:W,23,0)</f>
        <v>2</v>
      </c>
      <c r="AD27" s="23">
        <f>VLOOKUP(C27,'Kalimantan LookUp'!A:X,24,0)</f>
        <v>10</v>
      </c>
      <c r="AE27" s="24" t="str">
        <f>VLOOKUP(C27,'Kalimantan LookUp'!A:Y,25,0)</f>
        <v>Broken</v>
      </c>
      <c r="AF27" s="18" t="s">
        <v>669</v>
      </c>
      <c r="AG27" s="23" t="str">
        <f>VLOOKUP(C27,'Kalimantan LookUp'!A:AA,27,0)</f>
        <v>DPC</v>
      </c>
      <c r="AH27" s="23"/>
      <c r="AI27" s="23">
        <f>VLOOKUP(C27,'Kalimantan LookUp'!A:AC,29,0)</f>
        <v>6</v>
      </c>
      <c r="AJ27" s="24" t="str">
        <f>VLOOKUP(C27,'Kalimantan LookUp'!A:AD,30,0)</f>
        <v>Partial Broken</v>
      </c>
      <c r="AK27" s="18" t="s">
        <v>669</v>
      </c>
      <c r="AL27" s="23">
        <v>83.98</v>
      </c>
      <c r="AM27" s="23">
        <v>85.57</v>
      </c>
      <c r="AN27" s="25">
        <v>0.97499999999999998</v>
      </c>
      <c r="AO27" s="24">
        <f t="shared" si="0"/>
        <v>1100</v>
      </c>
      <c r="AP27" s="24"/>
    </row>
    <row r="28" spans="1:42" ht="43.5" x14ac:dyDescent="0.35">
      <c r="A28" s="16">
        <v>26</v>
      </c>
      <c r="B28" s="16" t="s">
        <v>27</v>
      </c>
      <c r="C28" s="16" t="s">
        <v>114</v>
      </c>
      <c r="D28" s="16" t="s">
        <v>30</v>
      </c>
      <c r="E28" s="16" t="s">
        <v>115</v>
      </c>
      <c r="F28" s="17" t="s">
        <v>57</v>
      </c>
      <c r="G28" s="17" t="s">
        <v>58</v>
      </c>
      <c r="H28" s="17" t="s">
        <v>34</v>
      </c>
      <c r="I28" s="16">
        <v>116.4091</v>
      </c>
      <c r="J28" s="16">
        <v>-2.4672999999999998</v>
      </c>
      <c r="K28" s="16" t="str">
        <f>VLOOKUP(C28,'Kalimantan LookUp'!A:E,5,0)</f>
        <v xml:space="preserve"> Gold </v>
      </c>
      <c r="L28" s="38" t="str">
        <f>VLOOKUP(C28,'Kalimantan BBM'!B:E,4,0)</f>
        <v>Simpul</v>
      </c>
      <c r="M28" s="19">
        <v>6000</v>
      </c>
      <c r="N28" s="19">
        <f>VLOOKUP(C28,'Kalimantan LookUp'!A:H,8,0)</f>
        <v>3460.8</v>
      </c>
      <c r="O28" s="19" t="s">
        <v>586</v>
      </c>
      <c r="P28" s="19" t="s">
        <v>666</v>
      </c>
      <c r="Q28" s="95" t="s">
        <v>725</v>
      </c>
      <c r="R28" s="19" t="s">
        <v>584</v>
      </c>
      <c r="S28" s="19" t="s">
        <v>723</v>
      </c>
      <c r="T28" s="26" t="s">
        <v>682</v>
      </c>
      <c r="U28" s="42"/>
      <c r="V28" s="22">
        <f>VLOOKUP(C28,'Kalimantan BBM'!B:I,8,0)</f>
        <v>2000</v>
      </c>
      <c r="W28" s="26" t="str">
        <f>VLOOKUP(C28,'Kalimantan LookUp'!A:Q,17,0)</f>
        <v>Fawde</v>
      </c>
      <c r="X28" s="19">
        <f>VLOOKUP(C28,'Kalimantan LookUp'!A:R,18,0)</f>
        <v>20</v>
      </c>
      <c r="Y28" s="21" t="str">
        <f>VLOOKUP(C28,'Kalimantan LookUp'!A:S,19,0)</f>
        <v>Genset Baik</v>
      </c>
      <c r="Z28" s="18" t="s">
        <v>669</v>
      </c>
      <c r="AA28" s="22" t="str">
        <f>VLOOKUP(C28,'Kalimantan LookUp'!A:U,21,0)</f>
        <v>ZTE</v>
      </c>
      <c r="AB28" s="22" t="str">
        <f>VLOOKUP(C28,'Kalimantan LookUp'!A:V,22,0)</f>
        <v>Lithium</v>
      </c>
      <c r="AC28" s="22">
        <f>VLOOKUP(C28,'Kalimantan LookUp'!A:W,23,0)</f>
        <v>1</v>
      </c>
      <c r="AD28" s="23">
        <f>VLOOKUP(C28,'Kalimantan LookUp'!A:X,24,0)</f>
        <v>24</v>
      </c>
      <c r="AE28" s="24" t="str">
        <f>VLOOKUP(C28,'Kalimantan LookUp'!A:Y,25,0)</f>
        <v>Partial Broken</v>
      </c>
      <c r="AF28" s="18" t="s">
        <v>669</v>
      </c>
      <c r="AG28" s="23" t="str">
        <f>VLOOKUP(C28,'Kalimantan LookUp'!A:AA,27,0)</f>
        <v>ZTE</v>
      </c>
      <c r="AH28" s="23"/>
      <c r="AI28" s="23">
        <f>VLOOKUP(C28,'Kalimantan LookUp'!A:AC,29,0)</f>
        <v>4</v>
      </c>
      <c r="AJ28" s="24" t="str">
        <f>VLOOKUP(C28,'Kalimantan LookUp'!A:AD,30,0)</f>
        <v>Partial Broken</v>
      </c>
      <c r="AK28" s="18" t="s">
        <v>669</v>
      </c>
      <c r="AL28" s="23">
        <v>96.49</v>
      </c>
      <c r="AM28" s="23">
        <v>95.37</v>
      </c>
      <c r="AN28" s="25">
        <v>0.99</v>
      </c>
      <c r="AO28" s="24">
        <f t="shared" si="0"/>
        <v>2000</v>
      </c>
      <c r="AP28" s="24"/>
    </row>
    <row r="29" spans="1:42" ht="14.5" x14ac:dyDescent="0.35">
      <c r="A29" s="16">
        <v>27</v>
      </c>
      <c r="B29" s="16" t="s">
        <v>27</v>
      </c>
      <c r="C29" s="16" t="s">
        <v>116</v>
      </c>
      <c r="D29" s="16" t="s">
        <v>30</v>
      </c>
      <c r="E29" s="16" t="s">
        <v>117</v>
      </c>
      <c r="F29" s="17" t="s">
        <v>86</v>
      </c>
      <c r="G29" s="17" t="s">
        <v>118</v>
      </c>
      <c r="H29" s="17" t="str">
        <f>VLOOKUP(C29,'Kalimantan LookUp'!A:D,4,TRUE)</f>
        <v>On Service</v>
      </c>
      <c r="I29" s="16">
        <v>117.3349</v>
      </c>
      <c r="J29" s="16">
        <v>0.67630000000000001</v>
      </c>
      <c r="K29" s="16" t="str">
        <f>VLOOKUP(C29,'Kalimantan LookUp'!A:E,5,0)</f>
        <v xml:space="preserve"> Gold </v>
      </c>
      <c r="L29" s="38" t="str">
        <f>VLOOKUP(C29,'Kalimantan BBM'!B:E,4,0)</f>
        <v>Priority</v>
      </c>
      <c r="M29" s="19">
        <v>6000</v>
      </c>
      <c r="N29" s="19">
        <f>VLOOKUP(C29,'Kalimantan LookUp'!A:H,8,0)</f>
        <v>5066.5600000000004</v>
      </c>
      <c r="O29" s="19" t="s">
        <v>585</v>
      </c>
      <c r="P29" s="19"/>
      <c r="Q29" s="19"/>
      <c r="R29" s="19" t="s">
        <v>584</v>
      </c>
      <c r="S29" s="19" t="s">
        <v>584</v>
      </c>
      <c r="T29" s="26"/>
      <c r="U29" s="42"/>
      <c r="V29" s="22">
        <f>VLOOKUP(C29,'Kalimantan BBM'!B:I,8,0)</f>
        <v>2000</v>
      </c>
      <c r="W29" s="26" t="str">
        <f>VLOOKUP(C29,'Kalimantan LookUp'!A:Q,17,0)</f>
        <v>Fawde</v>
      </c>
      <c r="X29" s="19">
        <f>VLOOKUP(C29,'Kalimantan LookUp'!A:R,18,0)</f>
        <v>20</v>
      </c>
      <c r="Y29" s="21" t="str">
        <f>VLOOKUP(C29,'Kalimantan LookUp'!A:S,19,0)</f>
        <v>Genset Rusak</v>
      </c>
      <c r="Z29" s="18" t="s">
        <v>669</v>
      </c>
      <c r="AA29" s="22" t="str">
        <f>VLOOKUP(C29,'Kalimantan LookUp'!A:U,21,0)</f>
        <v>EVE</v>
      </c>
      <c r="AB29" s="22" t="str">
        <f>VLOOKUP(C29,'Kalimantan LookUp'!A:V,22,0)</f>
        <v>Lithium</v>
      </c>
      <c r="AC29" s="22">
        <f>VLOOKUP(C29,'Kalimantan LookUp'!A:W,23,0)</f>
        <v>2</v>
      </c>
      <c r="AD29" s="23">
        <f>VLOOKUP(C29,'Kalimantan LookUp'!A:X,24,0)</f>
        <v>15</v>
      </c>
      <c r="AE29" s="24" t="str">
        <f>VLOOKUP(C29,'Kalimantan LookUp'!A:Y,25,0)</f>
        <v>Broken</v>
      </c>
      <c r="AF29" s="18" t="s">
        <v>669</v>
      </c>
      <c r="AG29" s="23" t="str">
        <f>VLOOKUP(C29,'Kalimantan LookUp'!A:AA,27,0)</f>
        <v>DPC</v>
      </c>
      <c r="AH29" s="23"/>
      <c r="AI29" s="23">
        <f>VLOOKUP(C29,'Kalimantan LookUp'!A:AC,29,0)</f>
        <v>9</v>
      </c>
      <c r="AJ29" s="24" t="str">
        <f>VLOOKUP(C29,'Kalimantan LookUp'!A:AD,30,0)</f>
        <v>Baik</v>
      </c>
      <c r="AK29" s="18" t="s">
        <v>669</v>
      </c>
      <c r="AL29" s="23">
        <v>59.86</v>
      </c>
      <c r="AM29" s="23">
        <v>66.62</v>
      </c>
      <c r="AN29" s="25">
        <v>0.99</v>
      </c>
      <c r="AO29" s="24">
        <f t="shared" si="0"/>
        <v>2000</v>
      </c>
      <c r="AP29" s="24"/>
    </row>
    <row r="30" spans="1:42" ht="14.5" x14ac:dyDescent="0.35">
      <c r="A30" s="16">
        <v>28</v>
      </c>
      <c r="B30" s="16" t="s">
        <v>27</v>
      </c>
      <c r="C30" s="16" t="s">
        <v>119</v>
      </c>
      <c r="D30" s="16" t="s">
        <v>30</v>
      </c>
      <c r="E30" s="16" t="s">
        <v>120</v>
      </c>
      <c r="F30" s="17" t="s">
        <v>108</v>
      </c>
      <c r="G30" s="17" t="s">
        <v>109</v>
      </c>
      <c r="H30" s="17" t="str">
        <f>VLOOKUP(C30,'Kalimantan LookUp'!A:D,4,TRUE)</f>
        <v>On Service</v>
      </c>
      <c r="I30" s="16">
        <v>110.14400000000001</v>
      </c>
      <c r="J30" s="16">
        <v>0.52639999999999998</v>
      </c>
      <c r="K30" s="16" t="str">
        <f>VLOOKUP(C30,'Kalimantan LookUp'!A:E,5,0)</f>
        <v xml:space="preserve"> Bronze </v>
      </c>
      <c r="L30" s="38" t="str">
        <f>VLOOKUP(C30,'Kalimantan BBM'!B:E,4,0)</f>
        <v>Biasa</v>
      </c>
      <c r="M30" s="19">
        <v>4500</v>
      </c>
      <c r="N30" s="19">
        <f>VLOOKUP(C30,'Kalimantan LookUp'!A:H,8,0)</f>
        <v>3751</v>
      </c>
      <c r="O30" s="19" t="s">
        <v>586</v>
      </c>
      <c r="P30" s="19"/>
      <c r="Q30" s="19"/>
      <c r="R30" s="19" t="s">
        <v>590</v>
      </c>
      <c r="S30" s="19" t="s">
        <v>584</v>
      </c>
      <c r="T30" s="26" t="s">
        <v>682</v>
      </c>
      <c r="U30" s="42"/>
      <c r="V30" s="22">
        <f>VLOOKUP(C30,'Kalimantan BBM'!B:I,8,0)</f>
        <v>1300</v>
      </c>
      <c r="W30" s="26" t="str">
        <f>VLOOKUP(C30,'Kalimantan LookUp'!A:Q,17,0)</f>
        <v>Fawde</v>
      </c>
      <c r="X30" s="19">
        <f>VLOOKUP(C30,'Kalimantan LookUp'!A:R,18,0)</f>
        <v>20</v>
      </c>
      <c r="Y30" s="21" t="str">
        <f>VLOOKUP(C30,'Kalimantan LookUp'!A:S,19,0)</f>
        <v>Genset Baik</v>
      </c>
      <c r="Z30" s="18" t="s">
        <v>669</v>
      </c>
      <c r="AA30" s="22" t="str">
        <f>VLOOKUP(C30,'Kalimantan LookUp'!A:U,21,0)</f>
        <v>EVE</v>
      </c>
      <c r="AB30" s="22" t="str">
        <f>VLOOKUP(C30,'Kalimantan LookUp'!A:V,22,0)</f>
        <v>Lithium</v>
      </c>
      <c r="AC30" s="22">
        <f>VLOOKUP(C30,'Kalimantan LookUp'!A:W,23,0)</f>
        <v>0.5</v>
      </c>
      <c r="AD30" s="23">
        <f>VLOOKUP(C30,'Kalimantan LookUp'!A:X,24,0)</f>
        <v>10</v>
      </c>
      <c r="AE30" s="24" t="str">
        <f>VLOOKUP(C30,'Kalimantan LookUp'!A:Y,25,0)</f>
        <v>Partial Broken</v>
      </c>
      <c r="AF30" s="18" t="s">
        <v>669</v>
      </c>
      <c r="AG30" s="23" t="str">
        <f>VLOOKUP(C30,'Kalimantan LookUp'!A:AA,27,0)</f>
        <v>DPC</v>
      </c>
      <c r="AH30" s="23"/>
      <c r="AI30" s="23">
        <f>VLOOKUP(C30,'Kalimantan LookUp'!A:AC,29,0)</f>
        <v>3</v>
      </c>
      <c r="AJ30" s="24" t="str">
        <f>VLOOKUP(C30,'Kalimantan LookUp'!A:AD,30,0)</f>
        <v>Broken</v>
      </c>
      <c r="AK30" s="18" t="s">
        <v>669</v>
      </c>
      <c r="AL30" s="23">
        <v>66.56</v>
      </c>
      <c r="AM30" s="23">
        <v>63.41</v>
      </c>
      <c r="AN30" s="25">
        <v>0.97499999999999998</v>
      </c>
      <c r="AO30" s="24">
        <f t="shared" si="0"/>
        <v>1300</v>
      </c>
      <c r="AP30" s="24"/>
    </row>
    <row r="31" spans="1:42" ht="14.5" x14ac:dyDescent="0.35">
      <c r="A31" s="16">
        <v>29</v>
      </c>
      <c r="B31" s="16" t="s">
        <v>27</v>
      </c>
      <c r="C31" s="16" t="s">
        <v>121</v>
      </c>
      <c r="D31" s="16" t="s">
        <v>30</v>
      </c>
      <c r="E31" s="16" t="s">
        <v>122</v>
      </c>
      <c r="F31" s="17" t="s">
        <v>108</v>
      </c>
      <c r="G31" s="17" t="s">
        <v>123</v>
      </c>
      <c r="H31" s="17" t="str">
        <f>VLOOKUP(C31,'Kalimantan LookUp'!A:D,4,TRUE)</f>
        <v>On Service</v>
      </c>
      <c r="I31" s="16">
        <v>109.8896</v>
      </c>
      <c r="J31" s="16">
        <v>-0.82640000000000002</v>
      </c>
      <c r="K31" s="16" t="str">
        <f>VLOOKUP(C31,'Kalimantan LookUp'!A:E,5,0)</f>
        <v xml:space="preserve"> Gold </v>
      </c>
      <c r="L31" s="38" t="str">
        <f>VLOOKUP(C31,'Kalimantan BBM'!B:E,4,0)</f>
        <v>Biasa</v>
      </c>
      <c r="M31" s="19">
        <v>3000</v>
      </c>
      <c r="N31" s="19">
        <f>VLOOKUP(C31,'Kalimantan LookUp'!A:H,8,0)</f>
        <v>2001.52</v>
      </c>
      <c r="O31" s="19" t="s">
        <v>586</v>
      </c>
      <c r="P31" s="19"/>
      <c r="Q31" s="19"/>
      <c r="R31" s="19" t="s">
        <v>590</v>
      </c>
      <c r="S31" s="19" t="s">
        <v>584</v>
      </c>
      <c r="T31" s="26" t="s">
        <v>682</v>
      </c>
      <c r="U31" s="42"/>
      <c r="V31" s="22">
        <f>VLOOKUP(C31,'Kalimantan BBM'!B:I,8,0)</f>
        <v>1100</v>
      </c>
      <c r="W31" s="26" t="str">
        <f>VLOOKUP(C31,'Kalimantan LookUp'!A:Q,17,0)</f>
        <v>Fawde</v>
      </c>
      <c r="X31" s="19">
        <f>VLOOKUP(C31,'Kalimantan LookUp'!A:R,18,0)</f>
        <v>20</v>
      </c>
      <c r="Y31" s="21" t="str">
        <f>VLOOKUP(C31,'Kalimantan LookUp'!A:S,19,0)</f>
        <v>Genset Setengah Rusak</v>
      </c>
      <c r="Z31" s="18" t="s">
        <v>669</v>
      </c>
      <c r="AA31" s="22" t="str">
        <f>VLOOKUP(C31,'Kalimantan LookUp'!A:U,21,0)</f>
        <v>EVE</v>
      </c>
      <c r="AB31" s="22" t="str">
        <f>VLOOKUP(C31,'Kalimantan LookUp'!A:V,22,0)</f>
        <v>Lithium</v>
      </c>
      <c r="AC31" s="22">
        <f>VLOOKUP(C31,'Kalimantan LookUp'!A:W,23,0)</f>
        <v>4</v>
      </c>
      <c r="AD31" s="23">
        <f>VLOOKUP(C31,'Kalimantan LookUp'!A:X,24,0)</f>
        <v>10</v>
      </c>
      <c r="AE31" s="24" t="str">
        <f>VLOOKUP(C31,'Kalimantan LookUp'!A:Y,25,0)</f>
        <v>Baik</v>
      </c>
      <c r="AF31" s="18" t="s">
        <v>669</v>
      </c>
      <c r="AG31" s="23" t="str">
        <f>VLOOKUP(C31,'Kalimantan LookUp'!A:AA,27,0)</f>
        <v>DPC</v>
      </c>
      <c r="AH31" s="23"/>
      <c r="AI31" s="23">
        <f>VLOOKUP(C31,'Kalimantan LookUp'!A:AC,29,0)</f>
        <v>4</v>
      </c>
      <c r="AJ31" s="24" t="str">
        <f>VLOOKUP(C31,'Kalimantan LookUp'!A:AD,30,0)</f>
        <v>Broken</v>
      </c>
      <c r="AK31" s="18" t="s">
        <v>669</v>
      </c>
      <c r="AL31" s="23">
        <v>92.37</v>
      </c>
      <c r="AM31" s="23">
        <v>94.31</v>
      </c>
      <c r="AN31" s="25">
        <v>0.97499999999999998</v>
      </c>
      <c r="AO31" s="24">
        <f t="shared" si="0"/>
        <v>1100</v>
      </c>
      <c r="AP31" s="24"/>
    </row>
    <row r="32" spans="1:42" ht="43.5" x14ac:dyDescent="0.35">
      <c r="A32" s="16">
        <v>30</v>
      </c>
      <c r="B32" s="16" t="s">
        <v>27</v>
      </c>
      <c r="C32" s="16" t="s">
        <v>124</v>
      </c>
      <c r="D32" s="16" t="s">
        <v>30</v>
      </c>
      <c r="E32" s="16" t="s">
        <v>125</v>
      </c>
      <c r="F32" s="17" t="s">
        <v>32</v>
      </c>
      <c r="G32" s="17" t="s">
        <v>54</v>
      </c>
      <c r="H32" s="17" t="str">
        <f>VLOOKUP(C32,'Kalimantan LookUp'!A:D,4,TRUE)</f>
        <v>On Service</v>
      </c>
      <c r="I32" s="16">
        <v>111.3721</v>
      </c>
      <c r="J32" s="16">
        <v>-2.2286000000000001</v>
      </c>
      <c r="K32" s="16" t="str">
        <f>VLOOKUP(C32,'Kalimantan LookUp'!A:E,5,0)</f>
        <v xml:space="preserve"> Gold </v>
      </c>
      <c r="L32" s="38" t="str">
        <f>VLOOKUP(C32,'Kalimantan BBM'!B:E,4,0)</f>
        <v>Simpul</v>
      </c>
      <c r="M32" s="19">
        <v>6000</v>
      </c>
      <c r="N32" s="19">
        <f>VLOOKUP(C32,'Kalimantan LookUp'!A:H,8,0)</f>
        <v>4748.8</v>
      </c>
      <c r="O32" s="19" t="s">
        <v>586</v>
      </c>
      <c r="P32" s="19" t="s">
        <v>666</v>
      </c>
      <c r="Q32" s="95" t="s">
        <v>725</v>
      </c>
      <c r="R32" s="19" t="s">
        <v>584</v>
      </c>
      <c r="S32" s="19" t="s">
        <v>723</v>
      </c>
      <c r="T32" s="26" t="s">
        <v>682</v>
      </c>
      <c r="U32" s="42"/>
      <c r="V32" s="22">
        <f>VLOOKUP(C32,'Kalimantan BBM'!B:I,8,0)</f>
        <v>1850</v>
      </c>
      <c r="W32" s="26" t="str">
        <f>VLOOKUP(C32,'Kalimantan LookUp'!A:Q,17,0)</f>
        <v>Fawde</v>
      </c>
      <c r="X32" s="19">
        <f>VLOOKUP(C32,'Kalimantan LookUp'!A:R,18,0)</f>
        <v>20</v>
      </c>
      <c r="Y32" s="21" t="str">
        <f>VLOOKUP(C32,'Kalimantan LookUp'!A:S,19,0)</f>
        <v>Genset Setengah Rusak</v>
      </c>
      <c r="Z32" s="18" t="s">
        <v>669</v>
      </c>
      <c r="AA32" s="22" t="str">
        <f>VLOOKUP(C32,'Kalimantan LookUp'!A:U,21,0)</f>
        <v>Nagoya First Power</v>
      </c>
      <c r="AB32" s="22" t="str">
        <f>VLOOKUP(C32,'Kalimantan LookUp'!A:V,22,0)</f>
        <v>VRLA</v>
      </c>
      <c r="AC32" s="22">
        <f>VLOOKUP(C32,'Kalimantan LookUp'!A:W,23,0)</f>
        <v>0.5</v>
      </c>
      <c r="AD32" s="23">
        <f>VLOOKUP(C32,'Kalimantan LookUp'!A:X,24,0)</f>
        <v>24</v>
      </c>
      <c r="AE32" s="24" t="str">
        <f>VLOOKUP(C32,'Kalimantan LookUp'!A:Y,25,0)</f>
        <v>Partial Broken</v>
      </c>
      <c r="AF32" s="18" t="s">
        <v>669</v>
      </c>
      <c r="AG32" s="23" t="str">
        <f>VLOOKUP(C32,'Kalimantan LookUp'!A:AA,27,0)</f>
        <v>ZTE</v>
      </c>
      <c r="AH32" s="23"/>
      <c r="AI32" s="23">
        <f>VLOOKUP(C32,'Kalimantan LookUp'!A:AC,29,0)</f>
        <v>6</v>
      </c>
      <c r="AJ32" s="24" t="str">
        <f>VLOOKUP(C32,'Kalimantan LookUp'!A:AD,30,0)</f>
        <v>Baik</v>
      </c>
      <c r="AK32" s="18" t="s">
        <v>669</v>
      </c>
      <c r="AL32" s="23">
        <v>75.05</v>
      </c>
      <c r="AM32" s="23">
        <v>60.92</v>
      </c>
      <c r="AN32" s="25">
        <v>0.99399999999999999</v>
      </c>
      <c r="AO32" s="24">
        <f t="shared" si="0"/>
        <v>1850</v>
      </c>
      <c r="AP32" s="24"/>
    </row>
    <row r="33" spans="1:42" ht="43.5" x14ac:dyDescent="0.35">
      <c r="A33" s="16">
        <v>31</v>
      </c>
      <c r="B33" s="16" t="s">
        <v>27</v>
      </c>
      <c r="C33" s="16" t="s">
        <v>126</v>
      </c>
      <c r="D33" s="16" t="s">
        <v>30</v>
      </c>
      <c r="E33" s="16" t="s">
        <v>127</v>
      </c>
      <c r="F33" s="17" t="s">
        <v>108</v>
      </c>
      <c r="G33" s="17" t="s">
        <v>109</v>
      </c>
      <c r="H33" s="17" t="str">
        <f>VLOOKUP(C33,'Kalimantan LookUp'!A:D,4,TRUE)</f>
        <v>On Service</v>
      </c>
      <c r="I33" s="16">
        <v>109.3207</v>
      </c>
      <c r="J33" s="16">
        <v>1.1303000000000001</v>
      </c>
      <c r="K33" s="16" t="str">
        <f>VLOOKUP(C33,'Kalimantan LookUp'!A:E,5,0)</f>
        <v xml:space="preserve"> Gold </v>
      </c>
      <c r="L33" s="38" t="str">
        <f>VLOOKUP(C33,'Kalimantan BBM'!B:E,4,0)</f>
        <v>Simpul</v>
      </c>
      <c r="M33" s="19">
        <v>4500</v>
      </c>
      <c r="N33" s="19">
        <f>VLOOKUP(C33,'Kalimantan LookUp'!A:H,8,0)</f>
        <v>3688.3560000000002</v>
      </c>
      <c r="O33" s="19" t="s">
        <v>586</v>
      </c>
      <c r="P33" s="19" t="s">
        <v>666</v>
      </c>
      <c r="Q33" s="95" t="s">
        <v>725</v>
      </c>
      <c r="R33" s="19" t="s">
        <v>584</v>
      </c>
      <c r="S33" s="19" t="s">
        <v>584</v>
      </c>
      <c r="T33" s="26" t="s">
        <v>682</v>
      </c>
      <c r="U33" s="42"/>
      <c r="V33" s="22">
        <f>VLOOKUP(C33,'Kalimantan BBM'!B:I,8,0)</f>
        <v>1700</v>
      </c>
      <c r="W33" s="26" t="str">
        <f>VLOOKUP(C33,'Kalimantan LookUp'!A:Q,17,0)</f>
        <v>Fawde</v>
      </c>
      <c r="X33" s="19">
        <f>VLOOKUP(C33,'Kalimantan LookUp'!A:R,18,0)</f>
        <v>20</v>
      </c>
      <c r="Y33" s="21" t="str">
        <f>VLOOKUP(C33,'Kalimantan LookUp'!A:S,19,0)</f>
        <v>Genset Setengah Rusak</v>
      </c>
      <c r="Z33" s="18" t="s">
        <v>669</v>
      </c>
      <c r="AA33" s="22" t="str">
        <f>VLOOKUP(C33,'Kalimantan LookUp'!A:U,21,0)</f>
        <v>Nagoya First Power</v>
      </c>
      <c r="AB33" s="22" t="str">
        <f>VLOOKUP(C33,'Kalimantan LookUp'!A:V,22,0)</f>
        <v>VRLA</v>
      </c>
      <c r="AC33" s="22">
        <f>VLOOKUP(C33,'Kalimantan LookUp'!A:W,23,0)</f>
        <v>1</v>
      </c>
      <c r="AD33" s="23">
        <f>VLOOKUP(C33,'Kalimantan LookUp'!A:X,24,0)</f>
        <v>24</v>
      </c>
      <c r="AE33" s="24" t="str">
        <f>VLOOKUP(C33,'Kalimantan LookUp'!A:Y,25,0)</f>
        <v>Partial Broken</v>
      </c>
      <c r="AF33" s="18" t="s">
        <v>669</v>
      </c>
      <c r="AG33" s="23" t="str">
        <f>VLOOKUP(C33,'Kalimantan LookUp'!A:AA,27,0)</f>
        <v>DPC</v>
      </c>
      <c r="AH33" s="23"/>
      <c r="AI33" s="23">
        <f>VLOOKUP(C33,'Kalimantan LookUp'!A:AC,29,0)</f>
        <v>4</v>
      </c>
      <c r="AJ33" s="24" t="str">
        <f>VLOOKUP(C33,'Kalimantan LookUp'!A:AD,30,0)</f>
        <v>Broken</v>
      </c>
      <c r="AK33" s="18" t="s">
        <v>669</v>
      </c>
      <c r="AL33" s="23">
        <v>74.28</v>
      </c>
      <c r="AM33" s="23">
        <v>75.709999999999994</v>
      </c>
      <c r="AN33" s="25">
        <v>0.99</v>
      </c>
      <c r="AO33" s="24">
        <f t="shared" si="0"/>
        <v>1700</v>
      </c>
      <c r="AP33" s="24"/>
    </row>
    <row r="34" spans="1:42" ht="14.5" x14ac:dyDescent="0.35">
      <c r="A34" s="16">
        <v>32</v>
      </c>
      <c r="B34" s="16" t="s">
        <v>27</v>
      </c>
      <c r="C34" s="16" t="s">
        <v>128</v>
      </c>
      <c r="D34" s="16" t="s">
        <v>30</v>
      </c>
      <c r="E34" s="16" t="s">
        <v>129</v>
      </c>
      <c r="F34" s="17" t="s">
        <v>32</v>
      </c>
      <c r="G34" s="17" t="s">
        <v>54</v>
      </c>
      <c r="H34" s="17" t="str">
        <f>VLOOKUP(C34,'Kalimantan LookUp'!A:D,4,TRUE)</f>
        <v>On Service</v>
      </c>
      <c r="I34" s="16">
        <v>111.2625</v>
      </c>
      <c r="J34" s="16">
        <v>-2.6303000000000001</v>
      </c>
      <c r="K34" s="16" t="str">
        <f>VLOOKUP(C34,'Kalimantan LookUp'!A:E,5,0)</f>
        <v xml:space="preserve"> Gold </v>
      </c>
      <c r="L34" s="38" t="str">
        <f>VLOOKUP(C34,'Kalimantan BBM'!B:E,4,0)</f>
        <v>Priority</v>
      </c>
      <c r="M34" s="19">
        <v>4500</v>
      </c>
      <c r="N34" s="19">
        <f>VLOOKUP(C34,'Kalimantan LookUp'!A:H,8,0)</f>
        <v>3737.44</v>
      </c>
      <c r="O34" s="19" t="s">
        <v>586</v>
      </c>
      <c r="P34" s="19"/>
      <c r="Q34" s="19"/>
      <c r="R34" s="19" t="s">
        <v>584</v>
      </c>
      <c r="S34" s="19" t="s">
        <v>590</v>
      </c>
      <c r="T34" s="26" t="s">
        <v>682</v>
      </c>
      <c r="U34" s="42"/>
      <c r="V34" s="22">
        <f>VLOOKUP(C34,'Kalimantan BBM'!B:I,8,0)</f>
        <v>1750</v>
      </c>
      <c r="W34" s="26" t="str">
        <f>VLOOKUP(C34,'Kalimantan LookUp'!A:Q,17,0)</f>
        <v>Fawde</v>
      </c>
      <c r="X34" s="19">
        <f>VLOOKUP(C34,'Kalimantan LookUp'!A:R,18,0)</f>
        <v>20</v>
      </c>
      <c r="Y34" s="21" t="str">
        <f>VLOOKUP(C34,'Kalimantan LookUp'!A:S,19,0)</f>
        <v>Genset Setengah Rusak</v>
      </c>
      <c r="Z34" s="18" t="s">
        <v>669</v>
      </c>
      <c r="AA34" s="22" t="str">
        <f>VLOOKUP(C34,'Kalimantan LookUp'!A:U,21,0)</f>
        <v>Nagoya First Power</v>
      </c>
      <c r="AB34" s="22" t="str">
        <f>VLOOKUP(C34,'Kalimantan LookUp'!A:V,22,0)</f>
        <v>VRLA</v>
      </c>
      <c r="AC34" s="22">
        <f>VLOOKUP(C34,'Kalimantan LookUp'!A:W,23,0)</f>
        <v>0.5</v>
      </c>
      <c r="AD34" s="23">
        <f>VLOOKUP(C34,'Kalimantan LookUp'!A:X,24,0)</f>
        <v>24</v>
      </c>
      <c r="AE34" s="24" t="str">
        <f>VLOOKUP(C34,'Kalimantan LookUp'!A:Y,25,0)</f>
        <v>Partial Broken</v>
      </c>
      <c r="AF34" s="18" t="s">
        <v>669</v>
      </c>
      <c r="AG34" s="23" t="str">
        <f>VLOOKUP(C34,'Kalimantan LookUp'!A:AA,27,0)</f>
        <v>DPC</v>
      </c>
      <c r="AH34" s="23"/>
      <c r="AI34" s="23">
        <f>VLOOKUP(C34,'Kalimantan LookUp'!A:AC,29,0)</f>
        <v>6</v>
      </c>
      <c r="AJ34" s="24" t="str">
        <f>VLOOKUP(C34,'Kalimantan LookUp'!A:AD,30,0)</f>
        <v>Partial Broken</v>
      </c>
      <c r="AK34" s="18" t="s">
        <v>669</v>
      </c>
      <c r="AL34" s="23">
        <v>98.27</v>
      </c>
      <c r="AM34" s="23">
        <v>93.15</v>
      </c>
      <c r="AN34" s="25">
        <v>0.99399999999999999</v>
      </c>
      <c r="AO34" s="24">
        <f t="shared" si="0"/>
        <v>1750</v>
      </c>
      <c r="AP34" s="24"/>
    </row>
    <row r="35" spans="1:42" ht="14.5" x14ac:dyDescent="0.35">
      <c r="A35" s="16">
        <v>33</v>
      </c>
      <c r="B35" s="16" t="s">
        <v>27</v>
      </c>
      <c r="C35" s="16" t="s">
        <v>130</v>
      </c>
      <c r="D35" s="16" t="s">
        <v>30</v>
      </c>
      <c r="E35" s="16" t="s">
        <v>131</v>
      </c>
      <c r="F35" s="17" t="s">
        <v>86</v>
      </c>
      <c r="G35" s="17" t="s">
        <v>118</v>
      </c>
      <c r="H35" s="17" t="str">
        <f>VLOOKUP(C35,'Kalimantan LookUp'!A:D,4,TRUE)</f>
        <v>On Service</v>
      </c>
      <c r="I35" s="16">
        <v>117.50060000000001</v>
      </c>
      <c r="J35" s="16">
        <v>2.6025</v>
      </c>
      <c r="K35" s="16" t="str">
        <f>VLOOKUP(C35,'Kalimantan LookUp'!A:E,5,0)</f>
        <v xml:space="preserve"> Gold </v>
      </c>
      <c r="L35" s="38" t="str">
        <f>VLOOKUP(C35,'Kalimantan BBM'!B:E,4,0)</f>
        <v>Simpul</v>
      </c>
      <c r="M35" s="19">
        <v>6000</v>
      </c>
      <c r="N35" s="19">
        <f>VLOOKUP(C35,'Kalimantan LookUp'!A:H,8,0)</f>
        <v>3928.38</v>
      </c>
      <c r="O35" s="19" t="s">
        <v>586</v>
      </c>
      <c r="P35" s="19"/>
      <c r="Q35" s="19"/>
      <c r="R35" s="19" t="s">
        <v>584</v>
      </c>
      <c r="S35" s="19" t="s">
        <v>590</v>
      </c>
      <c r="T35" s="26" t="s">
        <v>571</v>
      </c>
      <c r="U35" s="42">
        <v>9000000</v>
      </c>
      <c r="V35" s="22">
        <f>VLOOKUP(C35,'Kalimantan BBM'!B:I,8,0)</f>
        <v>2000</v>
      </c>
      <c r="W35" s="26" t="str">
        <f>VLOOKUP(C35,'Kalimantan LookUp'!A:Q,17,0)</f>
        <v>Yanmar</v>
      </c>
      <c r="X35" s="19">
        <f>VLOOKUP(C35,'Kalimantan LookUp'!A:R,18,0)</f>
        <v>20</v>
      </c>
      <c r="Y35" s="21" t="str">
        <f>VLOOKUP(C35,'Kalimantan LookUp'!A:S,19,0)</f>
        <v>Genset Rusak</v>
      </c>
      <c r="Z35" s="18" t="s">
        <v>35</v>
      </c>
      <c r="AA35" s="22" t="str">
        <f>VLOOKUP(C35,'Kalimantan LookUp'!A:U,21,0)</f>
        <v>Nagoya First Power</v>
      </c>
      <c r="AB35" s="22" t="str">
        <f>VLOOKUP(C35,'Kalimantan LookUp'!A:V,22,0)</f>
        <v>VRLA</v>
      </c>
      <c r="AC35" s="22">
        <f>VLOOKUP(C35,'Kalimantan LookUp'!A:W,23,0)</f>
        <v>1</v>
      </c>
      <c r="AD35" s="23">
        <f>VLOOKUP(C35,'Kalimantan LookUp'!A:X,24,0)</f>
        <v>24</v>
      </c>
      <c r="AE35" s="24" t="str">
        <f>VLOOKUP(C35,'Kalimantan LookUp'!A:Y,25,0)</f>
        <v>Baik</v>
      </c>
      <c r="AF35" s="18" t="s">
        <v>669</v>
      </c>
      <c r="AG35" s="23" t="s">
        <v>176</v>
      </c>
      <c r="AH35" s="23"/>
      <c r="AI35" s="23">
        <f>VLOOKUP(C35,'Kalimantan LookUp'!A:AC,29,0)</f>
        <v>1</v>
      </c>
      <c r="AJ35" s="24" t="str">
        <f>VLOOKUP(C35,'Kalimantan LookUp'!A:AD,30,0)</f>
        <v>Broken</v>
      </c>
      <c r="AK35" s="18" t="s">
        <v>674</v>
      </c>
      <c r="AL35" s="23">
        <v>91.9</v>
      </c>
      <c r="AM35" s="23">
        <v>97.56</v>
      </c>
      <c r="AN35" s="25">
        <v>0.99</v>
      </c>
      <c r="AO35" s="24">
        <f t="shared" si="0"/>
        <v>2000</v>
      </c>
      <c r="AP35" s="24"/>
    </row>
    <row r="36" spans="1:42" ht="43.5" x14ac:dyDescent="0.35">
      <c r="A36" s="16">
        <v>34</v>
      </c>
      <c r="B36" s="16" t="s">
        <v>27</v>
      </c>
      <c r="C36" s="16" t="s">
        <v>132</v>
      </c>
      <c r="D36" s="16" t="s">
        <v>30</v>
      </c>
      <c r="E36" s="16" t="s">
        <v>133</v>
      </c>
      <c r="F36" s="17" t="s">
        <v>32</v>
      </c>
      <c r="G36" s="17" t="s">
        <v>54</v>
      </c>
      <c r="H36" s="17" t="str">
        <f>VLOOKUP(C36,'Kalimantan LookUp'!A:D,4,TRUE)</f>
        <v>On Service</v>
      </c>
      <c r="I36" s="16">
        <v>112.2629</v>
      </c>
      <c r="J36" s="16">
        <v>-2.1745000000000001</v>
      </c>
      <c r="K36" s="16" t="str">
        <f>VLOOKUP(C36,'Kalimantan LookUp'!A:E,5,0)</f>
        <v xml:space="preserve"> Silver </v>
      </c>
      <c r="L36" s="38" t="str">
        <f>VLOOKUP(C36,'Kalimantan BBM'!B:E,4,0)</f>
        <v>Biasa</v>
      </c>
      <c r="M36" s="19">
        <v>4500</v>
      </c>
      <c r="N36" s="19">
        <f>VLOOKUP(C36,'Kalimantan LookUp'!A:H,8,0)</f>
        <v>2827</v>
      </c>
      <c r="O36" s="19" t="s">
        <v>586</v>
      </c>
      <c r="P36" s="19" t="s">
        <v>671</v>
      </c>
      <c r="Q36" s="95" t="s">
        <v>726</v>
      </c>
      <c r="R36" s="19" t="s">
        <v>584</v>
      </c>
      <c r="S36" s="19" t="s">
        <v>584</v>
      </c>
      <c r="T36" s="26" t="s">
        <v>682</v>
      </c>
      <c r="U36" s="42"/>
      <c r="V36" s="22">
        <f>VLOOKUP(C36,'Kalimantan BBM'!B:I,8,0)</f>
        <v>1500</v>
      </c>
      <c r="W36" s="26" t="str">
        <f>VLOOKUP(C36,'Kalimantan LookUp'!A:Q,17,0)</f>
        <v>Fawde</v>
      </c>
      <c r="X36" s="19">
        <f>VLOOKUP(C36,'Kalimantan LookUp'!A:R,18,0)</f>
        <v>20</v>
      </c>
      <c r="Y36" s="21" t="str">
        <f>VLOOKUP(C36,'Kalimantan LookUp'!A:S,19,0)</f>
        <v>Genset Setengah Rusak</v>
      </c>
      <c r="Z36" s="18" t="s">
        <v>669</v>
      </c>
      <c r="AA36" s="22" t="str">
        <f>VLOOKUP(C36,'Kalimantan LookUp'!A:U,21,0)</f>
        <v>EVE</v>
      </c>
      <c r="AB36" s="22" t="str">
        <f>VLOOKUP(C36,'Kalimantan LookUp'!A:V,22,0)</f>
        <v>Lithium</v>
      </c>
      <c r="AC36" s="22">
        <f>VLOOKUP(C36,'Kalimantan LookUp'!A:W,23,0)</f>
        <v>2</v>
      </c>
      <c r="AD36" s="23">
        <f>VLOOKUP(C36,'Kalimantan LookUp'!A:X,24,0)</f>
        <v>15</v>
      </c>
      <c r="AE36" s="24" t="str">
        <f>VLOOKUP(C36,'Kalimantan LookUp'!A:Y,25,0)</f>
        <v>Baik</v>
      </c>
      <c r="AF36" s="18" t="s">
        <v>669</v>
      </c>
      <c r="AG36" s="23" t="str">
        <f>VLOOKUP(C36,'Kalimantan LookUp'!A:AA,27,0)</f>
        <v>DPC</v>
      </c>
      <c r="AH36" s="23"/>
      <c r="AI36" s="23">
        <f>VLOOKUP(C36,'Kalimantan LookUp'!A:AC,29,0)</f>
        <v>3</v>
      </c>
      <c r="AJ36" s="24" t="str">
        <f>VLOOKUP(C36,'Kalimantan LookUp'!A:AD,30,0)</f>
        <v>Broken</v>
      </c>
      <c r="AK36" s="18" t="s">
        <v>669</v>
      </c>
      <c r="AL36" s="23">
        <v>65.459999999999994</v>
      </c>
      <c r="AM36" s="23">
        <v>64.3</v>
      </c>
      <c r="AN36" s="25">
        <v>0.99</v>
      </c>
      <c r="AO36" s="24">
        <f t="shared" si="0"/>
        <v>1500</v>
      </c>
      <c r="AP36" s="24"/>
    </row>
    <row r="37" spans="1:42" ht="14.5" x14ac:dyDescent="0.35">
      <c r="A37" s="16">
        <v>35</v>
      </c>
      <c r="B37" s="16" t="s">
        <v>27</v>
      </c>
      <c r="C37" s="16" t="s">
        <v>134</v>
      </c>
      <c r="D37" s="16" t="s">
        <v>30</v>
      </c>
      <c r="E37" s="16" t="s">
        <v>135</v>
      </c>
      <c r="F37" s="17" t="s">
        <v>136</v>
      </c>
      <c r="G37" s="17" t="s">
        <v>137</v>
      </c>
      <c r="H37" s="17" t="s">
        <v>601</v>
      </c>
      <c r="I37" s="16">
        <v>116.26779999999999</v>
      </c>
      <c r="J37" s="16">
        <v>-0.36799999999999999</v>
      </c>
      <c r="K37" s="16" t="str">
        <f>VLOOKUP(C37,'Kalimantan LookUp'!A:E,5,0)</f>
        <v xml:space="preserve"> Silver </v>
      </c>
      <c r="L37" s="38" t="str">
        <f>VLOOKUP(C37,'Kalimantan BBM'!B:E,4,0)</f>
        <v>Biasa</v>
      </c>
      <c r="M37" s="19">
        <v>4500</v>
      </c>
      <c r="N37" s="19">
        <f>VLOOKUP(C37,'Kalimantan LookUp'!A:H,8,0)</f>
        <v>3572.8</v>
      </c>
      <c r="O37" s="19" t="s">
        <v>586</v>
      </c>
      <c r="P37" s="19"/>
      <c r="Q37" s="19"/>
      <c r="R37" s="19" t="s">
        <v>584</v>
      </c>
      <c r="S37" s="19" t="s">
        <v>590</v>
      </c>
      <c r="T37" s="26" t="s">
        <v>682</v>
      </c>
      <c r="U37" s="42"/>
      <c r="V37" s="22">
        <f>VLOOKUP(C37,'Kalimantan BBM'!B:I,8,0)</f>
        <v>1800</v>
      </c>
      <c r="W37" s="26" t="str">
        <f>VLOOKUP(C37,'Kalimantan LookUp'!A:Q,17,0)</f>
        <v>Fawde</v>
      </c>
      <c r="X37" s="19">
        <f>VLOOKUP(C37,'Kalimantan LookUp'!A:R,18,0)</f>
        <v>20</v>
      </c>
      <c r="Y37" s="21" t="str">
        <f>VLOOKUP(C37,'Kalimantan LookUp'!A:S,19,0)</f>
        <v>Genset Rusak</v>
      </c>
      <c r="Z37" s="18" t="s">
        <v>669</v>
      </c>
      <c r="AA37" s="22" t="str">
        <f>VLOOKUP(C37,'Kalimantan LookUp'!A:U,21,0)</f>
        <v>Nagoya First Power</v>
      </c>
      <c r="AB37" s="22" t="str">
        <f>VLOOKUP(C37,'Kalimantan LookUp'!A:V,22,0)</f>
        <v>VRLA</v>
      </c>
      <c r="AC37" s="22">
        <f>VLOOKUP(C37,'Kalimantan LookUp'!A:W,23,0)</f>
        <v>1</v>
      </c>
      <c r="AD37" s="23">
        <f>VLOOKUP(C37,'Kalimantan LookUp'!A:X,24,0)</f>
        <v>24</v>
      </c>
      <c r="AE37" s="24" t="str">
        <f>VLOOKUP(C37,'Kalimantan LookUp'!A:Y,25,0)</f>
        <v>Partial Broken</v>
      </c>
      <c r="AF37" s="18" t="s">
        <v>669</v>
      </c>
      <c r="AG37" s="23" t="str">
        <f>VLOOKUP(C37,'Kalimantan LookUp'!A:AA,27,0)</f>
        <v>ZTE</v>
      </c>
      <c r="AH37" s="23"/>
      <c r="AI37" s="23">
        <f>VLOOKUP(C37,'Kalimantan LookUp'!A:AC,29,0)</f>
        <v>6</v>
      </c>
      <c r="AJ37" s="24" t="str">
        <f>VLOOKUP(C37,'Kalimantan LookUp'!A:AD,30,0)</f>
        <v>Partial Broken</v>
      </c>
      <c r="AK37" s="18" t="s">
        <v>669</v>
      </c>
      <c r="AL37" s="23">
        <v>85.38</v>
      </c>
      <c r="AM37" s="23">
        <v>96.86</v>
      </c>
      <c r="AN37" s="25">
        <v>0.99</v>
      </c>
      <c r="AO37" s="24">
        <f t="shared" si="0"/>
        <v>1800</v>
      </c>
      <c r="AP37" s="24"/>
    </row>
    <row r="38" spans="1:42" ht="14.5" x14ac:dyDescent="0.35">
      <c r="A38" s="16">
        <v>36</v>
      </c>
      <c r="B38" s="16" t="s">
        <v>27</v>
      </c>
      <c r="C38" s="16" t="s">
        <v>138</v>
      </c>
      <c r="D38" s="16" t="s">
        <v>30</v>
      </c>
      <c r="E38" s="16" t="s">
        <v>139</v>
      </c>
      <c r="F38" s="17" t="s">
        <v>86</v>
      </c>
      <c r="G38" s="17" t="s">
        <v>87</v>
      </c>
      <c r="H38" s="17" t="str">
        <f>VLOOKUP(C38,'Kalimantan LookUp'!A:D,4,TRUE)</f>
        <v>On Service</v>
      </c>
      <c r="I38" s="16">
        <v>116.8091</v>
      </c>
      <c r="J38" s="16">
        <v>0.84089999999999998</v>
      </c>
      <c r="K38" s="16" t="str">
        <f>VLOOKUP(C38,'Kalimantan LookUp'!A:E,5,0)</f>
        <v xml:space="preserve"> Gold </v>
      </c>
      <c r="L38" s="38" t="str">
        <f>VLOOKUP(C38,'Kalimantan BBM'!B:E,4,0)</f>
        <v>Priority</v>
      </c>
      <c r="M38" s="19">
        <v>4500</v>
      </c>
      <c r="N38" s="19">
        <f>VLOOKUP(C38,'Kalimantan LookUp'!A:H,8,0)</f>
        <v>4072.08</v>
      </c>
      <c r="O38" s="19" t="s">
        <v>586</v>
      </c>
      <c r="P38" s="19"/>
      <c r="Q38" s="19"/>
      <c r="R38" s="19" t="s">
        <v>584</v>
      </c>
      <c r="S38" s="19" t="s">
        <v>590</v>
      </c>
      <c r="T38" s="26" t="s">
        <v>682</v>
      </c>
      <c r="U38" s="42"/>
      <c r="V38" s="22">
        <f>VLOOKUP(C38,'Kalimantan BBM'!B:I,8,0)</f>
        <v>1850</v>
      </c>
      <c r="W38" s="26" t="str">
        <f>VLOOKUP(C38,'Kalimantan LookUp'!A:Q,17,0)</f>
        <v>Fawde</v>
      </c>
      <c r="X38" s="19">
        <f>VLOOKUP(C38,'Kalimantan LookUp'!A:R,18,0)</f>
        <v>20</v>
      </c>
      <c r="Y38" s="21" t="str">
        <f>VLOOKUP(C38,'Kalimantan LookUp'!A:S,19,0)</f>
        <v>Genset Rusak</v>
      </c>
      <c r="Z38" s="18" t="s">
        <v>669</v>
      </c>
      <c r="AA38" s="22" t="str">
        <f>VLOOKUP(C38,'Kalimantan LookUp'!A:U,21,0)</f>
        <v>Nagoya First Power</v>
      </c>
      <c r="AB38" s="22" t="str">
        <f>VLOOKUP(C38,'Kalimantan LookUp'!A:V,22,0)</f>
        <v>VRLA</v>
      </c>
      <c r="AC38" s="22">
        <f>VLOOKUP(C38,'Kalimantan LookUp'!A:W,23,0)</f>
        <v>0</v>
      </c>
      <c r="AD38" s="23">
        <f>VLOOKUP(C38,'Kalimantan LookUp'!A:X,24,0)</f>
        <v>24</v>
      </c>
      <c r="AE38" s="24" t="str">
        <f>VLOOKUP(C38,'Kalimantan LookUp'!A:Y,25,0)</f>
        <v>Baik</v>
      </c>
      <c r="AF38" s="18" t="s">
        <v>669</v>
      </c>
      <c r="AG38" s="23" t="str">
        <f>VLOOKUP(C38,'Kalimantan LookUp'!A:AA,27,0)</f>
        <v>DPC</v>
      </c>
      <c r="AH38" s="23"/>
      <c r="AI38" s="23">
        <f>VLOOKUP(C38,'Kalimantan LookUp'!A:AC,29,0)</f>
        <v>8</v>
      </c>
      <c r="AJ38" s="24" t="str">
        <f>VLOOKUP(C38,'Kalimantan LookUp'!A:AD,30,0)</f>
        <v>Partial Broken</v>
      </c>
      <c r="AK38" s="18" t="s">
        <v>669</v>
      </c>
      <c r="AL38" s="23">
        <v>77.040000000000006</v>
      </c>
      <c r="AM38" s="23">
        <v>65.06</v>
      </c>
      <c r="AN38" s="25">
        <v>0.99</v>
      </c>
      <c r="AO38" s="24">
        <f t="shared" si="0"/>
        <v>1850</v>
      </c>
      <c r="AP38" s="24"/>
    </row>
    <row r="39" spans="1:42" ht="14.5" x14ac:dyDescent="0.35">
      <c r="A39" s="16">
        <v>37</v>
      </c>
      <c r="B39" s="16" t="s">
        <v>27</v>
      </c>
      <c r="C39" s="16" t="s">
        <v>140</v>
      </c>
      <c r="D39" s="16" t="s">
        <v>30</v>
      </c>
      <c r="E39" s="16" t="s">
        <v>141</v>
      </c>
      <c r="F39" s="17" t="s">
        <v>83</v>
      </c>
      <c r="G39" s="17" t="e">
        <v>#N/A</v>
      </c>
      <c r="H39" s="17" t="str">
        <f>VLOOKUP(C39,'Kalimantan LookUp'!A:D,4,TRUE)</f>
        <v>On Service</v>
      </c>
      <c r="I39" s="16">
        <v>117.1726</v>
      </c>
      <c r="J39" s="16">
        <v>0.72589999999999999</v>
      </c>
      <c r="K39" s="16" t="str">
        <f>VLOOKUP(C39,'Kalimantan LookUp'!A:E,5,0)</f>
        <v xml:space="preserve"> Bronze </v>
      </c>
      <c r="L39" s="38" t="str">
        <f>VLOOKUP(C39,'Kalimantan BBM'!B:E,4,0)</f>
        <v>Biasa</v>
      </c>
      <c r="M39" s="19">
        <v>3000</v>
      </c>
      <c r="N39" s="19">
        <f>VLOOKUP(C39,'Kalimantan LookUp'!A:H,8,0)</f>
        <v>1077.5999999999999</v>
      </c>
      <c r="O39" s="19" t="s">
        <v>585</v>
      </c>
      <c r="P39" s="19"/>
      <c r="Q39" s="19"/>
      <c r="R39" s="19" t="s">
        <v>584</v>
      </c>
      <c r="S39" s="19" t="s">
        <v>584</v>
      </c>
      <c r="T39" s="26"/>
      <c r="U39" s="42"/>
      <c r="V39" s="22">
        <f>VLOOKUP(C39,'Kalimantan BBM'!B:I,8,0)</f>
        <v>1100</v>
      </c>
      <c r="W39" s="26" t="str">
        <f>VLOOKUP(C39,'Kalimantan LookUp'!A:Q,17,0)</f>
        <v>Fawde</v>
      </c>
      <c r="X39" s="19">
        <f>VLOOKUP(C39,'Kalimantan LookUp'!A:R,18,0)</f>
        <v>20</v>
      </c>
      <c r="Y39" s="21" t="str">
        <f>VLOOKUP(C39,'Kalimantan LookUp'!A:S,19,0)</f>
        <v>Genset Rusak</v>
      </c>
      <c r="Z39" s="18" t="s">
        <v>669</v>
      </c>
      <c r="AA39" s="22" t="str">
        <f>VLOOKUP(C39,'Kalimantan LookUp'!A:U,21,0)</f>
        <v>EVE</v>
      </c>
      <c r="AB39" s="22" t="str">
        <f>VLOOKUP(C39,'Kalimantan LookUp'!A:V,22,0)</f>
        <v>Lithium</v>
      </c>
      <c r="AC39" s="22">
        <f>VLOOKUP(C39,'Kalimantan LookUp'!A:W,23,0)</f>
        <v>1</v>
      </c>
      <c r="AD39" s="23">
        <f>VLOOKUP(C39,'Kalimantan LookUp'!A:X,24,0)</f>
        <v>10</v>
      </c>
      <c r="AE39" s="24" t="str">
        <f>VLOOKUP(C39,'Kalimantan LookUp'!A:Y,25,0)</f>
        <v>Broken</v>
      </c>
      <c r="AF39" s="18" t="s">
        <v>669</v>
      </c>
      <c r="AG39" s="23" t="str">
        <f>VLOOKUP(C39,'Kalimantan LookUp'!A:AA,27,0)</f>
        <v>DPC</v>
      </c>
      <c r="AH39" s="23"/>
      <c r="AI39" s="23">
        <f>VLOOKUP(C39,'Kalimantan LookUp'!A:AC,29,0)</f>
        <v>2</v>
      </c>
      <c r="AJ39" s="24" t="str">
        <f>VLOOKUP(C39,'Kalimantan LookUp'!A:AD,30,0)</f>
        <v>Broken</v>
      </c>
      <c r="AK39" s="18" t="s">
        <v>669</v>
      </c>
      <c r="AL39" s="23">
        <v>81.41</v>
      </c>
      <c r="AM39" s="23">
        <v>93.68</v>
      </c>
      <c r="AN39" s="25">
        <v>0.97499999999999998</v>
      </c>
      <c r="AO39" s="24">
        <f t="shared" si="0"/>
        <v>1100</v>
      </c>
      <c r="AP39" s="24"/>
    </row>
    <row r="40" spans="1:42" ht="14.5" x14ac:dyDescent="0.35">
      <c r="A40" s="16">
        <v>38</v>
      </c>
      <c r="B40" s="16" t="s">
        <v>27</v>
      </c>
      <c r="C40" s="16" t="s">
        <v>142</v>
      </c>
      <c r="D40" s="16" t="s">
        <v>30</v>
      </c>
      <c r="E40" s="16" t="s">
        <v>143</v>
      </c>
      <c r="F40" s="17" t="s">
        <v>108</v>
      </c>
      <c r="G40" s="17" t="s">
        <v>144</v>
      </c>
      <c r="H40" s="17" t="str">
        <f>VLOOKUP(C40,'Kalimantan LookUp'!A:D,4,TRUE)</f>
        <v>On Service</v>
      </c>
      <c r="I40" s="16">
        <v>111.3104</v>
      </c>
      <c r="J40" s="16">
        <v>0.1033</v>
      </c>
      <c r="K40" s="16" t="str">
        <f>VLOOKUP(C40,'Kalimantan LookUp'!A:E,5,0)</f>
        <v xml:space="preserve"> Silver </v>
      </c>
      <c r="L40" s="38" t="str">
        <f>VLOOKUP(C40,'Kalimantan BBM'!B:E,4,0)</f>
        <v>Biasa</v>
      </c>
      <c r="M40" s="19">
        <v>4500</v>
      </c>
      <c r="N40" s="19">
        <f>VLOOKUP(C40,'Kalimantan LookUp'!A:H,8,0)</f>
        <v>3906.89</v>
      </c>
      <c r="O40" s="19" t="s">
        <v>585</v>
      </c>
      <c r="P40" s="19"/>
      <c r="Q40" s="19"/>
      <c r="R40" s="19" t="s">
        <v>590</v>
      </c>
      <c r="S40" s="19" t="s">
        <v>584</v>
      </c>
      <c r="T40" s="26"/>
      <c r="U40" s="42"/>
      <c r="V40" s="22">
        <f>VLOOKUP(C40,'Kalimantan BBM'!B:I,8,0)</f>
        <v>1500</v>
      </c>
      <c r="W40" s="26" t="str">
        <f>VLOOKUP(C40,'Kalimantan LookUp'!A:Q,17,0)</f>
        <v>Austin Power System</v>
      </c>
      <c r="X40" s="19">
        <f>VLOOKUP(C40,'Kalimantan LookUp'!A:R,18,0)</f>
        <v>12.5</v>
      </c>
      <c r="Y40" s="21" t="s">
        <v>73</v>
      </c>
      <c r="Z40" s="18" t="s">
        <v>669</v>
      </c>
      <c r="AA40" s="22" t="str">
        <f>VLOOKUP(C40,'Kalimantan LookUp'!A:U,21,0)</f>
        <v>EVE</v>
      </c>
      <c r="AB40" s="22" t="str">
        <f>VLOOKUP(C40,'Kalimantan LookUp'!A:V,22,0)</f>
        <v>Lithium</v>
      </c>
      <c r="AC40" s="22">
        <f>VLOOKUP(C40,'Kalimantan LookUp'!A:W,23,0)</f>
        <v>1</v>
      </c>
      <c r="AD40" s="23">
        <f>VLOOKUP(C40,'Kalimantan LookUp'!A:X,24,0)</f>
        <v>15</v>
      </c>
      <c r="AE40" s="24" t="str">
        <f>VLOOKUP(C40,'Kalimantan LookUp'!A:Y,25,0)</f>
        <v>Partial Broken</v>
      </c>
      <c r="AF40" s="18" t="s">
        <v>669</v>
      </c>
      <c r="AG40" s="23" t="str">
        <f>VLOOKUP(C40,'Kalimantan LookUp'!A:AA,27,0)</f>
        <v>Hariff</v>
      </c>
      <c r="AH40" s="23"/>
      <c r="AI40" s="23">
        <f>VLOOKUP(C40,'Kalimantan LookUp'!A:AC,29,0)</f>
        <v>5</v>
      </c>
      <c r="AJ40" s="24" t="str">
        <f>VLOOKUP(C40,'Kalimantan LookUp'!A:AD,30,0)</f>
        <v>Partial Broken</v>
      </c>
      <c r="AK40" s="18" t="s">
        <v>674</v>
      </c>
      <c r="AL40" s="23">
        <v>0</v>
      </c>
      <c r="AM40" s="23">
        <v>46</v>
      </c>
      <c r="AN40" s="25">
        <v>0.99</v>
      </c>
      <c r="AO40" s="24">
        <f t="shared" si="0"/>
        <v>1500</v>
      </c>
      <c r="AP40" s="24"/>
    </row>
    <row r="41" spans="1:42" ht="43.5" x14ac:dyDescent="0.35">
      <c r="A41" s="16">
        <v>39</v>
      </c>
      <c r="B41" s="16" t="s">
        <v>27</v>
      </c>
      <c r="C41" s="16" t="s">
        <v>146</v>
      </c>
      <c r="D41" s="16" t="s">
        <v>30</v>
      </c>
      <c r="E41" s="16" t="s">
        <v>147</v>
      </c>
      <c r="F41" s="17" t="s">
        <v>32</v>
      </c>
      <c r="G41" s="17" t="s">
        <v>46</v>
      </c>
      <c r="H41" s="17" t="str">
        <f>VLOOKUP(C41,'Kalimantan LookUp'!A:D,4,TRUE)</f>
        <v>On Service</v>
      </c>
      <c r="I41" s="16">
        <v>114.1544</v>
      </c>
      <c r="J41" s="16">
        <v>-0.52969999999999995</v>
      </c>
      <c r="K41" s="16" t="str">
        <f>VLOOKUP(C41,'Kalimantan LookUp'!A:E,5,0)</f>
        <v xml:space="preserve"> Gold </v>
      </c>
      <c r="L41" s="38" t="str">
        <f>VLOOKUP(C41,'Kalimantan BBM'!B:E,4,0)</f>
        <v>Simpul</v>
      </c>
      <c r="M41" s="19">
        <v>6000</v>
      </c>
      <c r="N41" s="19">
        <f>VLOOKUP(C41,'Kalimantan LookUp'!A:H,8,0)</f>
        <v>2881.3</v>
      </c>
      <c r="O41" s="19" t="s">
        <v>586</v>
      </c>
      <c r="P41" s="19" t="s">
        <v>666</v>
      </c>
      <c r="Q41" s="95" t="s">
        <v>725</v>
      </c>
      <c r="R41" s="19" t="s">
        <v>590</v>
      </c>
      <c r="S41" s="19" t="s">
        <v>584</v>
      </c>
      <c r="T41" s="26" t="s">
        <v>682</v>
      </c>
      <c r="U41" s="42"/>
      <c r="V41" s="22">
        <f>VLOOKUP(C41,'Kalimantan BBM'!B:I,8,0)</f>
        <v>2200</v>
      </c>
      <c r="W41" s="26" t="str">
        <f>VLOOKUP(C41,'Kalimantan LookUp'!A:Q,17,0)</f>
        <v>Fawde</v>
      </c>
      <c r="X41" s="19">
        <f>VLOOKUP(C41,'Kalimantan LookUp'!A:R,18,0)</f>
        <v>25</v>
      </c>
      <c r="Y41" s="21" t="str">
        <f>VLOOKUP(C41,'Kalimantan LookUp'!A:S,19,0)</f>
        <v>Genset Setengah Rusak</v>
      </c>
      <c r="Z41" s="18" t="s">
        <v>669</v>
      </c>
      <c r="AA41" s="22" t="str">
        <f>VLOOKUP(C41,'Kalimantan LookUp'!A:U,21,0)</f>
        <v>SAMSUNG</v>
      </c>
      <c r="AB41" s="22" t="str">
        <f>VLOOKUP(C41,'Kalimantan LookUp'!A:V,22,0)</f>
        <v>Lithium</v>
      </c>
      <c r="AC41" s="22">
        <f>VLOOKUP(C41,'Kalimantan LookUp'!A:W,23,0)</f>
        <v>0</v>
      </c>
      <c r="AD41" s="23">
        <f>VLOOKUP(C41,'Kalimantan LookUp'!A:X,24,0)</f>
        <v>12</v>
      </c>
      <c r="AE41" s="24" t="str">
        <f>VLOOKUP(C41,'Kalimantan LookUp'!A:Y,25,0)</f>
        <v>Broken</v>
      </c>
      <c r="AF41" s="18" t="s">
        <v>669</v>
      </c>
      <c r="AG41" s="23" t="str">
        <f>VLOOKUP(C41,'Kalimantan LookUp'!A:AA,27,0)</f>
        <v>DPC</v>
      </c>
      <c r="AH41" s="23"/>
      <c r="AI41" s="23">
        <f>VLOOKUP(C41,'Kalimantan LookUp'!A:AC,29,0)</f>
        <v>4</v>
      </c>
      <c r="AJ41" s="24" t="str">
        <f>VLOOKUP(C41,'Kalimantan LookUp'!A:AD,30,0)</f>
        <v>Broken</v>
      </c>
      <c r="AK41" s="18" t="s">
        <v>669</v>
      </c>
      <c r="AL41" s="23">
        <v>77.959999999999994</v>
      </c>
      <c r="AM41" s="23">
        <v>73.239999999999995</v>
      </c>
      <c r="AN41" s="25">
        <v>0.99399999999999999</v>
      </c>
      <c r="AO41" s="24">
        <f t="shared" si="0"/>
        <v>2200</v>
      </c>
      <c r="AP41" s="24"/>
    </row>
    <row r="42" spans="1:42" ht="14.5" x14ac:dyDescent="0.35">
      <c r="A42" s="16">
        <v>40</v>
      </c>
      <c r="B42" s="16" t="s">
        <v>27</v>
      </c>
      <c r="C42" s="16" t="s">
        <v>148</v>
      </c>
      <c r="D42" s="16" t="s">
        <v>30</v>
      </c>
      <c r="E42" s="16" t="s">
        <v>149</v>
      </c>
      <c r="F42" s="17" t="s">
        <v>57</v>
      </c>
      <c r="G42" s="17" t="s">
        <v>101</v>
      </c>
      <c r="H42" s="17" t="str">
        <f>VLOOKUP(C42,'Kalimantan LookUp'!A:D,4,TRUE)</f>
        <v>On Service</v>
      </c>
      <c r="I42" s="16">
        <v>114.98869999999999</v>
      </c>
      <c r="J42" s="16">
        <v>-2.9634999999999998</v>
      </c>
      <c r="K42" s="16" t="str">
        <f>VLOOKUP(C42,'Kalimantan LookUp'!A:E,5,0)</f>
        <v xml:space="preserve"> Platinum </v>
      </c>
      <c r="L42" s="38" t="str">
        <f>VLOOKUP(C42,'Kalimantan BBM'!B:E,4,0)</f>
        <v>Priority</v>
      </c>
      <c r="M42" s="19">
        <v>6000</v>
      </c>
      <c r="N42" s="19">
        <f>VLOOKUP(C42,'Kalimantan LookUp'!A:H,8,0)</f>
        <v>5065.7</v>
      </c>
      <c r="O42" s="19" t="s">
        <v>586</v>
      </c>
      <c r="P42" s="19"/>
      <c r="Q42" s="19"/>
      <c r="R42" s="19" t="s">
        <v>584</v>
      </c>
      <c r="S42" s="19" t="s">
        <v>590</v>
      </c>
      <c r="T42" s="26" t="s">
        <v>682</v>
      </c>
      <c r="U42" s="42"/>
      <c r="V42" s="22">
        <f>VLOOKUP(C42,'Kalimantan BBM'!B:I,8,0)</f>
        <v>1730</v>
      </c>
      <c r="W42" s="26" t="str">
        <f>VLOOKUP(C42,'Kalimantan LookUp'!A:Q,17,0)</f>
        <v>Fawde</v>
      </c>
      <c r="X42" s="19">
        <f>VLOOKUP(C42,'Kalimantan LookUp'!A:R,18,0)</f>
        <v>20</v>
      </c>
      <c r="Y42" s="21" t="str">
        <f>VLOOKUP(C42,'Kalimantan LookUp'!A:S,19,0)</f>
        <v>Genset Baik</v>
      </c>
      <c r="Z42" s="18" t="s">
        <v>669</v>
      </c>
      <c r="AA42" s="22" t="str">
        <f>VLOOKUP(C42,'Kalimantan LookUp'!A:U,21,0)</f>
        <v>EVE</v>
      </c>
      <c r="AB42" s="22" t="str">
        <f>VLOOKUP(C42,'Kalimantan LookUp'!A:V,22,0)</f>
        <v>Lithium</v>
      </c>
      <c r="AC42" s="22">
        <f>VLOOKUP(C42,'Kalimantan LookUp'!A:W,23,0)</f>
        <v>3.5</v>
      </c>
      <c r="AD42" s="23">
        <f>VLOOKUP(C42,'Kalimantan LookUp'!A:X,24,0)</f>
        <v>15</v>
      </c>
      <c r="AE42" s="24" t="str">
        <f>VLOOKUP(C42,'Kalimantan LookUp'!A:Y,25,0)</f>
        <v>Partial Broken</v>
      </c>
      <c r="AF42" s="18" t="s">
        <v>669</v>
      </c>
      <c r="AG42" s="23" t="str">
        <f>VLOOKUP(C42,'Kalimantan LookUp'!A:AA,27,0)</f>
        <v>DPC</v>
      </c>
      <c r="AH42" s="23"/>
      <c r="AI42" s="23">
        <f>VLOOKUP(C42,'Kalimantan LookUp'!A:AC,29,0)</f>
        <v>5</v>
      </c>
      <c r="AJ42" s="24" t="str">
        <f>VLOOKUP(C42,'Kalimantan LookUp'!A:AD,30,0)</f>
        <v>Partial Broken</v>
      </c>
      <c r="AK42" s="18" t="s">
        <v>669</v>
      </c>
      <c r="AL42" s="23">
        <v>98.97</v>
      </c>
      <c r="AM42" s="23">
        <v>98.59</v>
      </c>
      <c r="AN42" s="25">
        <v>0.99</v>
      </c>
      <c r="AO42" s="24">
        <f t="shared" si="0"/>
        <v>1730</v>
      </c>
      <c r="AP42" s="24"/>
    </row>
    <row r="43" spans="1:42" ht="14.5" x14ac:dyDescent="0.35">
      <c r="A43" s="16">
        <v>41</v>
      </c>
      <c r="B43" s="16" t="s">
        <v>27</v>
      </c>
      <c r="C43" s="16" t="s">
        <v>150</v>
      </c>
      <c r="D43" s="16" t="s">
        <v>30</v>
      </c>
      <c r="E43" s="16" t="s">
        <v>151</v>
      </c>
      <c r="F43" s="17" t="s">
        <v>108</v>
      </c>
      <c r="G43" s="17" t="s">
        <v>144</v>
      </c>
      <c r="H43" s="17" t="str">
        <f>VLOOKUP(C43,'Kalimantan LookUp'!A:D,4,TRUE)</f>
        <v>On Service</v>
      </c>
      <c r="I43" s="16">
        <v>111.60509999999999</v>
      </c>
      <c r="J43" s="16">
        <v>0.97970000000000002</v>
      </c>
      <c r="K43" s="16" t="str">
        <f>VLOOKUP(C43,'Kalimantan LookUp'!A:E,5,0)</f>
        <v xml:space="preserve"> Silver </v>
      </c>
      <c r="L43" s="38" t="str">
        <f>VLOOKUP(C43,'Kalimantan BBM'!B:E,4,0)</f>
        <v>Biasa</v>
      </c>
      <c r="M43" s="19">
        <v>3000</v>
      </c>
      <c r="N43" s="19">
        <f>VLOOKUP(C43,'Kalimantan LookUp'!A:H,8,0)</f>
        <v>2601.6999999999998</v>
      </c>
      <c r="O43" s="19" t="s">
        <v>586</v>
      </c>
      <c r="P43" s="19"/>
      <c r="Q43" s="19"/>
      <c r="R43" s="19" t="s">
        <v>590</v>
      </c>
      <c r="S43" s="19" t="s">
        <v>584</v>
      </c>
      <c r="T43" s="26" t="s">
        <v>682</v>
      </c>
      <c r="U43" s="42"/>
      <c r="V43" s="22">
        <f>VLOOKUP(C43,'Kalimantan BBM'!B:I,8,0)</f>
        <v>1150</v>
      </c>
      <c r="W43" s="26" t="str">
        <f>VLOOKUP(C43,'Kalimantan LookUp'!A:Q,17,0)</f>
        <v>Fawde</v>
      </c>
      <c r="X43" s="19">
        <f>VLOOKUP(C43,'Kalimantan LookUp'!A:R,18,0)</f>
        <v>20</v>
      </c>
      <c r="Y43" s="21" t="str">
        <f>VLOOKUP(C43,'Kalimantan LookUp'!A:S,19,0)</f>
        <v>Genset Baik</v>
      </c>
      <c r="Z43" s="18" t="s">
        <v>669</v>
      </c>
      <c r="AA43" s="22" t="str">
        <f>VLOOKUP(C43,'Kalimantan LookUp'!A:U,21,0)</f>
        <v>EVE</v>
      </c>
      <c r="AB43" s="22" t="str">
        <f>VLOOKUP(C43,'Kalimantan LookUp'!A:V,22,0)</f>
        <v>Lithium</v>
      </c>
      <c r="AC43" s="22">
        <f>VLOOKUP(C43,'Kalimantan LookUp'!A:W,23,0)</f>
        <v>2</v>
      </c>
      <c r="AD43" s="23">
        <f>VLOOKUP(C43,'Kalimantan LookUp'!A:X,24,0)</f>
        <v>10</v>
      </c>
      <c r="AE43" s="24" t="str">
        <f>VLOOKUP(C43,'Kalimantan LookUp'!A:Y,25,0)</f>
        <v>Broken</v>
      </c>
      <c r="AF43" s="18" t="s">
        <v>669</v>
      </c>
      <c r="AG43" s="23" t="str">
        <f>VLOOKUP(C43,'Kalimantan LookUp'!A:AA,27,0)</f>
        <v>DPC</v>
      </c>
      <c r="AH43" s="23"/>
      <c r="AI43" s="23">
        <f>VLOOKUP(C43,'Kalimantan LookUp'!A:AC,29,0)</f>
        <v>2</v>
      </c>
      <c r="AJ43" s="24" t="str">
        <f>VLOOKUP(C43,'Kalimantan LookUp'!A:AD,30,0)</f>
        <v>Broken</v>
      </c>
      <c r="AK43" s="18" t="s">
        <v>669</v>
      </c>
      <c r="AL43" s="23">
        <v>94.56</v>
      </c>
      <c r="AM43" s="23">
        <v>79.56</v>
      </c>
      <c r="AN43" s="25">
        <v>0.97499999999999998</v>
      </c>
      <c r="AO43" s="24">
        <f t="shared" si="0"/>
        <v>1150</v>
      </c>
      <c r="AP43" s="24"/>
    </row>
    <row r="44" spans="1:42" ht="14.5" x14ac:dyDescent="0.35">
      <c r="A44" s="16">
        <v>42</v>
      </c>
      <c r="B44" s="16" t="s">
        <v>27</v>
      </c>
      <c r="C44" s="16" t="s">
        <v>152</v>
      </c>
      <c r="D44" s="16" t="s">
        <v>30</v>
      </c>
      <c r="E44" s="16" t="s">
        <v>153</v>
      </c>
      <c r="F44" s="17" t="s">
        <v>108</v>
      </c>
      <c r="G44" s="17" t="s">
        <v>123</v>
      </c>
      <c r="H44" s="17" t="str">
        <f>VLOOKUP(C44,'Kalimantan LookUp'!A:D,4,TRUE)</f>
        <v>On Service</v>
      </c>
      <c r="I44" s="16">
        <v>110.5153</v>
      </c>
      <c r="J44" s="16">
        <v>-2.1395</v>
      </c>
      <c r="K44" s="16" t="str">
        <f>VLOOKUP(C44,'Kalimantan LookUp'!A:E,5,0)</f>
        <v xml:space="preserve"> Platinum </v>
      </c>
      <c r="L44" s="38" t="str">
        <f>VLOOKUP(C44,'Kalimantan BBM'!B:E,4,0)</f>
        <v>Priority</v>
      </c>
      <c r="M44" s="19">
        <v>4500</v>
      </c>
      <c r="N44" s="19">
        <f>VLOOKUP(C44,'Kalimantan LookUp'!A:H,8,0)</f>
        <v>4621</v>
      </c>
      <c r="O44" s="19" t="s">
        <v>586</v>
      </c>
      <c r="P44" s="19"/>
      <c r="Q44" s="19"/>
      <c r="R44" s="19" t="s">
        <v>584</v>
      </c>
      <c r="S44" s="19" t="s">
        <v>590</v>
      </c>
      <c r="T44" s="26" t="s">
        <v>682</v>
      </c>
      <c r="U44" s="42"/>
      <c r="V44" s="22">
        <f>VLOOKUP(C44,'Kalimantan BBM'!B:I,8,0)</f>
        <v>1750</v>
      </c>
      <c r="W44" s="26" t="str">
        <f>VLOOKUP(C44,'Kalimantan LookUp'!A:Q,17,0)</f>
        <v>Fawde</v>
      </c>
      <c r="X44" s="19">
        <f>VLOOKUP(C44,'Kalimantan LookUp'!A:R,18,0)</f>
        <v>20</v>
      </c>
      <c r="Y44" s="21" t="str">
        <f>VLOOKUP(C44,'Kalimantan LookUp'!A:S,19,0)</f>
        <v>Genset Setengah Rusak</v>
      </c>
      <c r="Z44" s="18" t="s">
        <v>669</v>
      </c>
      <c r="AA44" s="22" t="str">
        <f>VLOOKUP(C44,'Kalimantan LookUp'!A:U,21,0)</f>
        <v>EVE</v>
      </c>
      <c r="AB44" s="22" t="str">
        <f>VLOOKUP(C44,'Kalimantan LookUp'!A:V,22,0)</f>
        <v>Lithium</v>
      </c>
      <c r="AC44" s="22">
        <f>VLOOKUP(C44,'Kalimantan LookUp'!A:W,23,0)</f>
        <v>1</v>
      </c>
      <c r="AD44" s="23">
        <f>VLOOKUP(C44,'Kalimantan LookUp'!A:X,24,0)</f>
        <v>15</v>
      </c>
      <c r="AE44" s="24" t="str">
        <f>VLOOKUP(C44,'Kalimantan LookUp'!A:Y,25,0)</f>
        <v>Partial Broken</v>
      </c>
      <c r="AF44" s="18" t="s">
        <v>669</v>
      </c>
      <c r="AG44" s="23" t="str">
        <f>VLOOKUP(C44,'Kalimantan LookUp'!A:AA,27,0)</f>
        <v>DPC</v>
      </c>
      <c r="AH44" s="23"/>
      <c r="AI44" s="23">
        <f>VLOOKUP(C44,'Kalimantan LookUp'!A:AC,29,0)</f>
        <v>4</v>
      </c>
      <c r="AJ44" s="24" t="str">
        <f>VLOOKUP(C44,'Kalimantan LookUp'!A:AD,30,0)</f>
        <v>Broken</v>
      </c>
      <c r="AK44" s="18" t="s">
        <v>669</v>
      </c>
      <c r="AL44" s="23">
        <v>91.13</v>
      </c>
      <c r="AM44" s="23">
        <v>96.6</v>
      </c>
      <c r="AN44" s="25">
        <v>0.99</v>
      </c>
      <c r="AO44" s="24">
        <f t="shared" si="0"/>
        <v>1750</v>
      </c>
      <c r="AP44" s="24"/>
    </row>
    <row r="45" spans="1:42" ht="14.5" x14ac:dyDescent="0.35">
      <c r="A45" s="16">
        <v>43</v>
      </c>
      <c r="B45" s="16" t="s">
        <v>27</v>
      </c>
      <c r="C45" s="16" t="s">
        <v>154</v>
      </c>
      <c r="D45" s="16" t="s">
        <v>30</v>
      </c>
      <c r="E45" s="16" t="s">
        <v>155</v>
      </c>
      <c r="F45" s="17" t="s">
        <v>57</v>
      </c>
      <c r="G45" s="17" t="s">
        <v>58</v>
      </c>
      <c r="H45" s="17" t="s">
        <v>601</v>
      </c>
      <c r="I45" s="16">
        <v>116.1964</v>
      </c>
      <c r="J45" s="16">
        <v>-2.8155999999999999</v>
      </c>
      <c r="K45" s="16" t="str">
        <f>VLOOKUP(C45,'Kalimantan LookUp'!A:E,5,0)</f>
        <v xml:space="preserve"> Gold </v>
      </c>
      <c r="L45" s="38" t="str">
        <f>VLOOKUP(C45,'Kalimantan BBM'!B:E,4,0)</f>
        <v>Priority</v>
      </c>
      <c r="M45" s="19">
        <v>3000</v>
      </c>
      <c r="N45" s="19">
        <f>VLOOKUP(C45,'Kalimantan LookUp'!A:H,8,0)</f>
        <v>2921.28</v>
      </c>
      <c r="O45" s="19" t="s">
        <v>586</v>
      </c>
      <c r="P45" s="19"/>
      <c r="Q45" s="19"/>
      <c r="R45" s="19" t="s">
        <v>584</v>
      </c>
      <c r="S45" s="19" t="s">
        <v>590</v>
      </c>
      <c r="T45" s="26" t="s">
        <v>682</v>
      </c>
      <c r="U45" s="42"/>
      <c r="V45" s="22">
        <f>VLOOKUP(C45,'Kalimantan BBM'!B:I,8,0)</f>
        <v>1400</v>
      </c>
      <c r="W45" s="26" t="str">
        <f>VLOOKUP(C45,'Kalimantan LookUp'!A:Q,17,0)</f>
        <v>Fawde</v>
      </c>
      <c r="X45" s="19">
        <f>VLOOKUP(C45,'Kalimantan LookUp'!A:R,18,0)</f>
        <v>20</v>
      </c>
      <c r="Y45" s="21" t="str">
        <f>VLOOKUP(C45,'Kalimantan LookUp'!A:S,19,0)</f>
        <v>Genset Baik</v>
      </c>
      <c r="Z45" s="18" t="s">
        <v>669</v>
      </c>
      <c r="AA45" s="22" t="str">
        <f>VLOOKUP(C45,'Kalimantan LookUp'!A:U,21,0)</f>
        <v>EVE</v>
      </c>
      <c r="AB45" s="22" t="str">
        <f>VLOOKUP(C45,'Kalimantan LookUp'!A:V,22,0)</f>
        <v>Lithium</v>
      </c>
      <c r="AC45" s="22">
        <f>VLOOKUP(C45,'Kalimantan LookUp'!A:W,23,0)</f>
        <v>2</v>
      </c>
      <c r="AD45" s="23">
        <f>VLOOKUP(C45,'Kalimantan LookUp'!A:X,24,0)</f>
        <v>10</v>
      </c>
      <c r="AE45" s="24" t="str">
        <f>VLOOKUP(C45,'Kalimantan LookUp'!A:Y,25,0)</f>
        <v>Partial Broken</v>
      </c>
      <c r="AF45" s="18" t="s">
        <v>669</v>
      </c>
      <c r="AG45" s="23" t="str">
        <f>VLOOKUP(C45,'Kalimantan LookUp'!A:AA,27,0)</f>
        <v>DPC</v>
      </c>
      <c r="AH45" s="23"/>
      <c r="AI45" s="23">
        <f>VLOOKUP(C45,'Kalimantan LookUp'!A:AC,29,0)</f>
        <v>4</v>
      </c>
      <c r="AJ45" s="24" t="str">
        <f>VLOOKUP(C45,'Kalimantan LookUp'!A:AD,30,0)</f>
        <v>Broken</v>
      </c>
      <c r="AK45" s="18" t="s">
        <v>669</v>
      </c>
      <c r="AL45" s="23">
        <v>95.17</v>
      </c>
      <c r="AM45" s="23">
        <v>97.18</v>
      </c>
      <c r="AN45" s="25">
        <v>0.97499999999999998</v>
      </c>
      <c r="AO45" s="24">
        <f t="shared" si="0"/>
        <v>1400</v>
      </c>
      <c r="AP45" s="24"/>
    </row>
    <row r="46" spans="1:42" ht="43.5" x14ac:dyDescent="0.35">
      <c r="A46" s="16">
        <v>44</v>
      </c>
      <c r="B46" s="16" t="s">
        <v>27</v>
      </c>
      <c r="C46" s="16" t="s">
        <v>156</v>
      </c>
      <c r="D46" s="16" t="s">
        <v>30</v>
      </c>
      <c r="E46" s="16" t="s">
        <v>157</v>
      </c>
      <c r="F46" s="17" t="s">
        <v>108</v>
      </c>
      <c r="G46" s="17" t="s">
        <v>123</v>
      </c>
      <c r="H46" s="17" t="str">
        <f>VLOOKUP(C46,'Kalimantan LookUp'!A:D,4,TRUE)</f>
        <v>On Service</v>
      </c>
      <c r="I46" s="16">
        <v>110.1803</v>
      </c>
      <c r="J46" s="16">
        <v>-1.0892999999999999</v>
      </c>
      <c r="K46" s="16" t="str">
        <f>VLOOKUP(C46,'Kalimantan LookUp'!A:E,5,0)</f>
        <v xml:space="preserve"> Silver </v>
      </c>
      <c r="L46" s="38" t="str">
        <f>VLOOKUP(C46,'Kalimantan BBM'!B:E,4,0)</f>
        <v>Priority</v>
      </c>
      <c r="M46" s="19">
        <v>4500</v>
      </c>
      <c r="N46" s="19">
        <f>VLOOKUP(C46,'Kalimantan LookUp'!A:H,8,0)</f>
        <v>3294.69</v>
      </c>
      <c r="O46" s="19" t="s">
        <v>586</v>
      </c>
      <c r="P46" s="19" t="s">
        <v>666</v>
      </c>
      <c r="Q46" s="95" t="s">
        <v>725</v>
      </c>
      <c r="R46" s="19" t="s">
        <v>590</v>
      </c>
      <c r="S46" s="19" t="s">
        <v>590</v>
      </c>
      <c r="T46" s="26" t="s">
        <v>682</v>
      </c>
      <c r="U46" s="42"/>
      <c r="V46" s="22">
        <f>VLOOKUP(C46,'Kalimantan BBM'!B:I,8,0)</f>
        <v>1400</v>
      </c>
      <c r="W46" s="26" t="str">
        <f>VLOOKUP(C46,'Kalimantan LookUp'!A:Q,17,0)</f>
        <v>Fawde</v>
      </c>
      <c r="X46" s="19">
        <f>VLOOKUP(C46,'Kalimantan LookUp'!A:R,18,0)</f>
        <v>20</v>
      </c>
      <c r="Y46" s="21" t="str">
        <f>VLOOKUP(C46,'Kalimantan LookUp'!A:S,19,0)</f>
        <v>Genset Baik</v>
      </c>
      <c r="Z46" s="18" t="s">
        <v>669</v>
      </c>
      <c r="AA46" s="22" t="str">
        <f>VLOOKUP(C46,'Kalimantan LookUp'!A:U,21,0)</f>
        <v>EVE</v>
      </c>
      <c r="AB46" s="22" t="str">
        <f>VLOOKUP(C46,'Kalimantan LookUp'!A:V,22,0)</f>
        <v>Lithium</v>
      </c>
      <c r="AC46" s="22">
        <f>VLOOKUP(C46,'Kalimantan LookUp'!A:W,23,0)</f>
        <v>1</v>
      </c>
      <c r="AD46" s="23">
        <f>VLOOKUP(C46,'Kalimantan LookUp'!A:X,24,0)</f>
        <v>15</v>
      </c>
      <c r="AE46" s="24" t="str">
        <f>VLOOKUP(C46,'Kalimantan LookUp'!A:Y,25,0)</f>
        <v>Broken</v>
      </c>
      <c r="AF46" s="18" t="s">
        <v>669</v>
      </c>
      <c r="AG46" s="23" t="str">
        <f>VLOOKUP(C46,'Kalimantan LookUp'!A:AA,27,0)</f>
        <v>DPC</v>
      </c>
      <c r="AH46" s="23"/>
      <c r="AI46" s="23">
        <f>VLOOKUP(C46,'Kalimantan LookUp'!A:AC,29,0)</f>
        <v>2</v>
      </c>
      <c r="AJ46" s="24" t="str">
        <f>VLOOKUP(C46,'Kalimantan LookUp'!A:AD,30,0)</f>
        <v>Broken</v>
      </c>
      <c r="AK46" s="18" t="s">
        <v>669</v>
      </c>
      <c r="AL46" s="23">
        <v>62.28</v>
      </c>
      <c r="AM46" s="23">
        <v>62.07</v>
      </c>
      <c r="AN46" s="25">
        <v>0.97499999999999998</v>
      </c>
      <c r="AO46" s="24">
        <f t="shared" si="0"/>
        <v>1400</v>
      </c>
      <c r="AP46" s="24"/>
    </row>
    <row r="47" spans="1:42" ht="14.5" x14ac:dyDescent="0.35">
      <c r="A47" s="16">
        <v>45</v>
      </c>
      <c r="B47" s="16" t="s">
        <v>27</v>
      </c>
      <c r="C47" s="16" t="s">
        <v>158</v>
      </c>
      <c r="D47" s="16" t="s">
        <v>30</v>
      </c>
      <c r="E47" s="16" t="s">
        <v>159</v>
      </c>
      <c r="F47" s="17" t="s">
        <v>86</v>
      </c>
      <c r="G47" s="17" t="s">
        <v>118</v>
      </c>
      <c r="H47" s="17" t="str">
        <f>VLOOKUP(C47,'Kalimantan LookUp'!A:D,4,TRUE)</f>
        <v>On Service</v>
      </c>
      <c r="I47" s="16">
        <v>117.82250000000001</v>
      </c>
      <c r="J47" s="16">
        <v>1.1786000000000001</v>
      </c>
      <c r="K47" s="16" t="str">
        <f>VLOOKUP(C47,'Kalimantan LookUp'!A:E,5,0)</f>
        <v xml:space="preserve"> Platinum </v>
      </c>
      <c r="L47" s="38" t="str">
        <f>VLOOKUP(C47,'Kalimantan BBM'!B:E,4,0)</f>
        <v>Priority</v>
      </c>
      <c r="M47" s="19">
        <v>7500</v>
      </c>
      <c r="N47" s="19">
        <f>VLOOKUP(C47,'Kalimantan LookUp'!A:H,8,0)</f>
        <v>7065.92</v>
      </c>
      <c r="O47" s="19" t="s">
        <v>586</v>
      </c>
      <c r="P47" s="19"/>
      <c r="Q47" s="19"/>
      <c r="R47" s="19" t="s">
        <v>590</v>
      </c>
      <c r="S47" s="19" t="s">
        <v>584</v>
      </c>
      <c r="T47" s="26" t="s">
        <v>682</v>
      </c>
      <c r="U47" s="42"/>
      <c r="V47" s="22">
        <f>VLOOKUP(C47,'Kalimantan BBM'!B:I,8,0)</f>
        <v>2050</v>
      </c>
      <c r="W47" s="26" t="str">
        <f>VLOOKUP(C47,'Kalimantan LookUp'!A:Q,17,0)</f>
        <v>Fawde</v>
      </c>
      <c r="X47" s="19">
        <f>VLOOKUP(C47,'Kalimantan LookUp'!A:R,18,0)</f>
        <v>20</v>
      </c>
      <c r="Y47" s="21" t="str">
        <f>VLOOKUP(C47,'Kalimantan LookUp'!A:S,19,0)</f>
        <v>Genset Setengah Rusak</v>
      </c>
      <c r="Z47" s="18" t="s">
        <v>669</v>
      </c>
      <c r="AA47" s="22" t="str">
        <f>VLOOKUP(C47,'Kalimantan LookUp'!A:U,21,0)</f>
        <v>Nagoya First Power</v>
      </c>
      <c r="AB47" s="22" t="str">
        <f>VLOOKUP(C47,'Kalimantan LookUp'!A:V,22,0)</f>
        <v>VRLA</v>
      </c>
      <c r="AC47" s="22">
        <f>VLOOKUP(C47,'Kalimantan LookUp'!A:W,23,0)</f>
        <v>2</v>
      </c>
      <c r="AD47" s="23">
        <f>VLOOKUP(C47,'Kalimantan LookUp'!A:X,24,0)</f>
        <v>24</v>
      </c>
      <c r="AE47" s="24" t="str">
        <f>VLOOKUP(C47,'Kalimantan LookUp'!A:Y,25,0)</f>
        <v>Baik</v>
      </c>
      <c r="AF47" s="18" t="s">
        <v>669</v>
      </c>
      <c r="AG47" s="23" t="str">
        <f>VLOOKUP(C47,'Kalimantan LookUp'!A:AA,27,0)</f>
        <v>DPC</v>
      </c>
      <c r="AH47" s="23"/>
      <c r="AI47" s="23">
        <f>VLOOKUP(C47,'Kalimantan LookUp'!A:AC,29,0)</f>
        <v>9</v>
      </c>
      <c r="AJ47" s="24" t="str">
        <f>VLOOKUP(C47,'Kalimantan LookUp'!A:AD,30,0)</f>
        <v>Baik</v>
      </c>
      <c r="AK47" s="18" t="s">
        <v>669</v>
      </c>
      <c r="AL47" s="23">
        <v>88.78</v>
      </c>
      <c r="AM47" s="23">
        <v>84.04</v>
      </c>
      <c r="AN47" s="25">
        <v>0.99399999999999999</v>
      </c>
      <c r="AO47" s="24">
        <f t="shared" si="0"/>
        <v>2050</v>
      </c>
      <c r="AP47" s="24"/>
    </row>
    <row r="48" spans="1:42" ht="43.5" x14ac:dyDescent="0.35">
      <c r="A48" s="16">
        <v>46</v>
      </c>
      <c r="B48" s="16" t="s">
        <v>27</v>
      </c>
      <c r="C48" s="16" t="s">
        <v>160</v>
      </c>
      <c r="D48" s="16" t="s">
        <v>30</v>
      </c>
      <c r="E48" s="16" t="s">
        <v>161</v>
      </c>
      <c r="F48" s="17" t="s">
        <v>86</v>
      </c>
      <c r="G48" s="17" t="s">
        <v>118</v>
      </c>
      <c r="H48" s="17" t="str">
        <f>VLOOKUP(C48,'Kalimantan LookUp'!A:D,4,TRUE)</f>
        <v>On Service</v>
      </c>
      <c r="I48" s="16">
        <v>118.2038</v>
      </c>
      <c r="J48" s="16">
        <v>0.89270000000000005</v>
      </c>
      <c r="K48" s="16" t="str">
        <f>VLOOKUP(C48,'Kalimantan LookUp'!A:E,5,0)</f>
        <v xml:space="preserve"> Platinum </v>
      </c>
      <c r="L48" s="38" t="str">
        <f>VLOOKUP(C48,'Kalimantan BBM'!B:E,4,0)</f>
        <v>Simpul</v>
      </c>
      <c r="M48" s="19">
        <v>6000</v>
      </c>
      <c r="N48" s="19">
        <f>VLOOKUP(C48,'Kalimantan LookUp'!A:H,8,0)</f>
        <v>5998.08</v>
      </c>
      <c r="O48" s="19" t="s">
        <v>586</v>
      </c>
      <c r="P48" s="19" t="s">
        <v>666</v>
      </c>
      <c r="Q48" s="95" t="s">
        <v>725</v>
      </c>
      <c r="R48" s="19" t="s">
        <v>590</v>
      </c>
      <c r="S48" s="19" t="s">
        <v>590</v>
      </c>
      <c r="T48" s="26" t="s">
        <v>682</v>
      </c>
      <c r="U48" s="42"/>
      <c r="V48" s="22">
        <f>VLOOKUP(C48,'Kalimantan BBM'!B:I,8,0)</f>
        <v>2250</v>
      </c>
      <c r="W48" s="26" t="str">
        <f>VLOOKUP(C48,'Kalimantan LookUp'!A:Q,17,0)</f>
        <v>Fawde</v>
      </c>
      <c r="X48" s="19">
        <f>VLOOKUP(C48,'Kalimantan LookUp'!A:R,18,0)</f>
        <v>20</v>
      </c>
      <c r="Y48" s="21" t="str">
        <f>VLOOKUP(C48,'Kalimantan LookUp'!A:S,19,0)</f>
        <v>Genset Setengah Rusak</v>
      </c>
      <c r="Z48" s="18" t="s">
        <v>669</v>
      </c>
      <c r="AA48" s="22" t="str">
        <f>VLOOKUP(C48,'Kalimantan LookUp'!A:U,21,0)</f>
        <v>Nagoya First Power</v>
      </c>
      <c r="AB48" s="22" t="str">
        <f>VLOOKUP(C48,'Kalimantan LookUp'!A:V,22,0)</f>
        <v>VRLA</v>
      </c>
      <c r="AC48" s="22">
        <f>VLOOKUP(C48,'Kalimantan LookUp'!A:W,23,0)</f>
        <v>1</v>
      </c>
      <c r="AD48" s="23">
        <f>VLOOKUP(C48,'Kalimantan LookUp'!A:X,24,0)</f>
        <v>24</v>
      </c>
      <c r="AE48" s="24" t="str">
        <f>VLOOKUP(C48,'Kalimantan LookUp'!A:Y,25,0)</f>
        <v>Baik</v>
      </c>
      <c r="AF48" s="18" t="s">
        <v>669</v>
      </c>
      <c r="AG48" s="23" t="str">
        <f>VLOOKUP(C48,'Kalimantan LookUp'!A:AA,27,0)</f>
        <v>DPC</v>
      </c>
      <c r="AH48" s="23"/>
      <c r="AI48" s="23">
        <f>VLOOKUP(C48,'Kalimantan LookUp'!A:AC,29,0)</f>
        <v>9</v>
      </c>
      <c r="AJ48" s="24" t="str">
        <f>VLOOKUP(C48,'Kalimantan LookUp'!A:AD,30,0)</f>
        <v>Baik</v>
      </c>
      <c r="AK48" s="18" t="s">
        <v>669</v>
      </c>
      <c r="AL48" s="23">
        <v>91.3</v>
      </c>
      <c r="AM48" s="23">
        <v>92.18</v>
      </c>
      <c r="AN48" s="25">
        <v>0.99399999999999999</v>
      </c>
      <c r="AO48" s="24">
        <f t="shared" si="0"/>
        <v>2250</v>
      </c>
      <c r="AP48" s="24"/>
    </row>
    <row r="49" spans="1:42" ht="43.5" x14ac:dyDescent="0.35">
      <c r="A49" s="16">
        <v>47</v>
      </c>
      <c r="B49" s="16" t="s">
        <v>27</v>
      </c>
      <c r="C49" s="16" t="s">
        <v>162</v>
      </c>
      <c r="D49" s="16" t="s">
        <v>30</v>
      </c>
      <c r="E49" s="16" t="s">
        <v>163</v>
      </c>
      <c r="F49" s="17" t="s">
        <v>136</v>
      </c>
      <c r="G49" s="17" t="s">
        <v>137</v>
      </c>
      <c r="H49" s="17" t="str">
        <f>VLOOKUP(C49,'Kalimantan LookUp'!A:D,4,TRUE)</f>
        <v>On Service</v>
      </c>
      <c r="I49" s="16">
        <v>117.5911</v>
      </c>
      <c r="J49" s="16">
        <v>-0.77959999999999996</v>
      </c>
      <c r="K49" s="16" t="str">
        <f>VLOOKUP(C49,'Kalimantan LookUp'!A:E,5,0)</f>
        <v xml:space="preserve"> Platinum </v>
      </c>
      <c r="L49" s="38" t="str">
        <f>VLOOKUP(C49,'Kalimantan BBM'!B:E,4,0)</f>
        <v>Priority</v>
      </c>
      <c r="M49" s="19">
        <v>7500</v>
      </c>
      <c r="N49" s="19">
        <f>VLOOKUP(C49,'Kalimantan LookUp'!A:H,8,0)</f>
        <v>6809</v>
      </c>
      <c r="O49" s="19" t="s">
        <v>586</v>
      </c>
      <c r="P49" s="19" t="s">
        <v>666</v>
      </c>
      <c r="Q49" s="95" t="s">
        <v>725</v>
      </c>
      <c r="R49" s="19" t="s">
        <v>590</v>
      </c>
      <c r="S49" s="19" t="s">
        <v>584</v>
      </c>
      <c r="T49" s="26" t="s">
        <v>682</v>
      </c>
      <c r="U49" s="42"/>
      <c r="V49" s="22">
        <f>VLOOKUP(C49,'Kalimantan BBM'!B:I,8,0)</f>
        <v>1800</v>
      </c>
      <c r="W49" s="26" t="str">
        <f>VLOOKUP(C49,'Kalimantan LookUp'!A:Q,17,0)</f>
        <v>Fawde</v>
      </c>
      <c r="X49" s="19">
        <f>VLOOKUP(C49,'Kalimantan LookUp'!A:R,18,0)</f>
        <v>20</v>
      </c>
      <c r="Y49" s="21" t="str">
        <f>VLOOKUP(C49,'Kalimantan LookUp'!A:S,19,0)</f>
        <v>Genset Rusak</v>
      </c>
      <c r="Z49" s="18" t="s">
        <v>669</v>
      </c>
      <c r="AA49" s="22" t="str">
        <f>VLOOKUP(C49,'Kalimantan LookUp'!A:U,21,0)</f>
        <v>SAMSUNG</v>
      </c>
      <c r="AB49" s="22" t="str">
        <f>VLOOKUP(C49,'Kalimantan LookUp'!A:V,22,0)</f>
        <v>Lithium</v>
      </c>
      <c r="AC49" s="22">
        <f>VLOOKUP(C49,'Kalimantan LookUp'!A:W,23,0)</f>
        <v>0</v>
      </c>
      <c r="AD49" s="23">
        <f>VLOOKUP(C49,'Kalimantan LookUp'!A:X,24,0)</f>
        <v>24</v>
      </c>
      <c r="AE49" s="24" t="str">
        <f>VLOOKUP(C49,'Kalimantan LookUp'!A:Y,25,0)</f>
        <v>Baik</v>
      </c>
      <c r="AF49" s="18" t="s">
        <v>669</v>
      </c>
      <c r="AG49" s="23" t="str">
        <f>VLOOKUP(C49,'Kalimantan LookUp'!A:AA,27,0)</f>
        <v>DPC</v>
      </c>
      <c r="AH49" s="23"/>
      <c r="AI49" s="23">
        <f>VLOOKUP(C49,'Kalimantan LookUp'!A:AC,29,0)</f>
        <v>4</v>
      </c>
      <c r="AJ49" s="24" t="str">
        <f>VLOOKUP(C49,'Kalimantan LookUp'!A:AD,30,0)</f>
        <v>Broken</v>
      </c>
      <c r="AK49" s="18" t="s">
        <v>669</v>
      </c>
      <c r="AL49" s="23">
        <v>62.15</v>
      </c>
      <c r="AM49" s="23">
        <v>49.58</v>
      </c>
      <c r="AN49" s="25">
        <v>0.99</v>
      </c>
      <c r="AO49" s="24">
        <f t="shared" si="0"/>
        <v>1800</v>
      </c>
      <c r="AP49" s="24"/>
    </row>
    <row r="50" spans="1:42" ht="14.5" x14ac:dyDescent="0.35">
      <c r="A50" s="16">
        <v>48</v>
      </c>
      <c r="B50" s="16" t="s">
        <v>27</v>
      </c>
      <c r="C50" s="16" t="s">
        <v>164</v>
      </c>
      <c r="D50" s="16" t="s">
        <v>30</v>
      </c>
      <c r="E50" s="16" t="s">
        <v>165</v>
      </c>
      <c r="F50" s="17" t="s">
        <v>86</v>
      </c>
      <c r="G50" s="17" t="s">
        <v>87</v>
      </c>
      <c r="H50" s="17" t="str">
        <f>VLOOKUP(C50,'Kalimantan LookUp'!A:D,4,TRUE)</f>
        <v>On Service</v>
      </c>
      <c r="I50" s="16">
        <v>117.77889999999999</v>
      </c>
      <c r="J50" s="16">
        <v>1.0799000000000001</v>
      </c>
      <c r="K50" s="16" t="str">
        <f>VLOOKUP(C50,'Kalimantan LookUp'!A:E,5,0)</f>
        <v xml:space="preserve"> Platinum </v>
      </c>
      <c r="L50" s="38" t="str">
        <f>VLOOKUP(C50,'Kalimantan BBM'!B:E,4,0)</f>
        <v>Priority</v>
      </c>
      <c r="M50" s="19">
        <v>6000</v>
      </c>
      <c r="N50" s="19">
        <f>VLOOKUP(C50,'Kalimantan LookUp'!A:H,8,0)</f>
        <v>5617.52</v>
      </c>
      <c r="O50" s="19" t="s">
        <v>585</v>
      </c>
      <c r="P50" s="19"/>
      <c r="Q50" s="19"/>
      <c r="R50" s="19" t="s">
        <v>584</v>
      </c>
      <c r="S50" s="19" t="s">
        <v>590</v>
      </c>
      <c r="T50" s="26"/>
      <c r="U50" s="42"/>
      <c r="V50" s="22">
        <f>VLOOKUP(C50,'Kalimantan BBM'!B:I,8,0)</f>
        <v>1500</v>
      </c>
      <c r="W50" s="26" t="str">
        <f>VLOOKUP(C50,'Kalimantan LookUp'!A:Q,17,0)</f>
        <v>Austin Power System</v>
      </c>
      <c r="X50" s="19">
        <f>VLOOKUP(C50,'Kalimantan LookUp'!A:R,18,0)</f>
        <v>12.5</v>
      </c>
      <c r="Y50" s="21" t="s">
        <v>73</v>
      </c>
      <c r="Z50" s="18" t="s">
        <v>669</v>
      </c>
      <c r="AA50" s="22" t="str">
        <f>VLOOKUP(C50,'Kalimantan LookUp'!A:U,21,0)</f>
        <v>Nagoya First Power</v>
      </c>
      <c r="AB50" s="22" t="str">
        <f>VLOOKUP(C50,'Kalimantan LookUp'!A:V,22,0)</f>
        <v>VRLA</v>
      </c>
      <c r="AC50" s="22">
        <f>VLOOKUP(C50,'Kalimantan LookUp'!A:W,23,0)</f>
        <v>2</v>
      </c>
      <c r="AD50" s="23">
        <f>VLOOKUP(C50,'Kalimantan LookUp'!A:X,24,0)</f>
        <v>24</v>
      </c>
      <c r="AE50" s="24" t="str">
        <f>VLOOKUP(C50,'Kalimantan LookUp'!A:Y,25,0)</f>
        <v>Baik</v>
      </c>
      <c r="AF50" s="18" t="s">
        <v>669</v>
      </c>
      <c r="AG50" s="23" t="str">
        <f>VLOOKUP(C50,'Kalimantan LookUp'!A:AA,27,0)</f>
        <v>DPC</v>
      </c>
      <c r="AH50" s="23"/>
      <c r="AI50" s="23">
        <f>VLOOKUP(C50,'Kalimantan LookUp'!A:AC,29,0)</f>
        <v>8</v>
      </c>
      <c r="AJ50" s="24" t="str">
        <f>VLOOKUP(C50,'Kalimantan LookUp'!A:AD,30,0)</f>
        <v>Partial Broken</v>
      </c>
      <c r="AK50" s="18" t="s">
        <v>669</v>
      </c>
      <c r="AL50" s="23">
        <v>71.349999999999994</v>
      </c>
      <c r="AM50" s="23">
        <v>69.87</v>
      </c>
      <c r="AN50" s="25">
        <v>0.99</v>
      </c>
      <c r="AO50" s="24">
        <f t="shared" si="0"/>
        <v>1500</v>
      </c>
      <c r="AP50" s="24"/>
    </row>
    <row r="51" spans="1:42" ht="43.5" x14ac:dyDescent="0.35">
      <c r="A51" s="16">
        <v>49</v>
      </c>
      <c r="B51" s="16" t="s">
        <v>27</v>
      </c>
      <c r="C51" s="16" t="s">
        <v>166</v>
      </c>
      <c r="D51" s="16" t="s">
        <v>30</v>
      </c>
      <c r="E51" s="16" t="s">
        <v>167</v>
      </c>
      <c r="F51" s="17" t="s">
        <v>136</v>
      </c>
      <c r="G51" s="17" t="s">
        <v>137</v>
      </c>
      <c r="H51" s="17" t="str">
        <f>VLOOKUP(C51,'Kalimantan LookUp'!A:D,4,TRUE)</f>
        <v>On Service</v>
      </c>
      <c r="I51" s="16">
        <v>116.9282</v>
      </c>
      <c r="J51" s="16">
        <v>-0.98880000000000001</v>
      </c>
      <c r="K51" s="16" t="str">
        <f>VLOOKUP(C51,'Kalimantan LookUp'!A:E,5,0)</f>
        <v xml:space="preserve"> Bronze </v>
      </c>
      <c r="L51" s="38" t="str">
        <f>VLOOKUP(C51,'Kalimantan BBM'!B:E,4,0)</f>
        <v>Biasa</v>
      </c>
      <c r="M51" s="19">
        <v>4500</v>
      </c>
      <c r="N51" s="19">
        <f>VLOOKUP(C51,'Kalimantan LookUp'!A:H,8,0)</f>
        <v>1933.12</v>
      </c>
      <c r="O51" s="19" t="s">
        <v>586</v>
      </c>
      <c r="P51" s="19" t="s">
        <v>671</v>
      </c>
      <c r="Q51" s="95" t="s">
        <v>725</v>
      </c>
      <c r="R51" s="19" t="s">
        <v>590</v>
      </c>
      <c r="S51" s="19" t="s">
        <v>590</v>
      </c>
      <c r="T51" s="26" t="s">
        <v>682</v>
      </c>
      <c r="U51" s="42"/>
      <c r="V51" s="22">
        <f>VLOOKUP(C51,'Kalimantan BBM'!B:I,8,0)</f>
        <v>1300</v>
      </c>
      <c r="W51" s="26" t="str">
        <f>VLOOKUP(C51,'Kalimantan LookUp'!A:Q,17,0)</f>
        <v>Fawde</v>
      </c>
      <c r="X51" s="19">
        <f>VLOOKUP(C51,'Kalimantan LookUp'!A:R,18,0)</f>
        <v>20</v>
      </c>
      <c r="Y51" s="21" t="s">
        <v>73</v>
      </c>
      <c r="Z51" s="18" t="s">
        <v>669</v>
      </c>
      <c r="AA51" s="22" t="str">
        <f>VLOOKUP(C51,'Kalimantan LookUp'!A:U,21,0)</f>
        <v>Nagoya First Power</v>
      </c>
      <c r="AB51" s="22" t="str">
        <f>VLOOKUP(C51,'Kalimantan LookUp'!A:V,22,0)</f>
        <v>VRLA</v>
      </c>
      <c r="AC51" s="22">
        <f>VLOOKUP(C51,'Kalimantan LookUp'!A:W,23,0)</f>
        <v>1</v>
      </c>
      <c r="AD51" s="23">
        <f>VLOOKUP(C51,'Kalimantan LookUp'!A:X,24,0)</f>
        <v>24</v>
      </c>
      <c r="AE51" s="24" t="str">
        <f>VLOOKUP(C51,'Kalimantan LookUp'!A:Y,25,0)</f>
        <v>Baik</v>
      </c>
      <c r="AF51" s="18" t="s">
        <v>669</v>
      </c>
      <c r="AG51" s="23" t="s">
        <v>176</v>
      </c>
      <c r="AH51" s="23"/>
      <c r="AI51" s="23">
        <f>VLOOKUP(C51,'Kalimantan LookUp'!A:AC,29,0)</f>
        <v>2</v>
      </c>
      <c r="AJ51" s="24" t="str">
        <f>VLOOKUP(C51,'Kalimantan LookUp'!A:AD,30,0)</f>
        <v>Broken</v>
      </c>
      <c r="AK51" s="18" t="s">
        <v>674</v>
      </c>
      <c r="AL51" s="23">
        <v>53.9</v>
      </c>
      <c r="AM51" s="23">
        <v>68.33</v>
      </c>
      <c r="AN51" s="25">
        <v>0.97499999999999998</v>
      </c>
      <c r="AO51" s="24">
        <f t="shared" si="0"/>
        <v>1300</v>
      </c>
      <c r="AP51" s="24"/>
    </row>
    <row r="52" spans="1:42" ht="43.5" x14ac:dyDescent="0.35">
      <c r="A52" s="16">
        <v>50</v>
      </c>
      <c r="B52" s="16" t="s">
        <v>27</v>
      </c>
      <c r="C52" s="16" t="s">
        <v>168</v>
      </c>
      <c r="D52" s="16" t="s">
        <v>30</v>
      </c>
      <c r="E52" s="16" t="s">
        <v>169</v>
      </c>
      <c r="F52" s="17" t="s">
        <v>32</v>
      </c>
      <c r="G52" s="17" t="s">
        <v>54</v>
      </c>
      <c r="H52" s="17" t="str">
        <f>VLOOKUP(C52,'Kalimantan LookUp'!A:D,4,TRUE)</f>
        <v>On Service</v>
      </c>
      <c r="I52" s="16">
        <v>112.6194</v>
      </c>
      <c r="J52" s="16">
        <v>-2.0760000000000001</v>
      </c>
      <c r="K52" s="16" t="str">
        <f>VLOOKUP(C52,'Kalimantan LookUp'!A:E,5,0)</f>
        <v xml:space="preserve"> Silver </v>
      </c>
      <c r="L52" s="38" t="str">
        <f>VLOOKUP(C52,'Kalimantan BBM'!B:E,4,0)</f>
        <v>Biasa</v>
      </c>
      <c r="M52" s="19">
        <v>6000</v>
      </c>
      <c r="N52" s="19">
        <f>VLOOKUP(C52,'Kalimantan LookUp'!A:H,8,0)</f>
        <v>4726.32</v>
      </c>
      <c r="O52" s="19" t="s">
        <v>586</v>
      </c>
      <c r="P52" s="19" t="s">
        <v>671</v>
      </c>
      <c r="Q52" s="95" t="s">
        <v>726</v>
      </c>
      <c r="R52" s="19" t="s">
        <v>590</v>
      </c>
      <c r="S52" s="19" t="s">
        <v>590</v>
      </c>
      <c r="T52" s="26" t="s">
        <v>682</v>
      </c>
      <c r="U52" s="42"/>
      <c r="V52" s="22">
        <f>VLOOKUP(C52,'Kalimantan BBM'!B:I,8,0)</f>
        <v>1500</v>
      </c>
      <c r="W52" s="26" t="str">
        <f>VLOOKUP(C52,'Kalimantan LookUp'!A:Q,17,0)</f>
        <v>Fawde</v>
      </c>
      <c r="X52" s="19">
        <f>VLOOKUP(C52,'Kalimantan LookUp'!A:R,18,0)</f>
        <v>20</v>
      </c>
      <c r="Y52" s="21" t="s">
        <v>73</v>
      </c>
      <c r="Z52" s="18" t="s">
        <v>669</v>
      </c>
      <c r="AA52" s="22" t="str">
        <f>VLOOKUP(C52,'Kalimantan LookUp'!A:U,21,0)</f>
        <v>Nagoya First Power</v>
      </c>
      <c r="AB52" s="22" t="str">
        <f>VLOOKUP(C52,'Kalimantan LookUp'!A:V,22,0)</f>
        <v>VRLA</v>
      </c>
      <c r="AC52" s="22">
        <f>VLOOKUP(C52,'Kalimantan LookUp'!A:W,23,0)</f>
        <v>1</v>
      </c>
      <c r="AD52" s="23">
        <f>VLOOKUP(C52,'Kalimantan LookUp'!A:X,24,0)</f>
        <v>24</v>
      </c>
      <c r="AE52" s="24" t="str">
        <f>VLOOKUP(C52,'Kalimantan LookUp'!A:Y,25,0)</f>
        <v>Partial Broken</v>
      </c>
      <c r="AF52" s="18" t="s">
        <v>669</v>
      </c>
      <c r="AG52" s="23" t="str">
        <f>VLOOKUP(C52,'Kalimantan LookUp'!A:AA,27,0)</f>
        <v>ZTE</v>
      </c>
      <c r="AH52" s="23"/>
      <c r="AI52" s="23">
        <f>VLOOKUP(C52,'Kalimantan LookUp'!A:AC,29,0)</f>
        <v>5</v>
      </c>
      <c r="AJ52" s="24" t="str">
        <f>VLOOKUP(C52,'Kalimantan LookUp'!A:AD,30,0)</f>
        <v>Partial Broken</v>
      </c>
      <c r="AK52" s="18" t="s">
        <v>669</v>
      </c>
      <c r="AL52" s="23">
        <v>61.91</v>
      </c>
      <c r="AM52" s="23">
        <v>60.06</v>
      </c>
      <c r="AN52" s="25">
        <v>0.99</v>
      </c>
      <c r="AO52" s="24">
        <f t="shared" si="0"/>
        <v>1500</v>
      </c>
      <c r="AP52" s="24"/>
    </row>
    <row r="53" spans="1:42" ht="14.5" x14ac:dyDescent="0.35">
      <c r="A53" s="16">
        <v>51</v>
      </c>
      <c r="B53" s="16" t="s">
        <v>27</v>
      </c>
      <c r="C53" s="16" t="s">
        <v>170</v>
      </c>
      <c r="D53" s="16" t="s">
        <v>30</v>
      </c>
      <c r="E53" s="16" t="s">
        <v>171</v>
      </c>
      <c r="F53" s="17" t="s">
        <v>32</v>
      </c>
      <c r="G53" s="17" t="s">
        <v>54</v>
      </c>
      <c r="H53" s="17" t="str">
        <f>VLOOKUP(C53,'Kalimantan LookUp'!A:D,4,TRUE)</f>
        <v>On Service</v>
      </c>
      <c r="I53" s="16">
        <v>111.7856</v>
      </c>
      <c r="J53" s="16">
        <v>-2.4209999999999998</v>
      </c>
      <c r="K53" s="16" t="str">
        <f>VLOOKUP(C53,'Kalimantan LookUp'!A:E,5,0)</f>
        <v xml:space="preserve"> Silver </v>
      </c>
      <c r="L53" s="38" t="str">
        <f>VLOOKUP(C53,'Kalimantan BBM'!B:E,4,0)</f>
        <v>Biasa</v>
      </c>
      <c r="M53" s="19">
        <v>4500</v>
      </c>
      <c r="N53" s="19">
        <f>VLOOKUP(C53,'Kalimantan LookUp'!A:H,8,0)</f>
        <v>3012.8</v>
      </c>
      <c r="O53" s="19" t="s">
        <v>586</v>
      </c>
      <c r="P53" s="19"/>
      <c r="Q53" s="19"/>
      <c r="R53" s="19" t="s">
        <v>584</v>
      </c>
      <c r="S53" s="19" t="s">
        <v>590</v>
      </c>
      <c r="T53" s="26" t="s">
        <v>682</v>
      </c>
      <c r="U53" s="42"/>
      <c r="V53" s="22">
        <f>VLOOKUP(C53,'Kalimantan BBM'!B:I,8,0)</f>
        <v>2000</v>
      </c>
      <c r="W53" s="26" t="str">
        <f>VLOOKUP(C53,'Kalimantan LookUp'!A:Q,17,0)</f>
        <v>Maestro</v>
      </c>
      <c r="X53" s="19">
        <f>VLOOKUP(C53,'Kalimantan LookUp'!A:R,18,0)</f>
        <v>20</v>
      </c>
      <c r="Y53" s="21" t="str">
        <f>VLOOKUP(C53,'Kalimantan LookUp'!A:S,19,0)</f>
        <v>Genset Baik</v>
      </c>
      <c r="Z53" s="18" t="s">
        <v>669</v>
      </c>
      <c r="AA53" s="22" t="str">
        <f>VLOOKUP(C53,'Kalimantan LookUp'!A:U,21,0)</f>
        <v>SAMSUNG</v>
      </c>
      <c r="AB53" s="22" t="str">
        <f>VLOOKUP(C53,'Kalimantan LookUp'!A:V,22,0)</f>
        <v>Lithium</v>
      </c>
      <c r="AC53" s="22">
        <f>VLOOKUP(C53,'Kalimantan LookUp'!A:W,23,0)</f>
        <v>0</v>
      </c>
      <c r="AD53" s="23">
        <f>VLOOKUP(C53,'Kalimantan LookUp'!A:X,24,0)</f>
        <v>18</v>
      </c>
      <c r="AE53" s="24" t="str">
        <f>VLOOKUP(C53,'Kalimantan LookUp'!A:Y,25,0)</f>
        <v>Partial Broken</v>
      </c>
      <c r="AF53" s="18" t="s">
        <v>669</v>
      </c>
      <c r="AG53" s="23" t="str">
        <f>VLOOKUP(C53,'Kalimantan LookUp'!A:AA,27,0)</f>
        <v>ZTE</v>
      </c>
      <c r="AH53" s="23"/>
      <c r="AI53" s="23">
        <f>VLOOKUP(C53,'Kalimantan LookUp'!A:AC,29,0)</f>
        <v>4</v>
      </c>
      <c r="AJ53" s="24" t="str">
        <f>VLOOKUP(C53,'Kalimantan LookUp'!A:AD,30,0)</f>
        <v>Partial Broken</v>
      </c>
      <c r="AK53" s="18" t="s">
        <v>669</v>
      </c>
      <c r="AL53" s="23">
        <v>16.18</v>
      </c>
      <c r="AM53" s="23">
        <v>62.07</v>
      </c>
      <c r="AN53" s="25">
        <v>0.97499999999999998</v>
      </c>
      <c r="AO53" s="24">
        <f t="shared" si="0"/>
        <v>2000</v>
      </c>
      <c r="AP53" s="24"/>
    </row>
    <row r="54" spans="1:42" ht="14.5" x14ac:dyDescent="0.35">
      <c r="A54" s="16">
        <v>52</v>
      </c>
      <c r="B54" s="16" t="s">
        <v>27</v>
      </c>
      <c r="C54" s="16" t="s">
        <v>172</v>
      </c>
      <c r="D54" s="16" t="s">
        <v>30</v>
      </c>
      <c r="E54" s="16" t="s">
        <v>173</v>
      </c>
      <c r="F54" s="17" t="s">
        <v>136</v>
      </c>
      <c r="G54" s="17" t="s">
        <v>137</v>
      </c>
      <c r="H54" s="17" t="s">
        <v>34</v>
      </c>
      <c r="I54" s="16">
        <v>116.9524</v>
      </c>
      <c r="J54" s="16">
        <v>0.22700000000000001</v>
      </c>
      <c r="K54" s="16" t="str">
        <f>VLOOKUP(C54,'Kalimantan LookUp'!A:E,5,0)</f>
        <v xml:space="preserve"> Platinum </v>
      </c>
      <c r="L54" s="38" t="str">
        <f>VLOOKUP(C54,'Kalimantan BBM'!B:E,4,0)</f>
        <v>Priority</v>
      </c>
      <c r="M54" s="19">
        <v>6000</v>
      </c>
      <c r="N54" s="19">
        <f>VLOOKUP(C54,'Kalimantan LookUp'!A:H,8,0)</f>
        <v>6666.8280000000004</v>
      </c>
      <c r="O54" s="19" t="s">
        <v>586</v>
      </c>
      <c r="P54" s="19"/>
      <c r="Q54" s="19"/>
      <c r="R54" s="19" t="s">
        <v>590</v>
      </c>
      <c r="S54" s="19" t="s">
        <v>584</v>
      </c>
      <c r="T54" s="26" t="s">
        <v>682</v>
      </c>
      <c r="U54" s="42"/>
      <c r="V54" s="22">
        <f>VLOOKUP(C54,'Kalimantan BBM'!B:I,8,0)</f>
        <v>1800</v>
      </c>
      <c r="W54" s="26" t="str">
        <f>VLOOKUP(C54,'Kalimantan LookUp'!A:Q,17,0)</f>
        <v>Fawde</v>
      </c>
      <c r="X54" s="19">
        <f>VLOOKUP(C54,'Kalimantan LookUp'!A:R,18,0)</f>
        <v>20</v>
      </c>
      <c r="Y54" s="21" t="s">
        <v>37</v>
      </c>
      <c r="Z54" s="18" t="s">
        <v>669</v>
      </c>
      <c r="AA54" s="22" t="str">
        <f>VLOOKUP(C54,'Kalimantan LookUp'!A:U,21,0)</f>
        <v>Nagoya First Power</v>
      </c>
      <c r="AB54" s="22" t="str">
        <f>VLOOKUP(C54,'Kalimantan LookUp'!A:V,22,0)</f>
        <v>VRLA</v>
      </c>
      <c r="AC54" s="22">
        <f>VLOOKUP(C54,'Kalimantan LookUp'!A:W,23,0)</f>
        <v>1</v>
      </c>
      <c r="AD54" s="23">
        <f>VLOOKUP(C54,'Kalimantan LookUp'!A:X,24,0)</f>
        <v>24</v>
      </c>
      <c r="AE54" s="24" t="str">
        <f>VLOOKUP(C54,'Kalimantan LookUp'!A:Y,25,0)</f>
        <v>Baik</v>
      </c>
      <c r="AF54" s="18" t="s">
        <v>669</v>
      </c>
      <c r="AG54" s="23" t="str">
        <f>VLOOKUP(C54,'Kalimantan LookUp'!A:AA,27,0)</f>
        <v>DPC</v>
      </c>
      <c r="AH54" s="23"/>
      <c r="AI54" s="23">
        <f>VLOOKUP(C54,'Kalimantan LookUp'!A:AC,29,0)</f>
        <v>8</v>
      </c>
      <c r="AJ54" s="24" t="str">
        <f>VLOOKUP(C54,'Kalimantan LookUp'!A:AD,30,0)</f>
        <v>Partial Broken</v>
      </c>
      <c r="AK54" s="18" t="s">
        <v>669</v>
      </c>
      <c r="AL54" s="23">
        <v>74.25</v>
      </c>
      <c r="AM54" s="23">
        <v>78.31</v>
      </c>
      <c r="AN54" s="25">
        <v>0.99399999999999999</v>
      </c>
      <c r="AO54" s="24">
        <f t="shared" si="0"/>
        <v>1800</v>
      </c>
      <c r="AP54" s="24"/>
    </row>
    <row r="55" spans="1:42" ht="14.5" x14ac:dyDescent="0.35">
      <c r="A55" s="16">
        <v>53</v>
      </c>
      <c r="B55" s="16" t="s">
        <v>27</v>
      </c>
      <c r="C55" s="16" t="s">
        <v>174</v>
      </c>
      <c r="D55" s="16" t="s">
        <v>30</v>
      </c>
      <c r="E55" s="16" t="s">
        <v>175</v>
      </c>
      <c r="F55" s="17" t="s">
        <v>86</v>
      </c>
      <c r="G55" s="17" t="s">
        <v>118</v>
      </c>
      <c r="H55" s="17" t="str">
        <f>VLOOKUP(C55,'Kalimantan LookUp'!A:D,4,TRUE)</f>
        <v>On Service</v>
      </c>
      <c r="I55" s="16">
        <v>117.7818</v>
      </c>
      <c r="J55" s="16">
        <v>1.2370000000000001</v>
      </c>
      <c r="K55" s="16" t="str">
        <f>VLOOKUP(C55,'Kalimantan LookUp'!A:E,5,0)</f>
        <v xml:space="preserve"> Gold </v>
      </c>
      <c r="L55" s="38" t="str">
        <f>VLOOKUP(C55,'Kalimantan BBM'!B:E,4,0)</f>
        <v>Priority</v>
      </c>
      <c r="M55" s="19">
        <v>6000</v>
      </c>
      <c r="N55" s="19">
        <f>VLOOKUP(C55,'Kalimantan LookUp'!A:H,8,0)</f>
        <v>6299.12</v>
      </c>
      <c r="O55" s="19" t="s">
        <v>585</v>
      </c>
      <c r="P55" s="19"/>
      <c r="Q55" s="19"/>
      <c r="R55" s="19" t="s">
        <v>584</v>
      </c>
      <c r="S55" s="19" t="s">
        <v>584</v>
      </c>
      <c r="T55" s="26"/>
      <c r="U55" s="42"/>
      <c r="V55" s="22">
        <f>VLOOKUP(C55,'Kalimantan BBM'!B:I,8,0)</f>
        <v>1800</v>
      </c>
      <c r="W55" s="26" t="str">
        <f>VLOOKUP(C55,'Kalimantan LookUp'!A:Q,17,0)</f>
        <v>Yanmar</v>
      </c>
      <c r="X55" s="19">
        <f>VLOOKUP(C55,'Kalimantan LookUp'!A:R,18,0)</f>
        <v>20</v>
      </c>
      <c r="Y55" s="21" t="str">
        <f>VLOOKUP(C55,'Kalimantan LookUp'!A:S,19,0)</f>
        <v>Genset Rusak</v>
      </c>
      <c r="Z55" s="18" t="s">
        <v>669</v>
      </c>
      <c r="AA55" s="22" t="str">
        <f>VLOOKUP(C55,'Kalimantan LookUp'!A:U,21,0)</f>
        <v>EVE</v>
      </c>
      <c r="AB55" s="22" t="str">
        <f>VLOOKUP(C55,'Kalimantan LookUp'!A:V,22,0)</f>
        <v>Lithium</v>
      </c>
      <c r="AC55" s="22">
        <f>VLOOKUP(C55,'Kalimantan LookUp'!A:W,23,0)</f>
        <v>2</v>
      </c>
      <c r="AD55" s="23">
        <f>VLOOKUP(C55,'Kalimantan LookUp'!A:X,24,0)</f>
        <v>15</v>
      </c>
      <c r="AE55" s="24" t="str">
        <f>VLOOKUP(C55,'Kalimantan LookUp'!A:Y,25,0)</f>
        <v>Partial Broken</v>
      </c>
      <c r="AF55" s="18" t="s">
        <v>669</v>
      </c>
      <c r="AG55" s="23" t="s">
        <v>41</v>
      </c>
      <c r="AH55" s="23"/>
      <c r="AI55" s="23">
        <f>VLOOKUP(C55,'Kalimantan LookUp'!A:AC,29,0)</f>
        <v>5</v>
      </c>
      <c r="AJ55" s="24" t="str">
        <f>VLOOKUP(C55,'Kalimantan LookUp'!A:AD,30,0)</f>
        <v>Partial Broken</v>
      </c>
      <c r="AK55" s="18" t="s">
        <v>669</v>
      </c>
      <c r="AL55" s="23">
        <v>78.739999999999995</v>
      </c>
      <c r="AM55" s="23">
        <v>78.489999999999995</v>
      </c>
      <c r="AN55" s="25">
        <v>0.99399999999999999</v>
      </c>
      <c r="AO55" s="24">
        <f t="shared" si="0"/>
        <v>1800</v>
      </c>
      <c r="AP55" s="24"/>
    </row>
    <row r="56" spans="1:42" ht="14.5" x14ac:dyDescent="0.35">
      <c r="A56" s="16">
        <v>54</v>
      </c>
      <c r="B56" s="16" t="s">
        <v>27</v>
      </c>
      <c r="C56" s="16" t="s">
        <v>177</v>
      </c>
      <c r="D56" s="16" t="s">
        <v>30</v>
      </c>
      <c r="E56" s="16" t="s">
        <v>178</v>
      </c>
      <c r="F56" s="17" t="s">
        <v>86</v>
      </c>
      <c r="G56" s="17" t="s">
        <v>87</v>
      </c>
      <c r="H56" s="17" t="str">
        <f>VLOOKUP(C56,'Kalimantan LookUp'!A:D,4,TRUE)</f>
        <v>On Service</v>
      </c>
      <c r="I56" s="16">
        <v>117.9999</v>
      </c>
      <c r="J56" s="16">
        <v>1.0552999999999999</v>
      </c>
      <c r="K56" s="16" t="str">
        <f>VLOOKUP(C56,'Kalimantan LookUp'!A:E,5,0)</f>
        <v xml:space="preserve"> Platinum </v>
      </c>
      <c r="L56" s="38" t="str">
        <f>VLOOKUP(C56,'Kalimantan BBM'!B:E,4,0)</f>
        <v>Priority</v>
      </c>
      <c r="M56" s="19">
        <v>6000</v>
      </c>
      <c r="N56" s="19">
        <f>VLOOKUP(C56,'Kalimantan LookUp'!A:H,8,0)</f>
        <v>5193.7920000000004</v>
      </c>
      <c r="O56" s="19" t="s">
        <v>585</v>
      </c>
      <c r="P56" s="19"/>
      <c r="Q56" s="19"/>
      <c r="R56" s="19" t="s">
        <v>590</v>
      </c>
      <c r="S56" s="19" t="s">
        <v>590</v>
      </c>
      <c r="T56" s="26"/>
      <c r="U56" s="42"/>
      <c r="V56" s="22">
        <f>VLOOKUP(C56,'Kalimantan BBM'!B:I,8,0)</f>
        <v>1500</v>
      </c>
      <c r="W56" s="26" t="str">
        <f>VLOOKUP(C56,'Kalimantan LookUp'!A:Q,17,0)</f>
        <v>Austin Power System</v>
      </c>
      <c r="X56" s="19">
        <f>VLOOKUP(C56,'Kalimantan LookUp'!A:R,18,0)</f>
        <v>12.5</v>
      </c>
      <c r="Y56" s="21" t="s">
        <v>37</v>
      </c>
      <c r="Z56" s="18" t="s">
        <v>669</v>
      </c>
      <c r="AA56" s="22" t="str">
        <f>VLOOKUP(C56,'Kalimantan LookUp'!A:U,21,0)</f>
        <v>EVE</v>
      </c>
      <c r="AB56" s="22" t="str">
        <f>VLOOKUP(C56,'Kalimantan LookUp'!A:V,22,0)</f>
        <v>Lithium</v>
      </c>
      <c r="AC56" s="22">
        <f>VLOOKUP(C56,'Kalimantan LookUp'!A:W,23,0)</f>
        <v>2</v>
      </c>
      <c r="AD56" s="23">
        <f>VLOOKUP(C56,'Kalimantan LookUp'!A:X,24,0)</f>
        <v>15</v>
      </c>
      <c r="AE56" s="24" t="str">
        <f>VLOOKUP(C56,'Kalimantan LookUp'!A:Y,25,0)</f>
        <v>Partial Broken</v>
      </c>
      <c r="AF56" s="18" t="s">
        <v>669</v>
      </c>
      <c r="AG56" s="23" t="str">
        <f>VLOOKUP(C56,'Kalimantan LookUp'!A:AA,27,0)</f>
        <v>DPC</v>
      </c>
      <c r="AH56" s="23"/>
      <c r="AI56" s="23">
        <f>VLOOKUP(C56,'Kalimantan LookUp'!A:AC,29,0)</f>
        <v>9</v>
      </c>
      <c r="AJ56" s="24" t="str">
        <f>VLOOKUP(C56,'Kalimantan LookUp'!A:AD,30,0)</f>
        <v>Baik</v>
      </c>
      <c r="AK56" s="18" t="s">
        <v>669</v>
      </c>
      <c r="AL56" s="23">
        <v>83.07</v>
      </c>
      <c r="AM56" s="23">
        <v>99.55</v>
      </c>
      <c r="AN56" s="25">
        <v>0.99</v>
      </c>
      <c r="AO56" s="24">
        <f t="shared" si="0"/>
        <v>1500</v>
      </c>
      <c r="AP56" s="24"/>
    </row>
    <row r="57" spans="1:42" ht="14.5" x14ac:dyDescent="0.35">
      <c r="A57" s="16">
        <v>55</v>
      </c>
      <c r="B57" s="16" t="s">
        <v>27</v>
      </c>
      <c r="C57" s="16" t="s">
        <v>179</v>
      </c>
      <c r="D57" s="16" t="s">
        <v>30</v>
      </c>
      <c r="E57" s="16" t="s">
        <v>180</v>
      </c>
      <c r="F57" s="17" t="s">
        <v>32</v>
      </c>
      <c r="G57" s="17" t="s">
        <v>54</v>
      </c>
      <c r="H57" s="17" t="s">
        <v>601</v>
      </c>
      <c r="I57" s="16">
        <v>110.91800000000001</v>
      </c>
      <c r="J57" s="16">
        <v>-3.0358999999999998</v>
      </c>
      <c r="K57" s="16" t="str">
        <f>VLOOKUP(C57,'Kalimantan LookUp'!A:E,5,0)</f>
        <v xml:space="preserve"> Gold </v>
      </c>
      <c r="L57" s="38" t="str">
        <f>VLOOKUP(C57,'Kalimantan BBM'!B:E,4,0)</f>
        <v>Priority</v>
      </c>
      <c r="M57" s="19">
        <v>4500</v>
      </c>
      <c r="N57" s="19">
        <f>VLOOKUP(C57,'Kalimantan LookUp'!A:H,8,0)</f>
        <v>3373.92</v>
      </c>
      <c r="O57" s="19" t="s">
        <v>586</v>
      </c>
      <c r="P57" s="19"/>
      <c r="Q57" s="19"/>
      <c r="R57" s="19" t="s">
        <v>584</v>
      </c>
      <c r="S57" s="19" t="s">
        <v>590</v>
      </c>
      <c r="T57" s="26"/>
      <c r="U57" s="42"/>
      <c r="V57" s="22">
        <f>VLOOKUP(C57,'Kalimantan BBM'!B:I,8,0)</f>
        <v>2000</v>
      </c>
      <c r="W57" s="26" t="str">
        <f>VLOOKUP(C57,'Kalimantan LookUp'!A:Q,17,0)</f>
        <v>Fawde</v>
      </c>
      <c r="X57" s="19">
        <f>VLOOKUP(C57,'Kalimantan LookUp'!A:R,18,0)</f>
        <v>20</v>
      </c>
      <c r="Y57" s="21" t="str">
        <f>VLOOKUP(C57,'Kalimantan LookUp'!A:S,19,0)</f>
        <v>Genset Setengah Rusak</v>
      </c>
      <c r="Z57" s="18" t="s">
        <v>669</v>
      </c>
      <c r="AA57" s="22" t="str">
        <f>VLOOKUP(C57,'Kalimantan LookUp'!A:U,21,0)</f>
        <v>SAMSUNG</v>
      </c>
      <c r="AB57" s="22" t="str">
        <f>VLOOKUP(C57,'Kalimantan LookUp'!A:V,22,0)</f>
        <v>Lithium</v>
      </c>
      <c r="AC57" s="22">
        <f>VLOOKUP(C57,'Kalimantan LookUp'!A:W,23,0)</f>
        <v>0</v>
      </c>
      <c r="AD57" s="23">
        <f>VLOOKUP(C57,'Kalimantan LookUp'!A:X,24,0)</f>
        <v>12</v>
      </c>
      <c r="AE57" s="24" t="str">
        <f>VLOOKUP(C57,'Kalimantan LookUp'!A:Y,25,0)</f>
        <v>Broken</v>
      </c>
      <c r="AF57" s="18" t="s">
        <v>669</v>
      </c>
      <c r="AG57" s="23" t="str">
        <f>VLOOKUP(C57,'Kalimantan LookUp'!A:AA,27,0)</f>
        <v>DPC</v>
      </c>
      <c r="AH57" s="23"/>
      <c r="AI57" s="23">
        <f>VLOOKUP(C57,'Kalimantan LookUp'!A:AC,29,0)</f>
        <v>4</v>
      </c>
      <c r="AJ57" s="24" t="str">
        <f>VLOOKUP(C57,'Kalimantan LookUp'!A:AD,30,0)</f>
        <v>Broken</v>
      </c>
      <c r="AK57" s="18" t="s">
        <v>669</v>
      </c>
      <c r="AL57" s="23">
        <v>85.62</v>
      </c>
      <c r="AM57" s="23">
        <v>85.36</v>
      </c>
      <c r="AN57" s="25">
        <v>0.99</v>
      </c>
      <c r="AO57" s="24">
        <f t="shared" si="0"/>
        <v>2000</v>
      </c>
      <c r="AP57" s="24"/>
    </row>
    <row r="58" spans="1:42" ht="14.5" x14ac:dyDescent="0.35">
      <c r="A58" s="16">
        <v>56</v>
      </c>
      <c r="B58" s="16" t="s">
        <v>27</v>
      </c>
      <c r="C58" s="16" t="s">
        <v>181</v>
      </c>
      <c r="D58" s="16" t="s">
        <v>30</v>
      </c>
      <c r="E58" s="16" t="s">
        <v>182</v>
      </c>
      <c r="F58" s="17" t="s">
        <v>136</v>
      </c>
      <c r="G58" s="17" t="s">
        <v>137</v>
      </c>
      <c r="H58" s="17" t="str">
        <f>VLOOKUP(C58,'Kalimantan LookUp'!A:D,4,TRUE)</f>
        <v>On Service</v>
      </c>
      <c r="I58" s="16">
        <v>115.931</v>
      </c>
      <c r="J58" s="16">
        <v>-0.4778</v>
      </c>
      <c r="K58" s="16" t="str">
        <f>VLOOKUP(C58,'Kalimantan LookUp'!A:E,5,0)</f>
        <v xml:space="preserve"> Silver </v>
      </c>
      <c r="L58" s="38" t="str">
        <f>VLOOKUP(C58,'Kalimantan BBM'!B:E,4,0)</f>
        <v>Biasa</v>
      </c>
      <c r="M58" s="19">
        <v>4500</v>
      </c>
      <c r="N58" s="19">
        <f>VLOOKUP(C58,'Kalimantan LookUp'!A:H,8,0)</f>
        <v>4120.2</v>
      </c>
      <c r="O58" s="19" t="s">
        <v>586</v>
      </c>
      <c r="P58" s="19"/>
      <c r="Q58" s="19"/>
      <c r="R58" s="19" t="s">
        <v>590</v>
      </c>
      <c r="S58" s="19" t="s">
        <v>590</v>
      </c>
      <c r="T58" s="26" t="s">
        <v>682</v>
      </c>
      <c r="U58" s="42"/>
      <c r="V58" s="22">
        <f>VLOOKUP(C58,'Kalimantan BBM'!B:I,8,0)</f>
        <v>1500</v>
      </c>
      <c r="W58" s="26" t="str">
        <f>VLOOKUP(C58,'Kalimantan LookUp'!A:Q,17,0)</f>
        <v>Fawde</v>
      </c>
      <c r="X58" s="19">
        <f>VLOOKUP(C58,'Kalimantan LookUp'!A:R,18,0)</f>
        <v>20</v>
      </c>
      <c r="Y58" s="21" t="str">
        <f>VLOOKUP(C58,'Kalimantan LookUp'!A:S,19,0)</f>
        <v>Genset Setengah Rusak</v>
      </c>
      <c r="Z58" s="18" t="s">
        <v>669</v>
      </c>
      <c r="AA58" s="22" t="str">
        <f>VLOOKUP(C58,'Kalimantan LookUp'!A:U,21,0)</f>
        <v>Nagoya First Power</v>
      </c>
      <c r="AB58" s="22" t="str">
        <f>VLOOKUP(C58,'Kalimantan LookUp'!A:V,22,0)</f>
        <v>VRLA</v>
      </c>
      <c r="AC58" s="22">
        <f>VLOOKUP(C58,'Kalimantan LookUp'!A:W,23,0)</f>
        <v>1</v>
      </c>
      <c r="AD58" s="23">
        <f>VLOOKUP(C58,'Kalimantan LookUp'!A:X,24,0)</f>
        <v>24</v>
      </c>
      <c r="AE58" s="24" t="str">
        <f>VLOOKUP(C58,'Kalimantan LookUp'!A:Y,25,0)</f>
        <v>Baik</v>
      </c>
      <c r="AF58" s="18" t="s">
        <v>669</v>
      </c>
      <c r="AG58" s="23" t="str">
        <f>VLOOKUP(C58,'Kalimantan LookUp'!A:AA,27,0)</f>
        <v>DPC</v>
      </c>
      <c r="AH58" s="23"/>
      <c r="AI58" s="23">
        <f>VLOOKUP(C58,'Kalimantan LookUp'!A:AC,29,0)</f>
        <v>6</v>
      </c>
      <c r="AJ58" s="24" t="str">
        <f>VLOOKUP(C58,'Kalimantan LookUp'!A:AD,30,0)</f>
        <v>Partial Broken</v>
      </c>
      <c r="AK58" s="18" t="s">
        <v>669</v>
      </c>
      <c r="AL58" s="23">
        <v>54.78</v>
      </c>
      <c r="AM58" s="23">
        <v>59.66</v>
      </c>
      <c r="AN58" s="25">
        <v>0.99</v>
      </c>
      <c r="AO58" s="24">
        <f t="shared" si="0"/>
        <v>1500</v>
      </c>
      <c r="AP58" s="24"/>
    </row>
    <row r="59" spans="1:42" ht="14.5" x14ac:dyDescent="0.35">
      <c r="A59" s="16">
        <v>57</v>
      </c>
      <c r="B59" s="16" t="s">
        <v>27</v>
      </c>
      <c r="C59" s="16" t="s">
        <v>183</v>
      </c>
      <c r="D59" s="16" t="s">
        <v>30</v>
      </c>
      <c r="E59" s="16" t="s">
        <v>184</v>
      </c>
      <c r="F59" s="17" t="s">
        <v>136</v>
      </c>
      <c r="G59" s="17" t="s">
        <v>137</v>
      </c>
      <c r="H59" s="17" t="str">
        <f>VLOOKUP(C59,'Kalimantan LookUp'!A:D,4,TRUE)</f>
        <v>On Service</v>
      </c>
      <c r="I59" s="16">
        <v>117.56780000000001</v>
      </c>
      <c r="J59" s="16">
        <v>-0.58069999999999999</v>
      </c>
      <c r="K59" s="16" t="str">
        <f>VLOOKUP(C59,'Kalimantan LookUp'!A:E,5,0)</f>
        <v xml:space="preserve"> Platinum </v>
      </c>
      <c r="L59" s="38" t="str">
        <f>VLOOKUP(C59,'Kalimantan BBM'!B:E,4,0)</f>
        <v>Simpul</v>
      </c>
      <c r="M59" s="19">
        <v>6000</v>
      </c>
      <c r="N59" s="19">
        <f>VLOOKUP(C59,'Kalimantan LookUp'!A:H,8,0)</f>
        <v>5772.48</v>
      </c>
      <c r="O59" s="19" t="s">
        <v>585</v>
      </c>
      <c r="P59" s="19"/>
      <c r="Q59" s="19"/>
      <c r="R59" s="19" t="s">
        <v>584</v>
      </c>
      <c r="S59" s="19" t="s">
        <v>590</v>
      </c>
      <c r="T59" s="26"/>
      <c r="U59" s="42"/>
      <c r="V59" s="22">
        <f>VLOOKUP(C59,'Kalimantan BBM'!B:I,8,0)</f>
        <v>1850</v>
      </c>
      <c r="W59" s="26" t="str">
        <f>VLOOKUP(C59,'Kalimantan LookUp'!A:Q,17,0)</f>
        <v>Austin Power System</v>
      </c>
      <c r="X59" s="19">
        <f>VLOOKUP(C59,'Kalimantan LookUp'!A:R,18,0)</f>
        <v>12.5</v>
      </c>
      <c r="Y59" s="21" t="s">
        <v>73</v>
      </c>
      <c r="Z59" s="18" t="s">
        <v>669</v>
      </c>
      <c r="AA59" s="22" t="str">
        <f>VLOOKUP(C59,'Kalimantan LookUp'!A:U,21,0)</f>
        <v>Nagoya First Power</v>
      </c>
      <c r="AB59" s="22" t="str">
        <f>VLOOKUP(C59,'Kalimantan LookUp'!A:V,22,0)</f>
        <v>VRLA</v>
      </c>
      <c r="AC59" s="22">
        <f>VLOOKUP(C59,'Kalimantan LookUp'!A:W,23,0)</f>
        <v>0</v>
      </c>
      <c r="AD59" s="23">
        <f>VLOOKUP(C59,'Kalimantan LookUp'!A:X,24,0)</f>
        <v>24</v>
      </c>
      <c r="AE59" s="24" t="str">
        <f>VLOOKUP(C59,'Kalimantan LookUp'!A:Y,25,0)</f>
        <v>Partial Broken</v>
      </c>
      <c r="AF59" s="18" t="s">
        <v>669</v>
      </c>
      <c r="AG59" s="23" t="str">
        <f>VLOOKUP(C59,'Kalimantan LookUp'!A:AA,27,0)</f>
        <v>ZTE</v>
      </c>
      <c r="AH59" s="23"/>
      <c r="AI59" s="23">
        <f>VLOOKUP(C59,'Kalimantan LookUp'!A:AC,29,0)</f>
        <v>9</v>
      </c>
      <c r="AJ59" s="24" t="str">
        <f>VLOOKUP(C59,'Kalimantan LookUp'!A:AD,30,0)</f>
        <v>Baik</v>
      </c>
      <c r="AK59" s="18" t="s">
        <v>669</v>
      </c>
      <c r="AL59" s="23">
        <v>71.48</v>
      </c>
      <c r="AM59" s="23">
        <v>68.98</v>
      </c>
      <c r="AN59" s="25">
        <v>0.99399999999999999</v>
      </c>
      <c r="AO59" s="24">
        <f t="shared" si="0"/>
        <v>1850</v>
      </c>
      <c r="AP59" s="24"/>
    </row>
    <row r="60" spans="1:42" ht="14.5" x14ac:dyDescent="0.35">
      <c r="A60" s="16">
        <v>58</v>
      </c>
      <c r="B60" s="16" t="s">
        <v>27</v>
      </c>
      <c r="C60" s="16" t="s">
        <v>186</v>
      </c>
      <c r="D60" s="16" t="s">
        <v>30</v>
      </c>
      <c r="E60" s="16" t="s">
        <v>187</v>
      </c>
      <c r="F60" s="17" t="s">
        <v>32</v>
      </c>
      <c r="G60" s="17" t="s">
        <v>33</v>
      </c>
      <c r="H60" s="17" t="str">
        <f>VLOOKUP(C60,'Kalimantan LookUp'!A:D,4,TRUE)</f>
        <v>On Service</v>
      </c>
      <c r="I60" s="16">
        <v>113.2838</v>
      </c>
      <c r="J60" s="16">
        <v>-1.9752000000000001</v>
      </c>
      <c r="K60" s="16" t="str">
        <f>VLOOKUP(C60,'Kalimantan LookUp'!A:E,5,0)</f>
        <v xml:space="preserve"> Platinum </v>
      </c>
      <c r="L60" s="38" t="str">
        <f>VLOOKUP(C60,'Kalimantan BBM'!B:E,4,0)</f>
        <v>Priority</v>
      </c>
      <c r="M60" s="19">
        <v>6000</v>
      </c>
      <c r="N60" s="19">
        <f>VLOOKUP(C60,'Kalimantan LookUp'!A:H,8,0)</f>
        <v>5628</v>
      </c>
      <c r="O60" s="19" t="s">
        <v>585</v>
      </c>
      <c r="P60" s="19"/>
      <c r="Q60" s="19"/>
      <c r="R60" s="19" t="s">
        <v>584</v>
      </c>
      <c r="S60" s="19" t="s">
        <v>590</v>
      </c>
      <c r="T60" s="26"/>
      <c r="U60" s="42"/>
      <c r="V60" s="22">
        <f>VLOOKUP(C60,'Kalimantan BBM'!B:I,8,0)</f>
        <v>1500</v>
      </c>
      <c r="W60" s="26" t="str">
        <f>VLOOKUP(C60,'Kalimantan LookUp'!A:Q,17,0)</f>
        <v>Fawde</v>
      </c>
      <c r="X60" s="19">
        <f>VLOOKUP(C60,'Kalimantan LookUp'!A:R,18,0)</f>
        <v>20</v>
      </c>
      <c r="Y60" s="21" t="str">
        <f>VLOOKUP(C60,'Kalimantan LookUp'!A:S,19,0)</f>
        <v>Genset Setengah Rusak</v>
      </c>
      <c r="Z60" s="18" t="s">
        <v>669</v>
      </c>
      <c r="AA60" s="22" t="str">
        <f>VLOOKUP(C60,'Kalimantan LookUp'!A:U,21,0)</f>
        <v>Nagoya First Power</v>
      </c>
      <c r="AB60" s="22" t="str">
        <f>VLOOKUP(C60,'Kalimantan LookUp'!A:V,22,0)</f>
        <v>VRLA</v>
      </c>
      <c r="AC60" s="22">
        <f>VLOOKUP(C60,'Kalimantan LookUp'!A:W,23,0)</f>
        <v>0.5</v>
      </c>
      <c r="AD60" s="23">
        <f>VLOOKUP(C60,'Kalimantan LookUp'!A:X,24,0)</f>
        <v>24</v>
      </c>
      <c r="AE60" s="24" t="str">
        <f>VLOOKUP(C60,'Kalimantan LookUp'!A:Y,25,0)</f>
        <v>Partial Broken</v>
      </c>
      <c r="AF60" s="18" t="s">
        <v>669</v>
      </c>
      <c r="AG60" s="23" t="str">
        <f>VLOOKUP(C60,'Kalimantan LookUp'!A:AA,27,0)</f>
        <v>DPC</v>
      </c>
      <c r="AH60" s="23"/>
      <c r="AI60" s="23">
        <f>VLOOKUP(C60,'Kalimantan LookUp'!A:AC,29,0)</f>
        <v>4</v>
      </c>
      <c r="AJ60" s="24" t="str">
        <f>VLOOKUP(C60,'Kalimantan LookUp'!A:AD,30,0)</f>
        <v>Broken</v>
      </c>
      <c r="AK60" s="18" t="s">
        <v>669</v>
      </c>
      <c r="AL60" s="23">
        <v>80.87</v>
      </c>
      <c r="AM60" s="23">
        <v>30.8</v>
      </c>
      <c r="AN60" s="25">
        <v>0.99399999999999999</v>
      </c>
      <c r="AO60" s="24">
        <f t="shared" si="0"/>
        <v>1500</v>
      </c>
      <c r="AP60" s="24"/>
    </row>
    <row r="61" spans="1:42" ht="14.5" x14ac:dyDescent="0.35">
      <c r="A61" s="16">
        <v>59</v>
      </c>
      <c r="B61" s="16" t="s">
        <v>27</v>
      </c>
      <c r="C61" s="16" t="s">
        <v>188</v>
      </c>
      <c r="D61" s="16" t="s">
        <v>30</v>
      </c>
      <c r="E61" s="16" t="s">
        <v>189</v>
      </c>
      <c r="F61" s="17" t="s">
        <v>108</v>
      </c>
      <c r="G61" s="17" t="s">
        <v>144</v>
      </c>
      <c r="H61" s="17" t="str">
        <f>VLOOKUP(C61,'Kalimantan LookUp'!A:D,4,TRUE)</f>
        <v>On Service</v>
      </c>
      <c r="I61" s="16">
        <v>111.3583</v>
      </c>
      <c r="J61" s="16">
        <v>0.70279999999999998</v>
      </c>
      <c r="K61" s="16" t="str">
        <f>VLOOKUP(C61,'Kalimantan LookUp'!A:E,5,0)</f>
        <v xml:space="preserve"> Silver </v>
      </c>
      <c r="L61" s="38" t="str">
        <f>VLOOKUP(C61,'Kalimantan BBM'!B:E,4,0)</f>
        <v>Priority</v>
      </c>
      <c r="M61" s="19">
        <v>4500</v>
      </c>
      <c r="N61" s="19">
        <f>VLOOKUP(C61,'Kalimantan LookUp'!A:H,8,0)</f>
        <v>4307</v>
      </c>
      <c r="O61" s="19" t="s">
        <v>585</v>
      </c>
      <c r="P61" s="19"/>
      <c r="Q61" s="19"/>
      <c r="R61" s="19" t="s">
        <v>590</v>
      </c>
      <c r="S61" s="19" t="s">
        <v>584</v>
      </c>
      <c r="T61" s="26"/>
      <c r="U61" s="42"/>
      <c r="V61" s="22">
        <f>VLOOKUP(C61,'Kalimantan BBM'!B:I,8,0)</f>
        <v>1250</v>
      </c>
      <c r="W61" s="26" t="str">
        <f>VLOOKUP(C61,'Kalimantan LookUp'!A:Q,17,0)</f>
        <v>Austin Power System</v>
      </c>
      <c r="X61" s="19">
        <f>VLOOKUP(C61,'Kalimantan LookUp'!A:R,18,0)</f>
        <v>12.5</v>
      </c>
      <c r="Y61" s="21" t="s">
        <v>37</v>
      </c>
      <c r="Z61" s="18" t="s">
        <v>669</v>
      </c>
      <c r="AA61" s="22" t="str">
        <f>VLOOKUP(C61,'Kalimantan LookUp'!A:U,21,0)</f>
        <v>Nagoya First Power</v>
      </c>
      <c r="AB61" s="22" t="str">
        <f>VLOOKUP(C61,'Kalimantan LookUp'!A:V,22,0)</f>
        <v>VRLA</v>
      </c>
      <c r="AC61" s="22">
        <f>VLOOKUP(C61,'Kalimantan LookUp'!A:W,23,0)</f>
        <v>1</v>
      </c>
      <c r="AD61" s="23">
        <f>VLOOKUP(C61,'Kalimantan LookUp'!A:X,24,0)</f>
        <v>24</v>
      </c>
      <c r="AE61" s="24" t="str">
        <f>VLOOKUP(C61,'Kalimantan LookUp'!A:Y,25,0)</f>
        <v>Partial Broken</v>
      </c>
      <c r="AF61" s="18" t="s">
        <v>669</v>
      </c>
      <c r="AG61" s="23" t="str">
        <f>VLOOKUP(C61,'Kalimantan LookUp'!A:AA,27,0)</f>
        <v>DPC</v>
      </c>
      <c r="AH61" s="23"/>
      <c r="AI61" s="23">
        <f>VLOOKUP(C61,'Kalimantan LookUp'!A:AC,29,0)</f>
        <v>6</v>
      </c>
      <c r="AJ61" s="24" t="str">
        <f>VLOOKUP(C61,'Kalimantan LookUp'!A:AD,30,0)</f>
        <v>Partial Broken</v>
      </c>
      <c r="AK61" s="18" t="s">
        <v>669</v>
      </c>
      <c r="AL61" s="23">
        <v>0</v>
      </c>
      <c r="AM61" s="23">
        <v>20.71</v>
      </c>
      <c r="AN61" s="25">
        <v>0.99</v>
      </c>
      <c r="AO61" s="24">
        <f t="shared" si="0"/>
        <v>1250</v>
      </c>
      <c r="AP61" s="24"/>
    </row>
    <row r="62" spans="1:42" ht="14.5" x14ac:dyDescent="0.35">
      <c r="A62" s="16">
        <v>60</v>
      </c>
      <c r="B62" s="16" t="s">
        <v>27</v>
      </c>
      <c r="C62" s="16" t="s">
        <v>190</v>
      </c>
      <c r="D62" s="16" t="s">
        <v>30</v>
      </c>
      <c r="E62" s="16" t="s">
        <v>191</v>
      </c>
      <c r="F62" s="17" t="s">
        <v>86</v>
      </c>
      <c r="G62" s="17" t="s">
        <v>87</v>
      </c>
      <c r="H62" s="17" t="str">
        <f>VLOOKUP(C62,'Kalimantan LookUp'!A:D,4,TRUE)</f>
        <v>On Service</v>
      </c>
      <c r="I62" s="16">
        <v>116.8544</v>
      </c>
      <c r="J62" s="16">
        <v>0.9395</v>
      </c>
      <c r="K62" s="16" t="str">
        <f>VLOOKUP(C62,'Kalimantan LookUp'!A:E,5,0)</f>
        <v xml:space="preserve"> Platinum </v>
      </c>
      <c r="L62" s="38" t="str">
        <f>VLOOKUP(C62,'Kalimantan BBM'!B:E,4,0)</f>
        <v>Priority</v>
      </c>
      <c r="M62" s="19">
        <v>6000</v>
      </c>
      <c r="N62" s="19">
        <f>VLOOKUP(C62,'Kalimantan LookUp'!A:H,8,0)</f>
        <v>6237.84</v>
      </c>
      <c r="O62" s="19" t="s">
        <v>586</v>
      </c>
      <c r="P62" s="19"/>
      <c r="Q62" s="19"/>
      <c r="R62" s="19" t="s">
        <v>584</v>
      </c>
      <c r="S62" s="19" t="s">
        <v>590</v>
      </c>
      <c r="T62" s="26"/>
      <c r="U62" s="42"/>
      <c r="V62" s="22">
        <f>VLOOKUP(C62,'Kalimantan BBM'!B:I,8,0)</f>
        <v>1700</v>
      </c>
      <c r="W62" s="26" t="str">
        <f>VLOOKUP(C62,'Kalimantan LookUp'!A:Q,17,0)</f>
        <v>Fawde</v>
      </c>
      <c r="X62" s="19">
        <f>VLOOKUP(C62,'Kalimantan LookUp'!A:R,18,0)</f>
        <v>20</v>
      </c>
      <c r="Y62" s="21" t="str">
        <f>VLOOKUP(C62,'Kalimantan LookUp'!A:S,19,0)</f>
        <v>Genset Baik</v>
      </c>
      <c r="Z62" s="18" t="s">
        <v>669</v>
      </c>
      <c r="AA62" s="22" t="str">
        <f>VLOOKUP(C62,'Kalimantan LookUp'!A:U,21,0)</f>
        <v>EVE</v>
      </c>
      <c r="AB62" s="22" t="str">
        <f>VLOOKUP(C62,'Kalimantan LookUp'!A:V,22,0)</f>
        <v>Lithium</v>
      </c>
      <c r="AC62" s="22">
        <f>VLOOKUP(C62,'Kalimantan LookUp'!A:W,23,0)</f>
        <v>0.5</v>
      </c>
      <c r="AD62" s="23">
        <f>VLOOKUP(C62,'Kalimantan LookUp'!A:X,24,0)</f>
        <v>5</v>
      </c>
      <c r="AE62" s="24" t="str">
        <f>VLOOKUP(C62,'Kalimantan LookUp'!A:Y,25,0)</f>
        <v>Baik</v>
      </c>
      <c r="AF62" s="18" t="s">
        <v>669</v>
      </c>
      <c r="AG62" s="23" t="str">
        <f>VLOOKUP(C62,'Kalimantan LookUp'!A:AA,27,0)</f>
        <v>DPC</v>
      </c>
      <c r="AH62" s="23"/>
      <c r="AI62" s="23">
        <f>VLOOKUP(C62,'Kalimantan LookUp'!A:AC,29,0)</f>
        <v>9</v>
      </c>
      <c r="AJ62" s="24" t="str">
        <f>VLOOKUP(C62,'Kalimantan LookUp'!A:AD,30,0)</f>
        <v>Baik</v>
      </c>
      <c r="AK62" s="18" t="s">
        <v>669</v>
      </c>
      <c r="AL62" s="23">
        <v>93.82</v>
      </c>
      <c r="AM62" s="23">
        <v>97.98</v>
      </c>
      <c r="AN62" s="25">
        <v>0.99399999999999999</v>
      </c>
      <c r="AO62" s="24">
        <f t="shared" si="0"/>
        <v>1700</v>
      </c>
      <c r="AP62" s="24"/>
    </row>
    <row r="63" spans="1:42" ht="14.5" x14ac:dyDescent="0.35">
      <c r="A63" s="16">
        <v>61</v>
      </c>
      <c r="B63" s="16" t="s">
        <v>27</v>
      </c>
      <c r="C63" s="16" t="s">
        <v>192</v>
      </c>
      <c r="D63" s="16" t="s">
        <v>30</v>
      </c>
      <c r="E63" s="16" t="s">
        <v>193</v>
      </c>
      <c r="F63" s="17" t="s">
        <v>32</v>
      </c>
      <c r="G63" s="17" t="s">
        <v>33</v>
      </c>
      <c r="H63" s="17" t="s">
        <v>601</v>
      </c>
      <c r="I63" s="16">
        <v>114.27970000000001</v>
      </c>
      <c r="J63" s="16">
        <v>-1.2583</v>
      </c>
      <c r="K63" s="16" t="str">
        <f>VLOOKUP(C63,'Kalimantan LookUp'!A:E,5,0)</f>
        <v xml:space="preserve"> Gold </v>
      </c>
      <c r="L63" s="38" t="str">
        <f>VLOOKUP(C63,'Kalimantan BBM'!B:E,4,0)</f>
        <v>Simpul</v>
      </c>
      <c r="M63" s="19">
        <v>7500</v>
      </c>
      <c r="N63" s="19">
        <f>VLOOKUP(C63,'Kalimantan LookUp'!A:H,8,0)</f>
        <v>7207.2</v>
      </c>
      <c r="O63" s="19" t="s">
        <v>586</v>
      </c>
      <c r="P63" s="19"/>
      <c r="Q63" s="19"/>
      <c r="R63" s="19" t="s">
        <v>584</v>
      </c>
      <c r="S63" s="19" t="s">
        <v>590</v>
      </c>
      <c r="T63" s="26"/>
      <c r="U63" s="42"/>
      <c r="V63" s="22">
        <f>VLOOKUP(C63,'Kalimantan BBM'!B:I,8,0)</f>
        <v>2000</v>
      </c>
      <c r="W63" s="26" t="str">
        <f>VLOOKUP(C63,'Kalimantan LookUp'!A:Q,17,0)</f>
        <v>Fawde</v>
      </c>
      <c r="X63" s="19">
        <f>VLOOKUP(C63,'Kalimantan LookUp'!A:R,18,0)</f>
        <v>20</v>
      </c>
      <c r="Y63" s="21" t="str">
        <f>VLOOKUP(C63,'Kalimantan LookUp'!A:S,19,0)</f>
        <v>Genset Setengah Rusak</v>
      </c>
      <c r="Z63" s="18" t="s">
        <v>669</v>
      </c>
      <c r="AA63" s="22" t="str">
        <f>VLOOKUP(C63,'Kalimantan LookUp'!A:U,21,0)</f>
        <v>EVE</v>
      </c>
      <c r="AB63" s="22" t="str">
        <f>VLOOKUP(C63,'Kalimantan LookUp'!A:V,22,0)</f>
        <v>Lithium</v>
      </c>
      <c r="AC63" s="22">
        <f>VLOOKUP(C63,'Kalimantan LookUp'!A:W,23,0)</f>
        <v>1</v>
      </c>
      <c r="AD63" s="23">
        <f>VLOOKUP(C63,'Kalimantan LookUp'!A:X,24,0)</f>
        <v>15</v>
      </c>
      <c r="AE63" s="24" t="str">
        <f>VLOOKUP(C63,'Kalimantan LookUp'!A:Y,25,0)</f>
        <v>Partial Broken</v>
      </c>
      <c r="AF63" s="18" t="s">
        <v>669</v>
      </c>
      <c r="AG63" s="23" t="str">
        <f>VLOOKUP(C63,'Kalimantan LookUp'!A:AA,27,0)</f>
        <v>DPC</v>
      </c>
      <c r="AH63" s="23"/>
      <c r="AI63" s="23">
        <f>VLOOKUP(C63,'Kalimantan LookUp'!A:AC,29,0)</f>
        <v>6</v>
      </c>
      <c r="AJ63" s="24" t="str">
        <f>VLOOKUP(C63,'Kalimantan LookUp'!A:AD,30,0)</f>
        <v>Partial Broken</v>
      </c>
      <c r="AK63" s="18" t="s">
        <v>669</v>
      </c>
      <c r="AL63" s="23">
        <v>99.08</v>
      </c>
      <c r="AM63" s="23">
        <v>90.43</v>
      </c>
      <c r="AN63" s="25">
        <v>0.99399999999999999</v>
      </c>
      <c r="AO63" s="24">
        <f t="shared" si="0"/>
        <v>2000</v>
      </c>
      <c r="AP63" s="24"/>
    </row>
    <row r="64" spans="1:42" ht="14.5" x14ac:dyDescent="0.35">
      <c r="A64" s="16">
        <v>62</v>
      </c>
      <c r="B64" s="16" t="s">
        <v>27</v>
      </c>
      <c r="C64" s="16" t="s">
        <v>194</v>
      </c>
      <c r="D64" s="16" t="s">
        <v>30</v>
      </c>
      <c r="E64" s="16" t="s">
        <v>195</v>
      </c>
      <c r="F64" s="17" t="s">
        <v>196</v>
      </c>
      <c r="G64" s="17" t="s">
        <v>197</v>
      </c>
      <c r="H64" s="17" t="str">
        <f>VLOOKUP(C64,'Kalimantan LookUp'!A:D,4,TRUE)</f>
        <v>On Service</v>
      </c>
      <c r="I64" s="16">
        <v>117.25109999999999</v>
      </c>
      <c r="J64" s="16">
        <v>3.7004000000000001</v>
      </c>
      <c r="K64" s="16" t="str">
        <f>VLOOKUP(C64,'Kalimantan LookUp'!A:E,5,0)</f>
        <v xml:space="preserve"> Platinum </v>
      </c>
      <c r="L64" s="38" t="str">
        <f>VLOOKUP(C64,'Kalimantan BBM'!B:E,4,0)</f>
        <v>Simpul</v>
      </c>
      <c r="M64" s="19">
        <v>6000</v>
      </c>
      <c r="N64" s="19">
        <f>VLOOKUP(C64,'Kalimantan LookUp'!A:H,8,0)</f>
        <v>6412.72</v>
      </c>
      <c r="O64" s="19" t="s">
        <v>586</v>
      </c>
      <c r="P64" s="19"/>
      <c r="Q64" s="19"/>
      <c r="R64" s="19" t="s">
        <v>584</v>
      </c>
      <c r="S64" s="19" t="s">
        <v>590</v>
      </c>
      <c r="T64" s="26" t="s">
        <v>571</v>
      </c>
      <c r="U64" s="42">
        <v>5000000</v>
      </c>
      <c r="V64" s="22">
        <f>VLOOKUP(C64,'Kalimantan BBM'!B:I,8,0)</f>
        <v>2400</v>
      </c>
      <c r="W64" s="26" t="str">
        <f>VLOOKUP(C64,'Kalimantan LookUp'!A:Q,17,0)</f>
        <v>Perkins</v>
      </c>
      <c r="X64" s="19">
        <f>VLOOKUP(C64,'Kalimantan LookUp'!A:R,18,0)</f>
        <v>20</v>
      </c>
      <c r="Y64" s="21" t="str">
        <f>VLOOKUP(C64,'Kalimantan LookUp'!A:S,19,0)</f>
        <v>Genset Rusak</v>
      </c>
      <c r="Z64" s="18" t="s">
        <v>35</v>
      </c>
      <c r="AA64" s="22" t="str">
        <f>VLOOKUP(C64,'Kalimantan LookUp'!A:U,21,0)</f>
        <v>Nagoya First Power</v>
      </c>
      <c r="AB64" s="22" t="str">
        <f>VLOOKUP(C64,'Kalimantan LookUp'!A:V,22,0)</f>
        <v>VRLA</v>
      </c>
      <c r="AC64" s="22">
        <f>VLOOKUP(C64,'Kalimantan LookUp'!A:W,23,0)</f>
        <v>1</v>
      </c>
      <c r="AD64" s="23">
        <f>VLOOKUP(C64,'Kalimantan LookUp'!A:X,24,0)</f>
        <v>24</v>
      </c>
      <c r="AE64" s="24" t="str">
        <f>VLOOKUP(C64,'Kalimantan LookUp'!A:Y,25,0)</f>
        <v>Partial Broken</v>
      </c>
      <c r="AF64" s="18" t="s">
        <v>669</v>
      </c>
      <c r="AG64" s="23" t="str">
        <f>VLOOKUP(C64,'Kalimantan LookUp'!A:AA,27,0)</f>
        <v>DPC</v>
      </c>
      <c r="AH64" s="23"/>
      <c r="AI64" s="23">
        <f>VLOOKUP(C64,'Kalimantan LookUp'!A:AC,29,0)</f>
        <v>9</v>
      </c>
      <c r="AJ64" s="24" t="str">
        <f>VLOOKUP(C64,'Kalimantan LookUp'!A:AD,30,0)</f>
        <v>Baik</v>
      </c>
      <c r="AK64" s="18" t="s">
        <v>669</v>
      </c>
      <c r="AL64" s="23">
        <v>99.98</v>
      </c>
      <c r="AM64" s="23">
        <v>99.36</v>
      </c>
      <c r="AN64" s="25">
        <v>0.99399999999999999</v>
      </c>
      <c r="AO64" s="24">
        <f t="shared" si="0"/>
        <v>2400</v>
      </c>
      <c r="AP64" s="24"/>
    </row>
    <row r="65" spans="1:42" ht="43.5" x14ac:dyDescent="0.35">
      <c r="A65" s="16">
        <v>63</v>
      </c>
      <c r="B65" s="16" t="s">
        <v>27</v>
      </c>
      <c r="C65" s="16" t="s">
        <v>199</v>
      </c>
      <c r="D65" s="16" t="s">
        <v>30</v>
      </c>
      <c r="E65" s="16" t="s">
        <v>200</v>
      </c>
      <c r="F65" s="17" t="s">
        <v>83</v>
      </c>
      <c r="G65" s="17" t="e">
        <v>#N/A</v>
      </c>
      <c r="H65" s="17" t="str">
        <f>VLOOKUP(C65,'Kalimantan LookUp'!A:D,4,TRUE)</f>
        <v>On Service</v>
      </c>
      <c r="I65" s="16">
        <v>116.9365</v>
      </c>
      <c r="J65" s="16">
        <v>1.0984</v>
      </c>
      <c r="K65" s="16" t="str">
        <f>VLOOKUP(C65,'Kalimantan LookUp'!A:E,5,0)</f>
        <v xml:space="preserve"> Bronze </v>
      </c>
      <c r="L65" s="38" t="str">
        <f>VLOOKUP(C65,'Kalimantan BBM'!B:E,4,0)</f>
        <v>Biasa</v>
      </c>
      <c r="M65" s="19">
        <v>3000</v>
      </c>
      <c r="N65" s="19">
        <f>VLOOKUP(C65,'Kalimantan LookUp'!A:H,8,0)</f>
        <v>1592.08</v>
      </c>
      <c r="O65" s="19" t="s">
        <v>586</v>
      </c>
      <c r="P65" s="19" t="s">
        <v>666</v>
      </c>
      <c r="Q65" s="95" t="s">
        <v>725</v>
      </c>
      <c r="R65" s="19" t="s">
        <v>584</v>
      </c>
      <c r="S65" s="19" t="s">
        <v>584</v>
      </c>
      <c r="T65" s="26" t="s">
        <v>571</v>
      </c>
      <c r="U65" s="42">
        <v>10450000</v>
      </c>
      <c r="V65" s="22">
        <f>VLOOKUP(C65,'Kalimantan BBM'!B:I,8,0)</f>
        <v>900</v>
      </c>
      <c r="W65" s="26" t="str">
        <f>VLOOKUP(C65,'Kalimantan LookUp'!A:Q,17,0)</f>
        <v>Yanmar</v>
      </c>
      <c r="X65" s="19">
        <f>VLOOKUP(C65,'Kalimantan LookUp'!A:R,18,0)</f>
        <v>20</v>
      </c>
      <c r="Y65" s="21" t="str">
        <f>VLOOKUP(C65,'Kalimantan LookUp'!A:S,19,0)</f>
        <v>Genset Rusak</v>
      </c>
      <c r="Z65" s="18" t="s">
        <v>35</v>
      </c>
      <c r="AA65" s="22" t="str">
        <f>VLOOKUP(C65,'Kalimantan LookUp'!A:U,21,0)</f>
        <v>EVE</v>
      </c>
      <c r="AB65" s="22" t="str">
        <f>VLOOKUP(C65,'Kalimantan LookUp'!A:V,22,0)</f>
        <v>Lithium</v>
      </c>
      <c r="AC65" s="22">
        <f>VLOOKUP(C65,'Kalimantan LookUp'!A:W,23,0)</f>
        <v>3</v>
      </c>
      <c r="AD65" s="23">
        <f>VLOOKUP(C65,'Kalimantan LookUp'!A:X,24,0)</f>
        <v>10</v>
      </c>
      <c r="AE65" s="24" t="str">
        <f>VLOOKUP(C65,'Kalimantan LookUp'!A:Y,25,0)</f>
        <v>Partial Broken</v>
      </c>
      <c r="AF65" s="18" t="s">
        <v>669</v>
      </c>
      <c r="AG65" s="23" t="str">
        <f>VLOOKUP(C65,'Kalimantan LookUp'!A:AA,27,0)</f>
        <v>ZTE</v>
      </c>
      <c r="AH65" s="23"/>
      <c r="AI65" s="23">
        <f>VLOOKUP(C65,'Kalimantan LookUp'!A:AC,29,0)</f>
        <v>4</v>
      </c>
      <c r="AJ65" s="24" t="str">
        <f>VLOOKUP(C65,'Kalimantan LookUp'!A:AD,30,0)</f>
        <v>Partial Broken</v>
      </c>
      <c r="AK65" s="18" t="s">
        <v>669</v>
      </c>
      <c r="AL65" s="23">
        <v>98.01</v>
      </c>
      <c r="AM65" s="23">
        <v>98.58</v>
      </c>
      <c r="AN65" s="25">
        <v>0.97499999999999998</v>
      </c>
      <c r="AO65" s="24">
        <f t="shared" si="0"/>
        <v>900</v>
      </c>
      <c r="AP65" s="24"/>
    </row>
    <row r="66" spans="1:42" ht="14.5" x14ac:dyDescent="0.35">
      <c r="A66" s="16">
        <v>64</v>
      </c>
      <c r="B66" s="16" t="s">
        <v>27</v>
      </c>
      <c r="C66" s="16" t="s">
        <v>201</v>
      </c>
      <c r="D66" s="16" t="s">
        <v>30</v>
      </c>
      <c r="E66" s="16" t="s">
        <v>202</v>
      </c>
      <c r="F66" s="17" t="s">
        <v>32</v>
      </c>
      <c r="G66" s="17" t="s">
        <v>54</v>
      </c>
      <c r="H66" s="17" t="str">
        <f>VLOOKUP(C66,'Kalimantan LookUp'!A:D,4,TRUE)</f>
        <v>On Service</v>
      </c>
      <c r="I66" s="16">
        <v>111.92230000000001</v>
      </c>
      <c r="J66" s="16">
        <v>-1.3037000000000001</v>
      </c>
      <c r="K66" s="16" t="str">
        <f>VLOOKUP(C66,'Kalimantan LookUp'!A:E,5,0)</f>
        <v xml:space="preserve"> Silver </v>
      </c>
      <c r="L66" s="38" t="str">
        <f>VLOOKUP(C66,'Kalimantan BBM'!B:E,4,0)</f>
        <v>Biasa</v>
      </c>
      <c r="M66" s="19">
        <v>3000</v>
      </c>
      <c r="N66" s="19">
        <f>VLOOKUP(C66,'Kalimantan LookUp'!A:H,8,0)</f>
        <v>2021.2</v>
      </c>
      <c r="O66" s="19" t="s">
        <v>585</v>
      </c>
      <c r="P66" s="19"/>
      <c r="Q66" s="19"/>
      <c r="R66" s="19" t="s">
        <v>590</v>
      </c>
      <c r="S66" s="19" t="s">
        <v>584</v>
      </c>
      <c r="T66" s="26"/>
      <c r="U66" s="42"/>
      <c r="V66" s="22">
        <f>VLOOKUP(C66,'Kalimantan BBM'!B:I,8,0)</f>
        <v>750</v>
      </c>
      <c r="W66" s="26" t="str">
        <f>VLOOKUP(C66,'Kalimantan LookUp'!A:Q,17,0)</f>
        <v>Portable</v>
      </c>
      <c r="X66" s="19">
        <f>VLOOKUP(C66,'Kalimantan LookUp'!A:R,18,0)</f>
        <v>7</v>
      </c>
      <c r="Y66" s="21" t="s">
        <v>73</v>
      </c>
      <c r="Z66" s="18" t="s">
        <v>669</v>
      </c>
      <c r="AA66" s="22" t="str">
        <f>VLOOKUP(C66,'Kalimantan LookUp'!A:U,21,0)</f>
        <v>EVE</v>
      </c>
      <c r="AB66" s="22" t="str">
        <f>VLOOKUP(C66,'Kalimantan LookUp'!A:V,22,0)</f>
        <v>Lithium</v>
      </c>
      <c r="AC66" s="22">
        <f>VLOOKUP(C66,'Kalimantan LookUp'!A:W,23,0)</f>
        <v>0</v>
      </c>
      <c r="AD66" s="23">
        <f>VLOOKUP(C66,'Kalimantan LookUp'!A:X,24,0)</f>
        <v>10</v>
      </c>
      <c r="AE66" s="24" t="str">
        <f>VLOOKUP(C66,'Kalimantan LookUp'!A:Y,25,0)</f>
        <v>Partial Broken</v>
      </c>
      <c r="AF66" s="18" t="s">
        <v>669</v>
      </c>
      <c r="AG66" s="23" t="str">
        <f>VLOOKUP(C66,'Kalimantan LookUp'!A:AA,27,0)</f>
        <v>DPC</v>
      </c>
      <c r="AH66" s="23"/>
      <c r="AI66" s="23">
        <f>VLOOKUP(C66,'Kalimantan LookUp'!A:AC,29,0)</f>
        <v>2</v>
      </c>
      <c r="AJ66" s="24" t="str">
        <f>VLOOKUP(C66,'Kalimantan LookUp'!A:AD,30,0)</f>
        <v>Broken</v>
      </c>
      <c r="AK66" s="18" t="s">
        <v>669</v>
      </c>
      <c r="AL66" s="23">
        <v>55.98</v>
      </c>
      <c r="AM66" s="23">
        <v>73.709999999999994</v>
      </c>
      <c r="AN66" s="25">
        <v>0.97499999999999998</v>
      </c>
      <c r="AO66" s="24">
        <f t="shared" si="0"/>
        <v>750</v>
      </c>
      <c r="AP66" s="24"/>
    </row>
    <row r="67" spans="1:42" ht="14.5" x14ac:dyDescent="0.35">
      <c r="A67" s="16">
        <v>65</v>
      </c>
      <c r="B67" s="16" t="s">
        <v>27</v>
      </c>
      <c r="C67" s="16" t="s">
        <v>204</v>
      </c>
      <c r="D67" s="16" t="s">
        <v>30</v>
      </c>
      <c r="E67" s="16" t="s">
        <v>205</v>
      </c>
      <c r="F67" s="17" t="s">
        <v>86</v>
      </c>
      <c r="G67" s="17" t="s">
        <v>118</v>
      </c>
      <c r="H67" s="17" t="str">
        <f>VLOOKUP(C67,'Kalimantan LookUp'!A:D,4,TRUE)</f>
        <v>On Service</v>
      </c>
      <c r="I67" s="16">
        <v>117.1233</v>
      </c>
      <c r="J67" s="16">
        <v>1.8419000000000001</v>
      </c>
      <c r="K67" s="16" t="str">
        <f>VLOOKUP(C67,'Kalimantan LookUp'!A:E,5,0)</f>
        <v xml:space="preserve"> Bronze </v>
      </c>
      <c r="L67" s="38" t="str">
        <f>VLOOKUP(C67,'Kalimantan BBM'!B:E,4,0)</f>
        <v>Biasa</v>
      </c>
      <c r="M67" s="19">
        <v>3000</v>
      </c>
      <c r="N67" s="19">
        <f>VLOOKUP(C67,'Kalimantan LookUp'!A:H,8,0)</f>
        <v>2456.0300000000002</v>
      </c>
      <c r="O67" s="19" t="s">
        <v>586</v>
      </c>
      <c r="P67" s="19"/>
      <c r="Q67" s="19"/>
      <c r="R67" s="19" t="s">
        <v>590</v>
      </c>
      <c r="S67" s="19" t="s">
        <v>584</v>
      </c>
      <c r="T67" s="26" t="s">
        <v>682</v>
      </c>
      <c r="U67" s="42"/>
      <c r="V67" s="22">
        <f>VLOOKUP(C67,'Kalimantan BBM'!B:I,8,0)</f>
        <v>900</v>
      </c>
      <c r="W67" s="26" t="str">
        <f>VLOOKUP(C67,'Kalimantan LookUp'!A:Q,17,0)</f>
        <v>Yanmar</v>
      </c>
      <c r="X67" s="19">
        <f>VLOOKUP(C67,'Kalimantan LookUp'!A:R,18,0)</f>
        <v>20</v>
      </c>
      <c r="Y67" s="21" t="str">
        <f>VLOOKUP(C67,'Kalimantan LookUp'!A:S,19,0)</f>
        <v>Genset Rusak</v>
      </c>
      <c r="Z67" s="18" t="s">
        <v>669</v>
      </c>
      <c r="AA67" s="22" t="str">
        <f>VLOOKUP(C67,'Kalimantan LookUp'!A:U,21,0)</f>
        <v>EVE</v>
      </c>
      <c r="AB67" s="22" t="str">
        <f>VLOOKUP(C67,'Kalimantan LookUp'!A:V,22,0)</f>
        <v>Lithium</v>
      </c>
      <c r="AC67" s="22">
        <f>VLOOKUP(C67,'Kalimantan LookUp'!A:W,23,0)</f>
        <v>1</v>
      </c>
      <c r="AD67" s="23">
        <f>VLOOKUP(C67,'Kalimantan LookUp'!A:X,24,0)</f>
        <v>10</v>
      </c>
      <c r="AE67" s="24" t="str">
        <f>VLOOKUP(C67,'Kalimantan LookUp'!A:Y,25,0)</f>
        <v>Partial Broken</v>
      </c>
      <c r="AF67" s="18" t="s">
        <v>669</v>
      </c>
      <c r="AG67" s="23" t="str">
        <f>VLOOKUP(C67,'Kalimantan LookUp'!A:AA,27,0)</f>
        <v>DPC</v>
      </c>
      <c r="AH67" s="23"/>
      <c r="AI67" s="23">
        <f>VLOOKUP(C67,'Kalimantan LookUp'!A:AC,29,0)</f>
        <v>6</v>
      </c>
      <c r="AJ67" s="24" t="str">
        <f>VLOOKUP(C67,'Kalimantan LookUp'!A:AD,30,0)</f>
        <v>Partial Broken</v>
      </c>
      <c r="AK67" s="18" t="s">
        <v>669</v>
      </c>
      <c r="AL67" s="23">
        <v>87.64</v>
      </c>
      <c r="AM67" s="23">
        <v>99.99</v>
      </c>
      <c r="AN67" s="25">
        <v>0.97499999999999998</v>
      </c>
      <c r="AO67" s="24">
        <f t="shared" si="0"/>
        <v>900</v>
      </c>
      <c r="AP67" s="24"/>
    </row>
    <row r="68" spans="1:42" ht="43.5" x14ac:dyDescent="0.35">
      <c r="A68" s="16">
        <v>66</v>
      </c>
      <c r="B68" s="16" t="s">
        <v>27</v>
      </c>
      <c r="C68" s="16" t="s">
        <v>206</v>
      </c>
      <c r="D68" s="16" t="s">
        <v>30</v>
      </c>
      <c r="E68" s="16" t="s">
        <v>207</v>
      </c>
      <c r="F68" s="17" t="s">
        <v>57</v>
      </c>
      <c r="G68" s="17" t="s">
        <v>58</v>
      </c>
      <c r="H68" s="17" t="s">
        <v>34</v>
      </c>
      <c r="I68" s="16">
        <v>115.6279</v>
      </c>
      <c r="J68" s="16">
        <v>-3.2492000000000001</v>
      </c>
      <c r="K68" s="16" t="str">
        <f>VLOOKUP(C68,'Kalimantan LookUp'!A:E,5,0)</f>
        <v xml:space="preserve"> Bronze </v>
      </c>
      <c r="L68" s="38" t="str">
        <f>VLOOKUP(C68,'Kalimantan BBM'!B:E,4,0)</f>
        <v>Biasa</v>
      </c>
      <c r="M68" s="19">
        <v>4500</v>
      </c>
      <c r="N68" s="19">
        <f>VLOOKUP(C68,'Kalimantan LookUp'!A:H,8,0)</f>
        <v>2276.1</v>
      </c>
      <c r="O68" s="19" t="s">
        <v>586</v>
      </c>
      <c r="P68" s="19" t="s">
        <v>671</v>
      </c>
      <c r="Q68" s="95" t="s">
        <v>726</v>
      </c>
      <c r="R68" s="19" t="s">
        <v>590</v>
      </c>
      <c r="S68" s="19" t="s">
        <v>590</v>
      </c>
      <c r="T68" s="26" t="s">
        <v>682</v>
      </c>
      <c r="U68" s="42"/>
      <c r="V68" s="22">
        <f>VLOOKUP(C68,'Kalimantan BBM'!B:I,8,0)</f>
        <v>1500</v>
      </c>
      <c r="W68" s="26" t="str">
        <f>VLOOKUP(C68,'Kalimantan LookUp'!A:Q,17,0)</f>
        <v>Fawde</v>
      </c>
      <c r="X68" s="19">
        <f>VLOOKUP(C68,'Kalimantan LookUp'!A:R,18,0)</f>
        <v>20</v>
      </c>
      <c r="Y68" s="21" t="str">
        <f>VLOOKUP(C68,'Kalimantan LookUp'!A:S,19,0)</f>
        <v>Genset Baik</v>
      </c>
      <c r="Z68" s="18" t="s">
        <v>669</v>
      </c>
      <c r="AA68" s="22" t="str">
        <f>VLOOKUP(C68,'Kalimantan LookUp'!A:U,21,0)</f>
        <v>EVE</v>
      </c>
      <c r="AB68" s="22" t="str">
        <f>VLOOKUP(C68,'Kalimantan LookUp'!A:V,22,0)</f>
        <v>Lithium</v>
      </c>
      <c r="AC68" s="22">
        <f>VLOOKUP(C68,'Kalimantan LookUp'!A:W,23,0)</f>
        <v>1</v>
      </c>
      <c r="AD68" s="23">
        <f>VLOOKUP(C68,'Kalimantan LookUp'!A:X,24,0)</f>
        <v>15</v>
      </c>
      <c r="AE68" s="24" t="str">
        <f>VLOOKUP(C68,'Kalimantan LookUp'!A:Y,25,0)</f>
        <v>Partial Broken</v>
      </c>
      <c r="AF68" s="18" t="s">
        <v>669</v>
      </c>
      <c r="AG68" s="23" t="str">
        <f>VLOOKUP(C68,'Kalimantan LookUp'!A:AA,27,0)</f>
        <v>DPC</v>
      </c>
      <c r="AH68" s="23"/>
      <c r="AI68" s="23">
        <f>VLOOKUP(C68,'Kalimantan LookUp'!A:AC,29,0)</f>
        <v>4</v>
      </c>
      <c r="AJ68" s="24" t="str">
        <f>VLOOKUP(C68,'Kalimantan LookUp'!A:AD,30,0)</f>
        <v>Broken</v>
      </c>
      <c r="AK68" s="18" t="s">
        <v>669</v>
      </c>
      <c r="AL68" s="23">
        <v>99.99</v>
      </c>
      <c r="AM68" s="23">
        <v>99.99</v>
      </c>
      <c r="AN68" s="25">
        <v>0.97499999999999998</v>
      </c>
      <c r="AO68" s="24">
        <f t="shared" ref="AO68:AO78" si="1">V68</f>
        <v>1500</v>
      </c>
      <c r="AP68" s="24"/>
    </row>
    <row r="69" spans="1:42" ht="43.5" x14ac:dyDescent="0.35">
      <c r="A69" s="16">
        <v>67</v>
      </c>
      <c r="B69" s="16" t="s">
        <v>27</v>
      </c>
      <c r="C69" s="16" t="s">
        <v>208</v>
      </c>
      <c r="D69" s="16" t="s">
        <v>30</v>
      </c>
      <c r="E69" s="16" t="s">
        <v>209</v>
      </c>
      <c r="F69" s="17" t="s">
        <v>136</v>
      </c>
      <c r="G69" s="17" t="s">
        <v>137</v>
      </c>
      <c r="H69" s="17" t="str">
        <f>VLOOKUP(C69,'Kalimantan LookUp'!A:D,4,TRUE)</f>
        <v>On Service</v>
      </c>
      <c r="I69" s="16">
        <v>117.03870000000001</v>
      </c>
      <c r="J69" s="16">
        <v>-0.91739999999999999</v>
      </c>
      <c r="K69" s="16" t="str">
        <f>VLOOKUP(C69,'Kalimantan LookUp'!A:E,5,0)</f>
        <v xml:space="preserve"> Bronze </v>
      </c>
      <c r="L69" s="38" t="str">
        <f>VLOOKUP(C69,'Kalimantan BBM'!B:E,4,0)</f>
        <v>Biasa</v>
      </c>
      <c r="M69" s="19">
        <v>3000</v>
      </c>
      <c r="N69" s="19">
        <f>VLOOKUP(C69,'Kalimantan LookUp'!A:H,8,0)</f>
        <v>2622.88</v>
      </c>
      <c r="O69" s="19" t="s">
        <v>586</v>
      </c>
      <c r="P69" s="19" t="s">
        <v>666</v>
      </c>
      <c r="Q69" s="95" t="s">
        <v>725</v>
      </c>
      <c r="R69" s="19" t="s">
        <v>590</v>
      </c>
      <c r="S69" s="19" t="s">
        <v>584</v>
      </c>
      <c r="T69" s="26" t="s">
        <v>682</v>
      </c>
      <c r="U69" s="42"/>
      <c r="V69" s="22">
        <f>VLOOKUP(C69,'Kalimantan BBM'!B:I,8,0)</f>
        <v>1400</v>
      </c>
      <c r="W69" s="26" t="str">
        <f>VLOOKUP(C69,'Kalimantan LookUp'!A:Q,17,0)</f>
        <v>Yanmar</v>
      </c>
      <c r="X69" s="19">
        <f>VLOOKUP(C69,'Kalimantan LookUp'!A:R,18,0)</f>
        <v>20</v>
      </c>
      <c r="Y69" s="21" t="str">
        <f>VLOOKUP(C69,'Kalimantan LookUp'!A:S,19,0)</f>
        <v>Genset Rusak</v>
      </c>
      <c r="Z69" s="18" t="s">
        <v>35</v>
      </c>
      <c r="AA69" s="22" t="str">
        <f>VLOOKUP(C69,'Kalimantan LookUp'!A:U,21,0)</f>
        <v>SAMSUNG</v>
      </c>
      <c r="AB69" s="22" t="str">
        <f>VLOOKUP(C69,'Kalimantan LookUp'!A:V,22,0)</f>
        <v>Lithium</v>
      </c>
      <c r="AC69" s="22">
        <f>VLOOKUP(C69,'Kalimantan LookUp'!A:W,23,0)</f>
        <v>1</v>
      </c>
      <c r="AD69" s="23">
        <f>VLOOKUP(C69,'Kalimantan LookUp'!A:X,24,0)</f>
        <v>12</v>
      </c>
      <c r="AE69" s="24" t="str">
        <f>VLOOKUP(C69,'Kalimantan LookUp'!A:Y,25,0)</f>
        <v>Broken</v>
      </c>
      <c r="AF69" s="18" t="s">
        <v>669</v>
      </c>
      <c r="AG69" s="23" t="str">
        <f>VLOOKUP(C69,'Kalimantan LookUp'!A:AA,27,0)</f>
        <v>ZTE</v>
      </c>
      <c r="AH69" s="23"/>
      <c r="AI69" s="23">
        <f>VLOOKUP(C69,'Kalimantan LookUp'!A:AC,29,0)</f>
        <v>4</v>
      </c>
      <c r="AJ69" s="24" t="str">
        <f>VLOOKUP(C69,'Kalimantan LookUp'!A:AD,30,0)</f>
        <v>Partial Broken</v>
      </c>
      <c r="AK69" s="18" t="s">
        <v>669</v>
      </c>
      <c r="AL69" s="23">
        <v>77.48</v>
      </c>
      <c r="AM69" s="23">
        <v>61.62</v>
      </c>
      <c r="AN69" s="25">
        <v>0.97499999999999998</v>
      </c>
      <c r="AO69" s="24">
        <f t="shared" si="1"/>
        <v>1400</v>
      </c>
      <c r="AP69" s="24"/>
    </row>
    <row r="70" spans="1:42" ht="14.5" x14ac:dyDescent="0.35">
      <c r="A70" s="16">
        <v>68</v>
      </c>
      <c r="B70" s="16" t="s">
        <v>27</v>
      </c>
      <c r="C70" s="16" t="s">
        <v>210</v>
      </c>
      <c r="D70" s="16" t="s">
        <v>30</v>
      </c>
      <c r="E70" s="16" t="s">
        <v>211</v>
      </c>
      <c r="F70" s="17" t="s">
        <v>86</v>
      </c>
      <c r="G70" s="17" t="s">
        <v>118</v>
      </c>
      <c r="H70" s="17" t="str">
        <f>VLOOKUP(C70,'Kalimantan LookUp'!A:D,4,TRUE)</f>
        <v>On Service</v>
      </c>
      <c r="I70" s="16">
        <v>117.0723</v>
      </c>
      <c r="J70" s="16">
        <v>2.2595999999999998</v>
      </c>
      <c r="K70" s="16" t="str">
        <f>VLOOKUP(C70,'Kalimantan LookUp'!A:E,5,0)</f>
        <v xml:space="preserve"> Platinum </v>
      </c>
      <c r="L70" s="38" t="str">
        <f>VLOOKUP(C70,'Kalimantan BBM'!B:E,4,0)</f>
        <v>Simpul</v>
      </c>
      <c r="M70" s="19">
        <v>6000</v>
      </c>
      <c r="N70" s="19">
        <f>VLOOKUP(C70,'Kalimantan LookUp'!A:H,8,0)</f>
        <v>5901</v>
      </c>
      <c r="O70" s="19" t="s">
        <v>586</v>
      </c>
      <c r="P70" s="19"/>
      <c r="Q70" s="19"/>
      <c r="R70" s="19" t="s">
        <v>590</v>
      </c>
      <c r="S70" s="19" t="s">
        <v>584</v>
      </c>
      <c r="T70" s="26" t="s">
        <v>682</v>
      </c>
      <c r="U70" s="42"/>
      <c r="V70" s="22">
        <f>VLOOKUP(C70,'Kalimantan BBM'!B:I,8,0)</f>
        <v>1600</v>
      </c>
      <c r="W70" s="26" t="str">
        <f>VLOOKUP(C70,'Kalimantan LookUp'!A:Q,17,0)</f>
        <v>Fawde</v>
      </c>
      <c r="X70" s="19">
        <f>VLOOKUP(C70,'Kalimantan LookUp'!A:R,18,0)</f>
        <v>20</v>
      </c>
      <c r="Y70" s="21" t="s">
        <v>73</v>
      </c>
      <c r="Z70" s="18" t="s">
        <v>669</v>
      </c>
      <c r="AA70" s="22" t="str">
        <f>VLOOKUP(C70,'Kalimantan LookUp'!A:U,21,0)</f>
        <v>EVE</v>
      </c>
      <c r="AB70" s="22" t="str">
        <f>VLOOKUP(C70,'Kalimantan LookUp'!A:V,22,0)</f>
        <v>Lithium</v>
      </c>
      <c r="AC70" s="22">
        <f>VLOOKUP(C70,'Kalimantan LookUp'!A:W,23,0)</f>
        <v>3</v>
      </c>
      <c r="AD70" s="23">
        <f>VLOOKUP(C70,'Kalimantan LookUp'!A:X,24,0)</f>
        <v>15</v>
      </c>
      <c r="AE70" s="24" t="str">
        <f>VLOOKUP(C70,'Kalimantan LookUp'!A:Y,25,0)</f>
        <v>Partial Broken</v>
      </c>
      <c r="AF70" s="18" t="s">
        <v>669</v>
      </c>
      <c r="AG70" s="23" t="str">
        <f>VLOOKUP(C70,'Kalimantan LookUp'!A:AA,27,0)</f>
        <v>DPC</v>
      </c>
      <c r="AH70" s="23"/>
      <c r="AI70" s="23">
        <f>VLOOKUP(C70,'Kalimantan LookUp'!A:AC,29,0)</f>
        <v>6</v>
      </c>
      <c r="AJ70" s="24" t="str">
        <f>VLOOKUP(C70,'Kalimantan LookUp'!A:AD,30,0)</f>
        <v>Partial Broken</v>
      </c>
      <c r="AK70" s="18" t="s">
        <v>669</v>
      </c>
      <c r="AL70" s="23">
        <v>74.52</v>
      </c>
      <c r="AM70" s="23">
        <v>96.4</v>
      </c>
      <c r="AN70" s="25">
        <v>0.97499999999999998</v>
      </c>
      <c r="AO70" s="24">
        <f t="shared" si="1"/>
        <v>1600</v>
      </c>
      <c r="AP70" s="24"/>
    </row>
    <row r="71" spans="1:42" ht="14.5" x14ac:dyDescent="0.35">
      <c r="A71" s="16">
        <v>69</v>
      </c>
      <c r="B71" s="16" t="s">
        <v>27</v>
      </c>
      <c r="C71" s="16" t="s">
        <v>212</v>
      </c>
      <c r="D71" s="16" t="s">
        <v>30</v>
      </c>
      <c r="E71" s="16" t="s">
        <v>213</v>
      </c>
      <c r="F71" s="17" t="s">
        <v>32</v>
      </c>
      <c r="G71" s="17" t="s">
        <v>33</v>
      </c>
      <c r="H71" s="17" t="str">
        <f>VLOOKUP(C71,'Kalimantan LookUp'!A:D,4,TRUE)</f>
        <v>On Service</v>
      </c>
      <c r="I71" s="16">
        <v>112.5616</v>
      </c>
      <c r="J71" s="16">
        <v>-1.1231</v>
      </c>
      <c r="K71" s="16" t="str">
        <f>VLOOKUP(C71,'Kalimantan LookUp'!A:E,5,0)</f>
        <v xml:space="preserve"> Bronze </v>
      </c>
      <c r="L71" s="38" t="str">
        <f>VLOOKUP(C71,'Kalimantan BBM'!B:E,4,0)</f>
        <v>Simpul</v>
      </c>
      <c r="M71" s="19">
        <v>4500</v>
      </c>
      <c r="N71" s="19">
        <f>VLOOKUP(C71,'Kalimantan LookUp'!A:H,8,0)</f>
        <v>3892</v>
      </c>
      <c r="O71" s="19" t="s">
        <v>585</v>
      </c>
      <c r="P71" s="19"/>
      <c r="Q71" s="19"/>
      <c r="R71" s="19" t="s">
        <v>590</v>
      </c>
      <c r="S71" s="19" t="s">
        <v>584</v>
      </c>
      <c r="T71" s="26"/>
      <c r="U71" s="42"/>
      <c r="V71" s="22">
        <f>VLOOKUP(C71,'Kalimantan BBM'!B:I,8,0)</f>
        <v>900</v>
      </c>
      <c r="W71" s="26" t="str">
        <f>VLOOKUP(C71,'Kalimantan LookUp'!A:Q,17,0)</f>
        <v>Fawde</v>
      </c>
      <c r="X71" s="19">
        <f>VLOOKUP(C71,'Kalimantan LookUp'!A:R,18,0)</f>
        <v>12.5</v>
      </c>
      <c r="Y71" s="21" t="s">
        <v>73</v>
      </c>
      <c r="Z71" s="18" t="s">
        <v>669</v>
      </c>
      <c r="AA71" s="22" t="str">
        <f>VLOOKUP(C71,'Kalimantan LookUp'!A:U,21,0)</f>
        <v>EVE</v>
      </c>
      <c r="AB71" s="22" t="str">
        <f>VLOOKUP(C71,'Kalimantan LookUp'!A:V,22,0)</f>
        <v>Lithium</v>
      </c>
      <c r="AC71" s="22">
        <f>VLOOKUP(C71,'Kalimantan LookUp'!A:W,23,0)</f>
        <v>0</v>
      </c>
      <c r="AD71" s="23">
        <f>VLOOKUP(C71,'Kalimantan LookUp'!A:X,24,0)</f>
        <v>15</v>
      </c>
      <c r="AE71" s="24" t="str">
        <f>VLOOKUP(C71,'Kalimantan LookUp'!A:Y,25,0)</f>
        <v>Broken</v>
      </c>
      <c r="AF71" s="18" t="s">
        <v>669</v>
      </c>
      <c r="AG71" s="23" t="str">
        <f>VLOOKUP(C71,'Kalimantan LookUp'!A:AA,27,0)</f>
        <v>DPC</v>
      </c>
      <c r="AH71" s="23"/>
      <c r="AI71" s="23">
        <f>VLOOKUP(C71,'Kalimantan LookUp'!A:AC,29,0)</f>
        <v>3</v>
      </c>
      <c r="AJ71" s="24" t="str">
        <f>VLOOKUP(C71,'Kalimantan LookUp'!A:AD,30,0)</f>
        <v>Broken</v>
      </c>
      <c r="AK71" s="18" t="s">
        <v>669</v>
      </c>
      <c r="AL71" s="23">
        <v>58.67</v>
      </c>
      <c r="AM71" s="23">
        <v>93.01</v>
      </c>
      <c r="AN71" s="25">
        <v>0.97499999999999998</v>
      </c>
      <c r="AO71" s="24">
        <f t="shared" si="1"/>
        <v>900</v>
      </c>
      <c r="AP71" s="24"/>
    </row>
    <row r="72" spans="1:42" ht="14.5" x14ac:dyDescent="0.35">
      <c r="A72" s="16">
        <v>70</v>
      </c>
      <c r="B72" s="16" t="s">
        <v>27</v>
      </c>
      <c r="C72" s="16" t="s">
        <v>214</v>
      </c>
      <c r="D72" s="16" t="s">
        <v>30</v>
      </c>
      <c r="E72" s="16" t="s">
        <v>215</v>
      </c>
      <c r="F72" s="17" t="s">
        <v>86</v>
      </c>
      <c r="G72" s="17" t="s">
        <v>87</v>
      </c>
      <c r="H72" s="17" t="str">
        <f>VLOOKUP(C72,'Kalimantan LookUp'!A:D,4,TRUE)</f>
        <v>On Service</v>
      </c>
      <c r="I72" s="16">
        <v>117.16030000000001</v>
      </c>
      <c r="J72" s="16">
        <v>-0.74980000000000002</v>
      </c>
      <c r="K72" s="16" t="str">
        <f>VLOOKUP(C72,'Kalimantan LookUp'!A:E,5,0)</f>
        <v xml:space="preserve"> Silver </v>
      </c>
      <c r="L72" s="38" t="str">
        <f>VLOOKUP(C72,'Kalimantan BBM'!B:E,4,0)</f>
        <v>Simpul</v>
      </c>
      <c r="M72" s="19">
        <v>3000</v>
      </c>
      <c r="N72" s="19">
        <f>VLOOKUP(C72,'Kalimantan LookUp'!A:H,8,0)</f>
        <v>2479.12</v>
      </c>
      <c r="O72" s="19" t="s">
        <v>586</v>
      </c>
      <c r="P72" s="19"/>
      <c r="Q72" s="19"/>
      <c r="R72" s="19" t="s">
        <v>590</v>
      </c>
      <c r="S72" s="19" t="s">
        <v>584</v>
      </c>
      <c r="T72" s="26" t="s">
        <v>682</v>
      </c>
      <c r="U72" s="42"/>
      <c r="V72" s="22">
        <f>VLOOKUP(C72,'Kalimantan BBM'!B:I,8,0)</f>
        <v>1000</v>
      </c>
      <c r="W72" s="26" t="str">
        <f>VLOOKUP(C72,'Kalimantan LookUp'!A:Q,17,0)</f>
        <v>Fawde</v>
      </c>
      <c r="X72" s="19">
        <f>VLOOKUP(C72,'Kalimantan LookUp'!A:R,18,0)</f>
        <v>20</v>
      </c>
      <c r="Y72" s="21" t="str">
        <f>VLOOKUP(C72,'Kalimantan LookUp'!A:S,19,0)</f>
        <v>Genset Baik</v>
      </c>
      <c r="Z72" s="18" t="s">
        <v>669</v>
      </c>
      <c r="AA72" s="22" t="str">
        <f>VLOOKUP(C72,'Kalimantan LookUp'!A:U,21,0)</f>
        <v>EVE</v>
      </c>
      <c r="AB72" s="22" t="str">
        <f>VLOOKUP(C72,'Kalimantan LookUp'!A:V,22,0)</f>
        <v>Lithium</v>
      </c>
      <c r="AC72" s="22">
        <f>VLOOKUP(C72,'Kalimantan LookUp'!A:W,23,0)</f>
        <v>2</v>
      </c>
      <c r="AD72" s="23">
        <f>VLOOKUP(C72,'Kalimantan LookUp'!A:X,24,0)</f>
        <v>10</v>
      </c>
      <c r="AE72" s="24" t="str">
        <f>VLOOKUP(C72,'Kalimantan LookUp'!A:Y,25,0)</f>
        <v>Broken</v>
      </c>
      <c r="AF72" s="18" t="s">
        <v>669</v>
      </c>
      <c r="AG72" s="23" t="str">
        <f>VLOOKUP(C72,'Kalimantan LookUp'!A:AA,27,0)</f>
        <v>DPC</v>
      </c>
      <c r="AH72" s="23"/>
      <c r="AI72" s="23">
        <f>VLOOKUP(C72,'Kalimantan LookUp'!A:AC,29,0)</f>
        <v>2</v>
      </c>
      <c r="AJ72" s="24" t="str">
        <f>VLOOKUP(C72,'Kalimantan LookUp'!A:AD,30,0)</f>
        <v>Broken</v>
      </c>
      <c r="AK72" s="18" t="s">
        <v>669</v>
      </c>
      <c r="AL72" s="23">
        <v>86.96</v>
      </c>
      <c r="AM72" s="23">
        <v>91.95</v>
      </c>
      <c r="AN72" s="25">
        <v>0.97499999999999998</v>
      </c>
      <c r="AO72" s="24">
        <f t="shared" si="1"/>
        <v>1000</v>
      </c>
      <c r="AP72" s="24"/>
    </row>
    <row r="73" spans="1:42" ht="14.5" x14ac:dyDescent="0.35">
      <c r="A73" s="16">
        <v>71</v>
      </c>
      <c r="B73" s="16" t="s">
        <v>27</v>
      </c>
      <c r="C73" s="16" t="s">
        <v>216</v>
      </c>
      <c r="D73" s="16" t="s">
        <v>30</v>
      </c>
      <c r="E73" s="16" t="s">
        <v>217</v>
      </c>
      <c r="F73" s="17" t="s">
        <v>32</v>
      </c>
      <c r="G73" s="17" t="s">
        <v>54</v>
      </c>
      <c r="H73" s="17" t="str">
        <f>VLOOKUP(C73,'Kalimantan LookUp'!A:D,4,TRUE)</f>
        <v>On Service</v>
      </c>
      <c r="I73" s="16">
        <v>111.8421</v>
      </c>
      <c r="J73" s="16">
        <v>-2.2326000000000001</v>
      </c>
      <c r="K73" s="16" t="str">
        <f>VLOOKUP(C73,'Kalimantan LookUp'!A:E,5,0)</f>
        <v xml:space="preserve"> Gold </v>
      </c>
      <c r="L73" s="38" t="str">
        <f>VLOOKUP(C73,'Kalimantan BBM'!B:E,4,0)</f>
        <v>Priority</v>
      </c>
      <c r="M73" s="19">
        <v>7500</v>
      </c>
      <c r="N73" s="19">
        <f>VLOOKUP(C73,'Kalimantan LookUp'!A:H,8,0)</f>
        <v>5174.3999999999996</v>
      </c>
      <c r="O73" s="19" t="s">
        <v>586</v>
      </c>
      <c r="P73" s="19"/>
      <c r="Q73" s="19"/>
      <c r="R73" s="19" t="s">
        <v>584</v>
      </c>
      <c r="S73" s="19" t="s">
        <v>590</v>
      </c>
      <c r="T73" s="26" t="s">
        <v>682</v>
      </c>
      <c r="U73" s="42"/>
      <c r="V73" s="22">
        <f>VLOOKUP(C73,'Kalimantan BBM'!B:I,8,0)</f>
        <v>1900</v>
      </c>
      <c r="W73" s="26" t="str">
        <f>VLOOKUP(C73,'Kalimantan LookUp'!A:Q,17,0)</f>
        <v>Fawde</v>
      </c>
      <c r="X73" s="19">
        <f>VLOOKUP(C73,'Kalimantan LookUp'!A:R,18,0)</f>
        <v>20</v>
      </c>
      <c r="Y73" s="21" t="str">
        <f>VLOOKUP(C73,'Kalimantan LookUp'!A:S,19,0)</f>
        <v>Genset Baik</v>
      </c>
      <c r="Z73" s="18" t="s">
        <v>669</v>
      </c>
      <c r="AA73" s="22" t="str">
        <f>VLOOKUP(C73,'Kalimantan LookUp'!A:U,21,0)</f>
        <v>ZTE</v>
      </c>
      <c r="AB73" s="22" t="str">
        <f>VLOOKUP(C73,'Kalimantan LookUp'!A:V,22,0)</f>
        <v>Lithium</v>
      </c>
      <c r="AC73" s="22">
        <f>VLOOKUP(C73,'Kalimantan LookUp'!A:W,23,0)</f>
        <v>1.5</v>
      </c>
      <c r="AD73" s="23">
        <f>VLOOKUP(C73,'Kalimantan LookUp'!A:X,24,0)</f>
        <v>24</v>
      </c>
      <c r="AE73" s="24" t="str">
        <f>VLOOKUP(C73,'Kalimantan LookUp'!A:Y,25,0)</f>
        <v>Partial Broken</v>
      </c>
      <c r="AF73" s="18" t="s">
        <v>669</v>
      </c>
      <c r="AG73" s="23" t="str">
        <f>VLOOKUP(C73,'Kalimantan LookUp'!A:AA,27,0)</f>
        <v>ZTE</v>
      </c>
      <c r="AH73" s="23"/>
      <c r="AI73" s="23">
        <f>VLOOKUP(C73,'Kalimantan LookUp'!A:AC,29,0)</f>
        <v>3</v>
      </c>
      <c r="AJ73" s="24" t="str">
        <f>VLOOKUP(C73,'Kalimantan LookUp'!A:AD,30,0)</f>
        <v>Partial Broken</v>
      </c>
      <c r="AK73" s="18" t="s">
        <v>669</v>
      </c>
      <c r="AL73" s="23">
        <v>84.41</v>
      </c>
      <c r="AM73" s="23">
        <v>81.459999999999994</v>
      </c>
      <c r="AN73" s="25">
        <v>0.99</v>
      </c>
      <c r="AO73" s="24">
        <f t="shared" si="1"/>
        <v>1900</v>
      </c>
      <c r="AP73" s="24"/>
    </row>
    <row r="74" spans="1:42" ht="43.5" x14ac:dyDescent="0.35">
      <c r="A74" s="16">
        <v>72</v>
      </c>
      <c r="B74" s="16" t="s">
        <v>27</v>
      </c>
      <c r="C74" s="16" t="s">
        <v>218</v>
      </c>
      <c r="D74" s="16" t="s">
        <v>30</v>
      </c>
      <c r="E74" s="16" t="s">
        <v>219</v>
      </c>
      <c r="F74" s="17" t="s">
        <v>136</v>
      </c>
      <c r="G74" s="17" t="s">
        <v>137</v>
      </c>
      <c r="H74" s="17" t="str">
        <f>VLOOKUP(C74,'Kalimantan LookUp'!A:D,4,TRUE)</f>
        <v>On Service</v>
      </c>
      <c r="I74" s="16">
        <v>117.0132</v>
      </c>
      <c r="J74" s="16">
        <v>-0.8659</v>
      </c>
      <c r="K74" s="16" t="str">
        <f>VLOOKUP(C74,'Kalimantan LookUp'!A:E,5,0)</f>
        <v xml:space="preserve"> Bronze </v>
      </c>
      <c r="L74" s="38" t="str">
        <f>VLOOKUP(C74,'Kalimantan BBM'!B:E,4,0)</f>
        <v>Biasa</v>
      </c>
      <c r="M74" s="19">
        <v>4500</v>
      </c>
      <c r="N74" s="19">
        <f>VLOOKUP(C74,'Kalimantan LookUp'!A:H,8,0)</f>
        <v>3424.4</v>
      </c>
      <c r="O74" s="19" t="s">
        <v>586</v>
      </c>
      <c r="P74" s="19" t="s">
        <v>671</v>
      </c>
      <c r="Q74" s="95" t="s">
        <v>726</v>
      </c>
      <c r="R74" s="19" t="s">
        <v>584</v>
      </c>
      <c r="S74" s="19" t="s">
        <v>584</v>
      </c>
      <c r="T74" s="26" t="s">
        <v>571</v>
      </c>
      <c r="U74" s="42">
        <v>10450000</v>
      </c>
      <c r="V74" s="22">
        <f>VLOOKUP(C74,'Kalimantan BBM'!B:I,8,0)</f>
        <v>1100</v>
      </c>
      <c r="W74" s="26" t="str">
        <f>VLOOKUP(C74,'Kalimantan LookUp'!A:Q,17,0)</f>
        <v>Yanmar</v>
      </c>
      <c r="X74" s="19">
        <f>VLOOKUP(C74,'Kalimantan LookUp'!A:R,18,0)</f>
        <v>20</v>
      </c>
      <c r="Y74" s="21" t="str">
        <f>VLOOKUP(C74,'Kalimantan LookUp'!A:S,19,0)</f>
        <v>Genset Rusak</v>
      </c>
      <c r="Z74" s="18" t="s">
        <v>35</v>
      </c>
      <c r="AA74" s="22" t="str">
        <f>VLOOKUP(C74,'Kalimantan LookUp'!A:U,21,0)</f>
        <v>EVE</v>
      </c>
      <c r="AB74" s="22" t="str">
        <f>VLOOKUP(C74,'Kalimantan LookUp'!A:V,22,0)</f>
        <v>Lithium</v>
      </c>
      <c r="AC74" s="22">
        <f>VLOOKUP(C74,'Kalimantan LookUp'!A:W,23,0)</f>
        <v>1</v>
      </c>
      <c r="AD74" s="23">
        <f>VLOOKUP(C74,'Kalimantan LookUp'!A:X,24,0)</f>
        <v>15</v>
      </c>
      <c r="AE74" s="24" t="str">
        <f>VLOOKUP(C74,'Kalimantan LookUp'!A:Y,25,0)</f>
        <v>Partial Broken</v>
      </c>
      <c r="AF74" s="18" t="s">
        <v>669</v>
      </c>
      <c r="AG74" s="23" t="s">
        <v>176</v>
      </c>
      <c r="AH74" s="23"/>
      <c r="AI74" s="23">
        <f>VLOOKUP(C74,'Kalimantan LookUp'!A:AC,29,0)</f>
        <v>3</v>
      </c>
      <c r="AJ74" s="24" t="str">
        <f>VLOOKUP(C74,'Kalimantan LookUp'!A:AD,30,0)</f>
        <v>Broken</v>
      </c>
      <c r="AK74" s="18" t="s">
        <v>674</v>
      </c>
      <c r="AL74" s="23">
        <v>66.73</v>
      </c>
      <c r="AM74" s="23">
        <v>65.709999999999994</v>
      </c>
      <c r="AN74" s="25">
        <v>0.97499999999999998</v>
      </c>
      <c r="AO74" s="24">
        <f t="shared" si="1"/>
        <v>1100</v>
      </c>
      <c r="AP74" s="24"/>
    </row>
    <row r="75" spans="1:42" ht="43.5" x14ac:dyDescent="0.35">
      <c r="A75" s="16">
        <v>73</v>
      </c>
      <c r="B75" s="16" t="s">
        <v>27</v>
      </c>
      <c r="C75" s="16" t="s">
        <v>220</v>
      </c>
      <c r="D75" s="16" t="s">
        <v>30</v>
      </c>
      <c r="E75" s="16" t="s">
        <v>221</v>
      </c>
      <c r="F75" s="17" t="s">
        <v>136</v>
      </c>
      <c r="G75" s="17" t="s">
        <v>137</v>
      </c>
      <c r="H75" s="17" t="str">
        <f>VLOOKUP(C75,'Kalimantan LookUp'!A:D,4,TRUE)</f>
        <v>On Service</v>
      </c>
      <c r="I75" s="16">
        <v>116.22190000000001</v>
      </c>
      <c r="J75" s="16">
        <v>3.2300000000000002E-2</v>
      </c>
      <c r="K75" s="16" t="str">
        <f>VLOOKUP(C75,'Kalimantan LookUp'!A:E,5,0)</f>
        <v xml:space="preserve"> Platinum </v>
      </c>
      <c r="L75" s="38" t="str">
        <f>VLOOKUP(C75,'Kalimantan BBM'!B:E,4,0)</f>
        <v>Priority</v>
      </c>
      <c r="M75" s="19">
        <v>7500</v>
      </c>
      <c r="N75" s="19">
        <f>VLOOKUP(C75,'Kalimantan LookUp'!A:H,8,0)</f>
        <v>7112.4</v>
      </c>
      <c r="O75" s="19" t="s">
        <v>586</v>
      </c>
      <c r="P75" s="19" t="s">
        <v>666</v>
      </c>
      <c r="Q75" s="95" t="s">
        <v>725</v>
      </c>
      <c r="R75" s="19" t="s">
        <v>590</v>
      </c>
      <c r="S75" s="19" t="s">
        <v>590</v>
      </c>
      <c r="T75" s="26" t="s">
        <v>682</v>
      </c>
      <c r="U75" s="42"/>
      <c r="V75" s="22">
        <f>VLOOKUP(C75,'Kalimantan BBM'!B:I,8,0)</f>
        <v>2000</v>
      </c>
      <c r="W75" s="26" t="str">
        <f>VLOOKUP(C75,'Kalimantan LookUp'!A:Q,17,0)</f>
        <v>Kubota</v>
      </c>
      <c r="X75" s="19">
        <f>VLOOKUP(C75,'Kalimantan LookUp'!A:R,18,0)</f>
        <v>20</v>
      </c>
      <c r="Y75" s="21" t="str">
        <f>VLOOKUP(C75,'Kalimantan LookUp'!A:S,19,0)</f>
        <v>Genset Rusak</v>
      </c>
      <c r="Z75" s="18" t="s">
        <v>669</v>
      </c>
      <c r="AA75" s="22" t="str">
        <f>VLOOKUP(C75,'Kalimantan LookUp'!A:U,21,0)</f>
        <v>EVE</v>
      </c>
      <c r="AB75" s="22" t="str">
        <f>VLOOKUP(C75,'Kalimantan LookUp'!A:V,22,0)</f>
        <v>Lithium</v>
      </c>
      <c r="AC75" s="22">
        <f>VLOOKUP(C75,'Kalimantan LookUp'!A:W,23,0)</f>
        <v>1</v>
      </c>
      <c r="AD75" s="23">
        <f>VLOOKUP(C75,'Kalimantan LookUp'!A:X,24,0)</f>
        <v>15</v>
      </c>
      <c r="AE75" s="24" t="str">
        <f>VLOOKUP(C75,'Kalimantan LookUp'!A:Y,25,0)</f>
        <v>Broken</v>
      </c>
      <c r="AF75" s="18" t="s">
        <v>669</v>
      </c>
      <c r="AG75" s="23" t="str">
        <f>VLOOKUP(C75,'Kalimantan LookUp'!A:AA,27,0)</f>
        <v>DPC</v>
      </c>
      <c r="AH75" s="23"/>
      <c r="AI75" s="23">
        <f>VLOOKUP(C75,'Kalimantan LookUp'!A:AC,29,0)</f>
        <v>5</v>
      </c>
      <c r="AJ75" s="24" t="str">
        <f>VLOOKUP(C75,'Kalimantan LookUp'!A:AD,30,0)</f>
        <v>Partial Broken</v>
      </c>
      <c r="AK75" s="18" t="s">
        <v>669</v>
      </c>
      <c r="AL75" s="23">
        <v>99.48</v>
      </c>
      <c r="AM75" s="23">
        <v>98.03</v>
      </c>
      <c r="AN75" s="25">
        <v>0.99399999999999999</v>
      </c>
      <c r="AO75" s="24">
        <f t="shared" si="1"/>
        <v>2000</v>
      </c>
      <c r="AP75" s="24"/>
    </row>
    <row r="76" spans="1:42" ht="43.5" x14ac:dyDescent="0.35">
      <c r="A76" s="16">
        <v>74</v>
      </c>
      <c r="B76" s="16" t="s">
        <v>27</v>
      </c>
      <c r="C76" s="16" t="s">
        <v>223</v>
      </c>
      <c r="D76" s="16" t="s">
        <v>30</v>
      </c>
      <c r="E76" s="16" t="s">
        <v>224</v>
      </c>
      <c r="F76" s="17" t="s">
        <v>136</v>
      </c>
      <c r="G76" s="17" t="s">
        <v>137</v>
      </c>
      <c r="H76" s="17" t="str">
        <f>VLOOKUP(C76,'Kalimantan LookUp'!A:D,4,TRUE)</f>
        <v>On Service</v>
      </c>
      <c r="I76" s="16">
        <v>117.10469999999999</v>
      </c>
      <c r="J76" s="16">
        <v>-0.8387</v>
      </c>
      <c r="K76" s="16" t="str">
        <f>VLOOKUP(C76,'Kalimantan LookUp'!A:E,5,0)</f>
        <v xml:space="preserve"> Bronze </v>
      </c>
      <c r="L76" s="38" t="str">
        <f>VLOOKUP(C76,'Kalimantan BBM'!B:E,4,0)</f>
        <v>Biasa</v>
      </c>
      <c r="M76" s="19">
        <v>4500</v>
      </c>
      <c r="N76" s="19">
        <f>VLOOKUP(C76,'Kalimantan LookUp'!A:H,8,0)</f>
        <v>2216.16</v>
      </c>
      <c r="O76" s="19" t="s">
        <v>586</v>
      </c>
      <c r="P76" s="19" t="s">
        <v>666</v>
      </c>
      <c r="Q76" s="95" t="s">
        <v>725</v>
      </c>
      <c r="R76" s="19" t="s">
        <v>590</v>
      </c>
      <c r="S76" s="19" t="s">
        <v>584</v>
      </c>
      <c r="T76" s="26" t="s">
        <v>682</v>
      </c>
      <c r="U76" s="42"/>
      <c r="V76" s="22">
        <f>VLOOKUP(C76,'Kalimantan BBM'!B:I,8,0)</f>
        <v>1200</v>
      </c>
      <c r="W76" s="26" t="str">
        <f>VLOOKUP(C76,'Kalimantan LookUp'!A:Q,17,0)</f>
        <v>Fawde</v>
      </c>
      <c r="X76" s="19">
        <f>VLOOKUP(C76,'Kalimantan LookUp'!A:R,18,0)</f>
        <v>20</v>
      </c>
      <c r="Y76" s="21" t="str">
        <f>VLOOKUP(C76,'Kalimantan LookUp'!A:S,19,0)</f>
        <v>Genset Setengah Rusak</v>
      </c>
      <c r="Z76" s="18" t="s">
        <v>669</v>
      </c>
      <c r="AA76" s="22" t="str">
        <f>VLOOKUP(C76,'Kalimantan LookUp'!A:U,21,0)</f>
        <v>SAMSUNG</v>
      </c>
      <c r="AB76" s="22" t="str">
        <f>VLOOKUP(C76,'Kalimantan LookUp'!A:V,22,0)</f>
        <v>Lithium</v>
      </c>
      <c r="AC76" s="22">
        <f>VLOOKUP(C76,'Kalimantan LookUp'!A:W,23,0)</f>
        <v>0.5</v>
      </c>
      <c r="AD76" s="23">
        <f>VLOOKUP(C76,'Kalimantan LookUp'!A:X,24,0)</f>
        <v>18</v>
      </c>
      <c r="AE76" s="24" t="str">
        <f>VLOOKUP(C76,'Kalimantan LookUp'!A:Y,25,0)</f>
        <v>Partial Broken</v>
      </c>
      <c r="AF76" s="18" t="s">
        <v>669</v>
      </c>
      <c r="AG76" s="23" t="str">
        <f>VLOOKUP(C76,'Kalimantan LookUp'!A:AA,27,0)</f>
        <v>DPC</v>
      </c>
      <c r="AH76" s="23"/>
      <c r="AI76" s="23">
        <f>VLOOKUP(C76,'Kalimantan LookUp'!A:AC,29,0)</f>
        <v>2</v>
      </c>
      <c r="AJ76" s="24" t="str">
        <f>VLOOKUP(C76,'Kalimantan LookUp'!A:AD,30,0)</f>
        <v>Broken</v>
      </c>
      <c r="AK76" s="18" t="s">
        <v>669</v>
      </c>
      <c r="AL76" s="23">
        <v>43.44</v>
      </c>
      <c r="AM76" s="23">
        <v>68.27</v>
      </c>
      <c r="AN76" s="25">
        <v>0.97499999999999998</v>
      </c>
      <c r="AO76" s="24">
        <f t="shared" si="1"/>
        <v>1200</v>
      </c>
      <c r="AP76" s="24"/>
    </row>
    <row r="77" spans="1:42" ht="14.5" x14ac:dyDescent="0.35">
      <c r="A77" s="16">
        <v>75</v>
      </c>
      <c r="B77" s="16" t="s">
        <v>27</v>
      </c>
      <c r="C77" s="16" t="s">
        <v>225</v>
      </c>
      <c r="D77" s="16" t="s">
        <v>30</v>
      </c>
      <c r="E77" s="16" t="s">
        <v>226</v>
      </c>
      <c r="F77" s="17" t="s">
        <v>196</v>
      </c>
      <c r="G77" s="17" t="s">
        <v>197</v>
      </c>
      <c r="H77" s="17" t="str">
        <f>VLOOKUP(C77,'Kalimantan LookUp'!A:D,4,TRUE)</f>
        <v>On Service</v>
      </c>
      <c r="I77" s="16">
        <v>117.2419</v>
      </c>
      <c r="J77" s="16">
        <v>4.2001999999999997</v>
      </c>
      <c r="K77" s="16" t="str">
        <f>VLOOKUP(C77,'Kalimantan LookUp'!A:E,5,0)</f>
        <v xml:space="preserve"> Platinum </v>
      </c>
      <c r="L77" s="38" t="str">
        <f>VLOOKUP(C77,'Kalimantan BBM'!B:E,4,0)</f>
        <v>Priority</v>
      </c>
      <c r="M77" s="19">
        <v>6000</v>
      </c>
      <c r="N77" s="19">
        <f>VLOOKUP(C77,'Kalimantan LookUp'!A:H,8,0)</f>
        <v>6935.6</v>
      </c>
      <c r="O77" s="19" t="s">
        <v>586</v>
      </c>
      <c r="P77" s="19"/>
      <c r="Q77" s="19"/>
      <c r="R77" s="19" t="s">
        <v>590</v>
      </c>
      <c r="S77" s="19" t="s">
        <v>590</v>
      </c>
      <c r="T77" s="26" t="s">
        <v>682</v>
      </c>
      <c r="U77" s="42"/>
      <c r="V77" s="22">
        <f>VLOOKUP(C77,'Kalimantan BBM'!B:I,8,0)</f>
        <v>600</v>
      </c>
      <c r="W77" s="26" t="str">
        <f>VLOOKUP(C77,'Kalimantan LookUp'!A:Q,17,0)</f>
        <v>Fawde</v>
      </c>
      <c r="X77" s="19">
        <f>VLOOKUP(C77,'Kalimantan LookUp'!A:R,18,0)</f>
        <v>20</v>
      </c>
      <c r="Y77" s="21" t="str">
        <f>VLOOKUP(C77,'Kalimantan LookUp'!A:S,19,0)</f>
        <v>Genset Setengah Rusak</v>
      </c>
      <c r="Z77" s="18" t="s">
        <v>669</v>
      </c>
      <c r="AA77" s="22" t="str">
        <f>VLOOKUP(C77,'Kalimantan LookUp'!A:U,21,0)</f>
        <v>EVE</v>
      </c>
      <c r="AB77" s="22" t="str">
        <f>VLOOKUP(C77,'Kalimantan LookUp'!A:V,22,0)</f>
        <v>Lithium</v>
      </c>
      <c r="AC77" s="22">
        <f>VLOOKUP(C77,'Kalimantan LookUp'!A:W,23,0)</f>
        <v>12</v>
      </c>
      <c r="AD77" s="23">
        <f>VLOOKUP(C77,'Kalimantan LookUp'!A:X,24,0)</f>
        <v>15</v>
      </c>
      <c r="AE77" s="24" t="str">
        <f>VLOOKUP(C77,'Kalimantan LookUp'!A:Y,25,0)</f>
        <v>Broken</v>
      </c>
      <c r="AF77" s="18" t="s">
        <v>669</v>
      </c>
      <c r="AG77" s="23" t="str">
        <f>VLOOKUP(C77,'Kalimantan LookUp'!A:AA,27,0)</f>
        <v>ZTE</v>
      </c>
      <c r="AH77" s="23"/>
      <c r="AI77" s="23">
        <f>VLOOKUP(C77,'Kalimantan LookUp'!A:AC,29,0)</f>
        <v>6</v>
      </c>
      <c r="AJ77" s="24" t="str">
        <f>VLOOKUP(C77,'Kalimantan LookUp'!A:AD,30,0)</f>
        <v>Baik</v>
      </c>
      <c r="AK77" s="18" t="s">
        <v>669</v>
      </c>
      <c r="AL77" s="23">
        <v>99.86</v>
      </c>
      <c r="AM77" s="23">
        <v>99.81</v>
      </c>
      <c r="AN77" s="25">
        <v>0.99399999999999999</v>
      </c>
      <c r="AO77" s="24">
        <f t="shared" si="1"/>
        <v>600</v>
      </c>
      <c r="AP77" s="24"/>
    </row>
    <row r="78" spans="1:42" ht="14.5" x14ac:dyDescent="0.35">
      <c r="A78" s="16">
        <v>76</v>
      </c>
      <c r="B78" s="16" t="s">
        <v>27</v>
      </c>
      <c r="C78" s="16" t="s">
        <v>227</v>
      </c>
      <c r="D78" s="16" t="s">
        <v>30</v>
      </c>
      <c r="E78" s="16" t="s">
        <v>228</v>
      </c>
      <c r="F78" s="17" t="s">
        <v>32</v>
      </c>
      <c r="G78" s="17" t="s">
        <v>54</v>
      </c>
      <c r="H78" s="17" t="str">
        <f>VLOOKUP(C78,'Kalimantan LookUp'!A:D,4,TRUE)</f>
        <v>On Service</v>
      </c>
      <c r="I78" s="16">
        <v>111.96550000000001</v>
      </c>
      <c r="J78" s="16">
        <v>-2.2498</v>
      </c>
      <c r="K78" s="16" t="str">
        <f>VLOOKUP(C78,'Kalimantan LookUp'!A:E,5,0)</f>
        <v xml:space="preserve"> Gold </v>
      </c>
      <c r="L78" s="38" t="str">
        <f>VLOOKUP(C78,'Kalimantan BBM'!B:E,4,0)</f>
        <v>Priority</v>
      </c>
      <c r="M78" s="19">
        <v>6000</v>
      </c>
      <c r="N78" s="19">
        <f>VLOOKUP(C78,'Kalimantan LookUp'!A:H,8,0)</f>
        <v>4309</v>
      </c>
      <c r="O78" s="19" t="s">
        <v>586</v>
      </c>
      <c r="P78" s="19"/>
      <c r="Q78" s="19"/>
      <c r="R78" s="19" t="s">
        <v>590</v>
      </c>
      <c r="S78" s="19" t="s">
        <v>723</v>
      </c>
      <c r="T78" s="26" t="s">
        <v>682</v>
      </c>
      <c r="U78" s="42"/>
      <c r="V78" s="22">
        <f>VLOOKUP(C78,'Kalimantan BBM'!B:I,8,0)</f>
        <v>500</v>
      </c>
      <c r="W78" s="26" t="str">
        <f>VLOOKUP(C78,'Kalimantan LookUp'!A:Q,17,0)</f>
        <v>Fawde</v>
      </c>
      <c r="X78" s="19">
        <f>VLOOKUP(C78,'Kalimantan LookUp'!A:R,18,0)</f>
        <v>20</v>
      </c>
      <c r="Y78" s="21" t="str">
        <f>VLOOKUP(C78,'Kalimantan LookUp'!A:S,19,0)</f>
        <v>Genset Baik</v>
      </c>
      <c r="Z78" s="18" t="s">
        <v>669</v>
      </c>
      <c r="AA78" s="22" t="str">
        <f>VLOOKUP(C78,'Kalimantan LookUp'!A:U,21,0)</f>
        <v>Nagoya First Power</v>
      </c>
      <c r="AB78" s="22" t="str">
        <f>VLOOKUP(C78,'Kalimantan LookUp'!A:V,22,0)</f>
        <v>VRLA</v>
      </c>
      <c r="AC78" s="22">
        <f>VLOOKUP(C78,'Kalimantan LookUp'!A:W,23,0)</f>
        <v>0</v>
      </c>
      <c r="AD78" s="23">
        <f>VLOOKUP(C78,'Kalimantan LookUp'!A:X,24,0)</f>
        <v>24</v>
      </c>
      <c r="AE78" s="24" t="str">
        <f>VLOOKUP(C78,'Kalimantan LookUp'!A:Y,25,0)</f>
        <v>Baik</v>
      </c>
      <c r="AF78" s="18" t="s">
        <v>669</v>
      </c>
      <c r="AG78" s="23" t="str">
        <f>VLOOKUP(C78,'Kalimantan LookUp'!A:AA,27,0)</f>
        <v>ZTE</v>
      </c>
      <c r="AH78" s="23"/>
      <c r="AI78" s="23">
        <f>VLOOKUP(C78,'Kalimantan LookUp'!A:AC,29,0)</f>
        <v>6</v>
      </c>
      <c r="AJ78" s="24" t="str">
        <f>VLOOKUP(C78,'Kalimantan LookUp'!A:AD,30,0)</f>
        <v>Baik</v>
      </c>
      <c r="AK78" s="18" t="s">
        <v>669</v>
      </c>
      <c r="AL78" s="23">
        <v>99.92</v>
      </c>
      <c r="AM78" s="23">
        <v>99.98</v>
      </c>
      <c r="AN78" s="25">
        <v>0.99</v>
      </c>
      <c r="AO78" s="24">
        <f t="shared" si="1"/>
        <v>500</v>
      </c>
      <c r="AP78" s="24"/>
    </row>
  </sheetData>
  <mergeCells count="6">
    <mergeCell ref="AL1:AN1"/>
    <mergeCell ref="R1:S1"/>
    <mergeCell ref="W1:Z1"/>
    <mergeCell ref="AA1:AF1"/>
    <mergeCell ref="AG1:AK1"/>
    <mergeCell ref="T1:U1"/>
  </mergeCells>
  <phoneticPr fontId="14" type="noConversion"/>
  <conditionalFormatting sqref="H3:H78">
    <cfRule type="containsText" dxfId="5" priority="4" operator="containsText" text="Cut Off">
      <formula>NOT(ISERROR(SEARCH("Cut Off",H3)))</formula>
    </cfRule>
    <cfRule type="containsText" dxfId="4" priority="5" operator="containsText" text="On Service">
      <formula>NOT(ISERROR(SEARCH("On Service",H3)))</formula>
    </cfRule>
  </conditionalFormatting>
  <conditionalFormatting sqref="O3:O78">
    <cfRule type="containsText" dxfId="3" priority="3" operator="containsText" text="Y">
      <formula>NOT(ISERROR(SEARCH("Y",O3)))</formula>
    </cfRule>
  </conditionalFormatting>
  <conditionalFormatting sqref="R3:R78">
    <cfRule type="containsText" dxfId="2" priority="2" operator="containsText" text="Y">
      <formula>NOT(ISERROR(SEARCH("Y",R3)))</formula>
    </cfRule>
  </conditionalFormatting>
  <conditionalFormatting sqref="T3:T78">
    <cfRule type="containsText" dxfId="1" priority="1" operator="containsText" text="Sewa">
      <formula>NOT(ISERROR(SEARCH("Sewa",T3)))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A807-377B-43E9-98EF-482BF84B2C0E}">
  <dimension ref="A1:O77"/>
  <sheetViews>
    <sheetView workbookViewId="0">
      <selection activeCell="N1" sqref="N1"/>
    </sheetView>
  </sheetViews>
  <sheetFormatPr defaultRowHeight="14.5" x14ac:dyDescent="0.35"/>
  <cols>
    <col min="14" max="14" width="10.1796875" bestFit="1" customWidth="1"/>
  </cols>
  <sheetData>
    <row r="1" spans="1:15" x14ac:dyDescent="0.35">
      <c r="A1" s="90" t="s">
        <v>4</v>
      </c>
      <c r="B1" s="91" t="s">
        <v>6</v>
      </c>
      <c r="C1" s="91" t="s">
        <v>9</v>
      </c>
      <c r="D1" s="91" t="s">
        <v>728</v>
      </c>
      <c r="E1" s="91" t="s">
        <v>729</v>
      </c>
      <c r="F1" s="91" t="s">
        <v>730</v>
      </c>
      <c r="G1" s="91" t="s">
        <v>731</v>
      </c>
      <c r="H1" s="91" t="s">
        <v>5</v>
      </c>
      <c r="I1" s="91" t="s">
        <v>732</v>
      </c>
      <c r="J1" s="91" t="s">
        <v>733</v>
      </c>
      <c r="K1" s="91" t="s">
        <v>734</v>
      </c>
      <c r="L1" s="91" t="s">
        <v>735</v>
      </c>
      <c r="M1" s="91" t="s">
        <v>736</v>
      </c>
      <c r="N1" s="91"/>
      <c r="O1" s="91" t="s">
        <v>737</v>
      </c>
    </row>
    <row r="2" spans="1:15" x14ac:dyDescent="0.35">
      <c r="A2" s="92">
        <v>1</v>
      </c>
      <c r="B2" s="93" t="s">
        <v>119</v>
      </c>
      <c r="C2" s="93" t="s">
        <v>120</v>
      </c>
      <c r="D2" s="93" t="s">
        <v>603</v>
      </c>
      <c r="E2" s="93" t="s">
        <v>738</v>
      </c>
      <c r="F2" s="93" t="s">
        <v>739</v>
      </c>
      <c r="G2" s="93" t="s">
        <v>740</v>
      </c>
      <c r="H2" s="93" t="s">
        <v>741</v>
      </c>
      <c r="I2" s="94">
        <v>1300</v>
      </c>
      <c r="J2" s="94">
        <v>19000</v>
      </c>
      <c r="K2" s="93">
        <v>600</v>
      </c>
      <c r="L2" s="93">
        <v>700</v>
      </c>
      <c r="M2" s="94">
        <v>1300</v>
      </c>
      <c r="N2" s="94"/>
      <c r="O2" s="93" t="s">
        <v>742</v>
      </c>
    </row>
    <row r="3" spans="1:15" x14ac:dyDescent="0.35">
      <c r="A3" s="92">
        <v>2</v>
      </c>
      <c r="B3" s="93" t="s">
        <v>156</v>
      </c>
      <c r="C3" s="93" t="s">
        <v>157</v>
      </c>
      <c r="D3" s="93" t="s">
        <v>609</v>
      </c>
      <c r="E3" s="93" t="s">
        <v>743</v>
      </c>
      <c r="F3" s="93" t="s">
        <v>744</v>
      </c>
      <c r="G3" s="93" t="s">
        <v>740</v>
      </c>
      <c r="H3" s="93" t="s">
        <v>741</v>
      </c>
      <c r="I3" s="94">
        <v>1400</v>
      </c>
      <c r="J3" s="94">
        <v>18000</v>
      </c>
      <c r="K3" s="93">
        <v>300</v>
      </c>
      <c r="L3" s="94">
        <v>1050</v>
      </c>
      <c r="M3" s="94">
        <v>1350</v>
      </c>
      <c r="N3" s="94"/>
      <c r="O3" s="93" t="s">
        <v>742</v>
      </c>
    </row>
    <row r="4" spans="1:15" x14ac:dyDescent="0.35">
      <c r="A4" s="92">
        <v>3</v>
      </c>
      <c r="B4" s="93" t="s">
        <v>106</v>
      </c>
      <c r="C4" s="93" t="s">
        <v>107</v>
      </c>
      <c r="D4" s="93" t="s">
        <v>609</v>
      </c>
      <c r="E4" s="93" t="s">
        <v>738</v>
      </c>
      <c r="F4" s="93" t="s">
        <v>739</v>
      </c>
      <c r="G4" s="93" t="s">
        <v>740</v>
      </c>
      <c r="H4" s="93" t="s">
        <v>741</v>
      </c>
      <c r="I4" s="94">
        <v>1350</v>
      </c>
      <c r="J4" s="94">
        <v>19000</v>
      </c>
      <c r="K4" s="93">
        <v>0</v>
      </c>
      <c r="L4" s="94">
        <v>1350</v>
      </c>
      <c r="M4" s="94">
        <v>1350</v>
      </c>
      <c r="N4" s="94"/>
      <c r="O4" s="93" t="s">
        <v>742</v>
      </c>
    </row>
    <row r="5" spans="1:15" x14ac:dyDescent="0.35">
      <c r="A5" s="92">
        <v>4</v>
      </c>
      <c r="B5" s="93" t="s">
        <v>126</v>
      </c>
      <c r="C5" s="93" t="s">
        <v>127</v>
      </c>
      <c r="D5" s="93" t="s">
        <v>610</v>
      </c>
      <c r="E5" s="93" t="s">
        <v>745</v>
      </c>
      <c r="F5" s="93" t="s">
        <v>739</v>
      </c>
      <c r="G5" s="93" t="s">
        <v>740</v>
      </c>
      <c r="H5" s="93" t="s">
        <v>741</v>
      </c>
      <c r="I5" s="94">
        <v>1700</v>
      </c>
      <c r="J5" s="94">
        <v>20000</v>
      </c>
      <c r="K5" s="93">
        <v>900</v>
      </c>
      <c r="L5" s="93">
        <v>700</v>
      </c>
      <c r="M5" s="94">
        <v>1600</v>
      </c>
      <c r="N5" s="94"/>
      <c r="O5" s="93" t="s">
        <v>742</v>
      </c>
    </row>
    <row r="6" spans="1:15" x14ac:dyDescent="0.35">
      <c r="A6" s="92">
        <v>5</v>
      </c>
      <c r="B6" s="93" t="s">
        <v>227</v>
      </c>
      <c r="C6" s="93" t="s">
        <v>228</v>
      </c>
      <c r="D6" s="93" t="s">
        <v>610</v>
      </c>
      <c r="E6" s="93" t="s">
        <v>743</v>
      </c>
      <c r="F6" s="93" t="s">
        <v>744</v>
      </c>
      <c r="G6" s="93" t="s">
        <v>746</v>
      </c>
      <c r="H6" s="93" t="s">
        <v>747</v>
      </c>
      <c r="I6" s="93">
        <v>500</v>
      </c>
      <c r="J6" s="94">
        <v>20000</v>
      </c>
      <c r="K6" s="93">
        <v>392</v>
      </c>
      <c r="L6" s="93">
        <v>0</v>
      </c>
      <c r="M6" s="93">
        <v>392</v>
      </c>
      <c r="N6" s="93"/>
      <c r="O6" s="93" t="s">
        <v>742</v>
      </c>
    </row>
    <row r="7" spans="1:15" x14ac:dyDescent="0.35">
      <c r="A7" s="92">
        <v>6</v>
      </c>
      <c r="B7" s="93" t="s">
        <v>152</v>
      </c>
      <c r="C7" s="93" t="s">
        <v>153</v>
      </c>
      <c r="D7" s="93" t="s">
        <v>613</v>
      </c>
      <c r="E7" s="93" t="s">
        <v>743</v>
      </c>
      <c r="F7" s="93" t="s">
        <v>744</v>
      </c>
      <c r="G7" s="93" t="s">
        <v>740</v>
      </c>
      <c r="H7" s="93" t="s">
        <v>741</v>
      </c>
      <c r="I7" s="94">
        <v>1750</v>
      </c>
      <c r="J7" s="94">
        <v>19000</v>
      </c>
      <c r="K7" s="93">
        <v>300</v>
      </c>
      <c r="L7" s="94">
        <v>1450</v>
      </c>
      <c r="M7" s="94">
        <v>1750</v>
      </c>
      <c r="N7" s="94"/>
      <c r="O7" s="93" t="s">
        <v>742</v>
      </c>
    </row>
    <row r="8" spans="1:15" x14ac:dyDescent="0.35">
      <c r="A8" s="92">
        <v>7</v>
      </c>
      <c r="B8" s="93" t="s">
        <v>121</v>
      </c>
      <c r="C8" s="93" t="s">
        <v>122</v>
      </c>
      <c r="D8" s="93" t="s">
        <v>610</v>
      </c>
      <c r="E8" s="93" t="s">
        <v>738</v>
      </c>
      <c r="F8" s="93" t="s">
        <v>744</v>
      </c>
      <c r="G8" s="93" t="s">
        <v>740</v>
      </c>
      <c r="H8" s="93" t="s">
        <v>741</v>
      </c>
      <c r="I8" s="94">
        <v>1100</v>
      </c>
      <c r="J8" s="94">
        <v>19500</v>
      </c>
      <c r="K8" s="93">
        <v>600</v>
      </c>
      <c r="L8" s="93">
        <v>400</v>
      </c>
      <c r="M8" s="94">
        <v>1000</v>
      </c>
      <c r="N8" s="94"/>
      <c r="O8" s="93" t="s">
        <v>742</v>
      </c>
    </row>
    <row r="9" spans="1:15" x14ac:dyDescent="0.35">
      <c r="A9" s="92">
        <v>8</v>
      </c>
      <c r="B9" s="93" t="s">
        <v>150</v>
      </c>
      <c r="C9" s="93" t="s">
        <v>151</v>
      </c>
      <c r="D9" s="93" t="s">
        <v>609</v>
      </c>
      <c r="E9" s="93" t="s">
        <v>738</v>
      </c>
      <c r="F9" s="93" t="s">
        <v>739</v>
      </c>
      <c r="G9" s="93" t="s">
        <v>740</v>
      </c>
      <c r="H9" s="93" t="s">
        <v>741</v>
      </c>
      <c r="I9" s="94">
        <v>1150</v>
      </c>
      <c r="J9" s="94">
        <v>19500</v>
      </c>
      <c r="K9" s="93">
        <v>0</v>
      </c>
      <c r="L9" s="93">
        <v>400</v>
      </c>
      <c r="M9" s="93">
        <v>400</v>
      </c>
      <c r="N9" s="94"/>
      <c r="O9" s="93" t="s">
        <v>742</v>
      </c>
    </row>
    <row r="10" spans="1:15" x14ac:dyDescent="0.35">
      <c r="A10" s="92">
        <v>9</v>
      </c>
      <c r="B10" s="93" t="s">
        <v>188</v>
      </c>
      <c r="C10" s="93" t="s">
        <v>189</v>
      </c>
      <c r="D10" s="93" t="s">
        <v>609</v>
      </c>
      <c r="E10" s="93" t="s">
        <v>743</v>
      </c>
      <c r="F10" s="93" t="s">
        <v>739</v>
      </c>
      <c r="G10" s="93" t="s">
        <v>740</v>
      </c>
      <c r="H10" s="93" t="s">
        <v>741</v>
      </c>
      <c r="I10" s="94">
        <v>1250</v>
      </c>
      <c r="J10" s="94">
        <v>21500</v>
      </c>
      <c r="K10" s="93">
        <v>300</v>
      </c>
      <c r="L10" s="93">
        <v>200</v>
      </c>
      <c r="M10" s="93">
        <v>500</v>
      </c>
      <c r="N10" s="94"/>
      <c r="O10" s="93" t="s">
        <v>742</v>
      </c>
    </row>
    <row r="11" spans="1:15" x14ac:dyDescent="0.35">
      <c r="A11" s="92">
        <v>10</v>
      </c>
      <c r="B11" s="93" t="s">
        <v>142</v>
      </c>
      <c r="C11" s="93" t="s">
        <v>143</v>
      </c>
      <c r="D11" s="93" t="s">
        <v>609</v>
      </c>
      <c r="E11" s="93" t="s">
        <v>738</v>
      </c>
      <c r="F11" s="93" t="s">
        <v>739</v>
      </c>
      <c r="G11" s="93" t="s">
        <v>740</v>
      </c>
      <c r="H11" s="93" t="s">
        <v>741</v>
      </c>
      <c r="I11" s="94">
        <v>1500</v>
      </c>
      <c r="J11" s="94">
        <v>19500</v>
      </c>
      <c r="K11" s="93">
        <v>300</v>
      </c>
      <c r="L11" s="93">
        <v>200</v>
      </c>
      <c r="M11" s="93">
        <v>500</v>
      </c>
      <c r="N11" s="94"/>
      <c r="O11" s="93" t="s">
        <v>742</v>
      </c>
    </row>
    <row r="12" spans="1:15" x14ac:dyDescent="0.35">
      <c r="A12" s="92">
        <v>11</v>
      </c>
      <c r="B12" s="93" t="s">
        <v>140</v>
      </c>
      <c r="C12" s="93" t="s">
        <v>748</v>
      </c>
      <c r="D12" s="93" t="s">
        <v>603</v>
      </c>
      <c r="E12" s="93" t="s">
        <v>738</v>
      </c>
      <c r="F12" s="93" t="s">
        <v>749</v>
      </c>
      <c r="G12" s="93" t="s">
        <v>750</v>
      </c>
      <c r="H12" s="93" t="s">
        <v>751</v>
      </c>
      <c r="I12" s="94">
        <v>1100</v>
      </c>
      <c r="J12" s="94">
        <v>19100</v>
      </c>
      <c r="K12" s="94">
        <v>1200</v>
      </c>
      <c r="L12" s="93">
        <v>0</v>
      </c>
      <c r="M12" s="94">
        <v>1200</v>
      </c>
      <c r="N12" s="93"/>
      <c r="O12" s="93" t="s">
        <v>742</v>
      </c>
    </row>
    <row r="13" spans="1:15" x14ac:dyDescent="0.35">
      <c r="A13" s="92">
        <v>12</v>
      </c>
      <c r="B13" s="93" t="s">
        <v>186</v>
      </c>
      <c r="C13" s="93" t="s">
        <v>187</v>
      </c>
      <c r="D13" s="93" t="s">
        <v>613</v>
      </c>
      <c r="E13" s="93" t="s">
        <v>743</v>
      </c>
      <c r="F13" s="93" t="s">
        <v>752</v>
      </c>
      <c r="G13" s="93" t="s">
        <v>753</v>
      </c>
      <c r="H13" s="93" t="s">
        <v>754</v>
      </c>
      <c r="I13" s="94">
        <v>1500</v>
      </c>
      <c r="J13" s="94">
        <v>18000</v>
      </c>
      <c r="K13" s="93">
        <v>200</v>
      </c>
      <c r="L13" s="94">
        <v>1200</v>
      </c>
      <c r="M13" s="94">
        <v>1400</v>
      </c>
      <c r="N13" s="94"/>
      <c r="O13" s="93" t="s">
        <v>742</v>
      </c>
    </row>
    <row r="14" spans="1:15" x14ac:dyDescent="0.35">
      <c r="A14" s="92">
        <v>13</v>
      </c>
      <c r="B14" s="93" t="s">
        <v>65</v>
      </c>
      <c r="C14" s="93" t="s">
        <v>67</v>
      </c>
      <c r="D14" s="93" t="s">
        <v>609</v>
      </c>
      <c r="E14" s="93" t="s">
        <v>738</v>
      </c>
      <c r="F14" s="93" t="s">
        <v>744</v>
      </c>
      <c r="G14" s="93" t="s">
        <v>746</v>
      </c>
      <c r="H14" s="93" t="s">
        <v>747</v>
      </c>
      <c r="I14" s="93">
        <v>550</v>
      </c>
      <c r="J14" s="94">
        <v>17500</v>
      </c>
      <c r="K14" s="93">
        <v>455</v>
      </c>
      <c r="L14" s="93">
        <v>0</v>
      </c>
      <c r="M14" s="93">
        <v>455</v>
      </c>
      <c r="N14" s="93"/>
      <c r="O14" s="93" t="s">
        <v>742</v>
      </c>
    </row>
    <row r="15" spans="1:15" x14ac:dyDescent="0.35">
      <c r="A15" s="92">
        <v>14</v>
      </c>
      <c r="B15" s="93" t="s">
        <v>104</v>
      </c>
      <c r="C15" s="93" t="s">
        <v>105</v>
      </c>
      <c r="D15" s="93" t="s">
        <v>610</v>
      </c>
      <c r="E15" s="93" t="s">
        <v>745</v>
      </c>
      <c r="F15" s="93" t="s">
        <v>744</v>
      </c>
      <c r="G15" s="93" t="s">
        <v>746</v>
      </c>
      <c r="H15" s="93" t="s">
        <v>747</v>
      </c>
      <c r="I15" s="94">
        <v>1750</v>
      </c>
      <c r="J15" s="94">
        <v>18200</v>
      </c>
      <c r="K15" s="94">
        <v>1750</v>
      </c>
      <c r="L15" s="93">
        <v>0</v>
      </c>
      <c r="M15" s="94">
        <v>1750</v>
      </c>
      <c r="N15" s="93"/>
      <c r="O15" s="93" t="s">
        <v>742</v>
      </c>
    </row>
    <row r="16" spans="1:15" x14ac:dyDescent="0.35">
      <c r="A16" s="92">
        <v>15</v>
      </c>
      <c r="B16" s="93" t="s">
        <v>130</v>
      </c>
      <c r="C16" s="93" t="s">
        <v>131</v>
      </c>
      <c r="D16" s="93" t="s">
        <v>610</v>
      </c>
      <c r="E16" s="93" t="s">
        <v>745</v>
      </c>
      <c r="F16" s="93" t="s">
        <v>755</v>
      </c>
      <c r="G16" s="93" t="s">
        <v>750</v>
      </c>
      <c r="H16" s="93" t="s">
        <v>751</v>
      </c>
      <c r="I16" s="94">
        <v>2000</v>
      </c>
      <c r="J16" s="94">
        <v>18500</v>
      </c>
      <c r="K16" s="94">
        <v>1500</v>
      </c>
      <c r="L16" s="93">
        <v>0</v>
      </c>
      <c r="M16" s="94">
        <v>1500</v>
      </c>
      <c r="N16" s="93"/>
      <c r="O16" s="93" t="s">
        <v>742</v>
      </c>
    </row>
    <row r="17" spans="1:15" x14ac:dyDescent="0.35">
      <c r="A17" s="92">
        <v>16</v>
      </c>
      <c r="B17" s="93" t="s">
        <v>146</v>
      </c>
      <c r="C17" s="93" t="s">
        <v>147</v>
      </c>
      <c r="D17" s="93" t="s">
        <v>610</v>
      </c>
      <c r="E17" s="93" t="s">
        <v>745</v>
      </c>
      <c r="F17" s="93" t="s">
        <v>752</v>
      </c>
      <c r="G17" s="93" t="s">
        <v>753</v>
      </c>
      <c r="H17" s="93" t="s">
        <v>754</v>
      </c>
      <c r="I17" s="94">
        <v>2200</v>
      </c>
      <c r="J17" s="94">
        <v>21500</v>
      </c>
      <c r="K17" s="94">
        <v>1600</v>
      </c>
      <c r="L17" s="93">
        <v>500</v>
      </c>
      <c r="M17" s="94">
        <v>2100</v>
      </c>
      <c r="N17" s="94"/>
      <c r="O17" s="93" t="s">
        <v>742</v>
      </c>
    </row>
    <row r="18" spans="1:15" x14ac:dyDescent="0.35">
      <c r="A18" s="92">
        <v>17</v>
      </c>
      <c r="B18" s="93" t="s">
        <v>102</v>
      </c>
      <c r="C18" s="93" t="s">
        <v>103</v>
      </c>
      <c r="D18" s="93" t="s">
        <v>613</v>
      </c>
      <c r="E18" s="93" t="s">
        <v>745</v>
      </c>
      <c r="F18" s="93" t="s">
        <v>744</v>
      </c>
      <c r="G18" s="93" t="s">
        <v>753</v>
      </c>
      <c r="H18" s="93" t="s">
        <v>754</v>
      </c>
      <c r="I18" s="94">
        <v>1800</v>
      </c>
      <c r="J18" s="94">
        <v>18000</v>
      </c>
      <c r="K18" s="93">
        <v>600</v>
      </c>
      <c r="L18" s="94">
        <v>1080</v>
      </c>
      <c r="M18" s="94">
        <v>1680</v>
      </c>
      <c r="N18" s="94"/>
      <c r="O18" s="93" t="s">
        <v>742</v>
      </c>
    </row>
    <row r="19" spans="1:15" x14ac:dyDescent="0.35">
      <c r="A19" s="92">
        <v>18</v>
      </c>
      <c r="B19" s="93" t="s">
        <v>192</v>
      </c>
      <c r="C19" s="93" t="s">
        <v>193</v>
      </c>
      <c r="D19" s="93" t="s">
        <v>610</v>
      </c>
      <c r="E19" s="93" t="s">
        <v>745</v>
      </c>
      <c r="F19" s="93" t="s">
        <v>752</v>
      </c>
      <c r="G19" s="93" t="s">
        <v>753</v>
      </c>
      <c r="H19" s="93" t="s">
        <v>754</v>
      </c>
      <c r="I19" s="94">
        <v>2000</v>
      </c>
      <c r="J19" s="94">
        <v>21000</v>
      </c>
      <c r="K19" s="94">
        <v>2000</v>
      </c>
      <c r="L19" s="93">
        <v>0</v>
      </c>
      <c r="M19" s="94">
        <v>2000</v>
      </c>
      <c r="N19" s="93"/>
      <c r="O19" s="93" t="s">
        <v>742</v>
      </c>
    </row>
    <row r="20" spans="1:15" x14ac:dyDescent="0.35">
      <c r="A20" s="92">
        <v>19</v>
      </c>
      <c r="B20" s="93" t="s">
        <v>76</v>
      </c>
      <c r="C20" s="93" t="s">
        <v>77</v>
      </c>
      <c r="D20" s="93" t="s">
        <v>609</v>
      </c>
      <c r="E20" s="93" t="s">
        <v>745</v>
      </c>
      <c r="F20" s="93" t="s">
        <v>752</v>
      </c>
      <c r="G20" s="93" t="s">
        <v>753</v>
      </c>
      <c r="H20" s="93" t="s">
        <v>754</v>
      </c>
      <c r="I20" s="94">
        <v>1500</v>
      </c>
      <c r="J20" s="94">
        <v>25000</v>
      </c>
      <c r="K20" s="94">
        <v>1100</v>
      </c>
      <c r="L20" s="93">
        <v>200</v>
      </c>
      <c r="M20" s="94">
        <v>1300</v>
      </c>
      <c r="N20" s="94"/>
      <c r="O20" s="93" t="s">
        <v>742</v>
      </c>
    </row>
    <row r="21" spans="1:15" x14ac:dyDescent="0.35">
      <c r="A21" s="92">
        <v>20</v>
      </c>
      <c r="B21" s="93" t="s">
        <v>78</v>
      </c>
      <c r="C21" s="93" t="s">
        <v>79</v>
      </c>
      <c r="D21" s="93" t="s">
        <v>609</v>
      </c>
      <c r="E21" s="93" t="s">
        <v>738</v>
      </c>
      <c r="F21" s="93" t="s">
        <v>744</v>
      </c>
      <c r="G21" s="93" t="s">
        <v>746</v>
      </c>
      <c r="H21" s="93" t="s">
        <v>747</v>
      </c>
      <c r="I21" s="94">
        <v>1500</v>
      </c>
      <c r="J21" s="94">
        <v>18000</v>
      </c>
      <c r="K21" s="94">
        <v>1500</v>
      </c>
      <c r="L21" s="93">
        <v>0</v>
      </c>
      <c r="M21" s="94">
        <v>1500</v>
      </c>
      <c r="N21" s="93"/>
      <c r="O21" s="93" t="s">
        <v>742</v>
      </c>
    </row>
    <row r="22" spans="1:15" x14ac:dyDescent="0.35">
      <c r="A22" s="92">
        <v>21</v>
      </c>
      <c r="B22" s="93" t="s">
        <v>89</v>
      </c>
      <c r="C22" s="93" t="s">
        <v>90</v>
      </c>
      <c r="D22" s="93" t="s">
        <v>610</v>
      </c>
      <c r="E22" s="93" t="s">
        <v>743</v>
      </c>
      <c r="F22" s="93" t="s">
        <v>744</v>
      </c>
      <c r="G22" s="93" t="s">
        <v>746</v>
      </c>
      <c r="H22" s="93" t="s">
        <v>747</v>
      </c>
      <c r="I22" s="94">
        <v>1800</v>
      </c>
      <c r="J22" s="94">
        <v>18000</v>
      </c>
      <c r="K22" s="94">
        <v>1150</v>
      </c>
      <c r="L22" s="93">
        <v>0</v>
      </c>
      <c r="M22" s="94">
        <v>1150</v>
      </c>
      <c r="N22" s="93"/>
      <c r="O22" s="93" t="s">
        <v>742</v>
      </c>
    </row>
    <row r="23" spans="1:15" x14ac:dyDescent="0.35">
      <c r="A23" s="92">
        <v>22</v>
      </c>
      <c r="B23" s="93" t="s">
        <v>70</v>
      </c>
      <c r="C23" s="93" t="s">
        <v>71</v>
      </c>
      <c r="D23" s="93" t="s">
        <v>609</v>
      </c>
      <c r="E23" s="93" t="s">
        <v>738</v>
      </c>
      <c r="F23" s="93" t="s">
        <v>752</v>
      </c>
      <c r="G23" s="93" t="s">
        <v>753</v>
      </c>
      <c r="H23" s="93" t="s">
        <v>754</v>
      </c>
      <c r="I23" s="94">
        <v>1500</v>
      </c>
      <c r="J23" s="94">
        <v>18000</v>
      </c>
      <c r="K23" s="93">
        <v>900</v>
      </c>
      <c r="L23" s="93">
        <v>500</v>
      </c>
      <c r="M23" s="94">
        <v>1400</v>
      </c>
      <c r="N23" s="94"/>
      <c r="O23" s="93" t="s">
        <v>742</v>
      </c>
    </row>
    <row r="24" spans="1:15" x14ac:dyDescent="0.35">
      <c r="A24" s="92">
        <v>23</v>
      </c>
      <c r="B24" s="93" t="s">
        <v>28</v>
      </c>
      <c r="C24" s="93" t="s">
        <v>31</v>
      </c>
      <c r="D24" s="93" t="s">
        <v>610</v>
      </c>
      <c r="E24" s="93" t="s">
        <v>743</v>
      </c>
      <c r="F24" s="93" t="s">
        <v>752</v>
      </c>
      <c r="G24" s="93" t="s">
        <v>753</v>
      </c>
      <c r="H24" s="93" t="s">
        <v>754</v>
      </c>
      <c r="I24" s="94">
        <v>1800</v>
      </c>
      <c r="J24" s="94">
        <v>18000</v>
      </c>
      <c r="K24" s="94">
        <v>1100</v>
      </c>
      <c r="L24" s="93">
        <v>200</v>
      </c>
      <c r="M24" s="94">
        <v>1300</v>
      </c>
      <c r="N24" s="94"/>
      <c r="O24" s="93" t="s">
        <v>742</v>
      </c>
    </row>
    <row r="25" spans="1:15" x14ac:dyDescent="0.35">
      <c r="A25" s="92">
        <v>24</v>
      </c>
      <c r="B25" s="93" t="s">
        <v>179</v>
      </c>
      <c r="C25" s="93" t="s">
        <v>180</v>
      </c>
      <c r="D25" s="93" t="s">
        <v>610</v>
      </c>
      <c r="E25" s="93" t="s">
        <v>743</v>
      </c>
      <c r="F25" s="93" t="s">
        <v>744</v>
      </c>
      <c r="G25" s="93" t="s">
        <v>746</v>
      </c>
      <c r="H25" s="93" t="s">
        <v>747</v>
      </c>
      <c r="I25" s="94">
        <v>2000</v>
      </c>
      <c r="J25" s="94">
        <v>19000</v>
      </c>
      <c r="K25" s="94">
        <v>1300</v>
      </c>
      <c r="L25" s="93">
        <v>0</v>
      </c>
      <c r="M25" s="94">
        <v>1300</v>
      </c>
      <c r="N25" s="93"/>
      <c r="O25" s="93" t="s">
        <v>742</v>
      </c>
    </row>
    <row r="26" spans="1:15" x14ac:dyDescent="0.35">
      <c r="A26" s="92">
        <v>25</v>
      </c>
      <c r="B26" s="93" t="s">
        <v>93</v>
      </c>
      <c r="C26" s="93" t="s">
        <v>94</v>
      </c>
      <c r="D26" s="93" t="s">
        <v>609</v>
      </c>
      <c r="E26" s="93" t="s">
        <v>745</v>
      </c>
      <c r="F26" s="93" t="s">
        <v>744</v>
      </c>
      <c r="G26" s="93" t="s">
        <v>746</v>
      </c>
      <c r="H26" s="93" t="s">
        <v>747</v>
      </c>
      <c r="I26" s="94">
        <v>1700</v>
      </c>
      <c r="J26" s="94">
        <v>18000</v>
      </c>
      <c r="K26" s="94">
        <v>1500</v>
      </c>
      <c r="L26" s="93">
        <v>0</v>
      </c>
      <c r="M26" s="94">
        <v>1500</v>
      </c>
      <c r="N26" s="93"/>
      <c r="O26" s="93" t="s">
        <v>742</v>
      </c>
    </row>
    <row r="27" spans="1:15" x14ac:dyDescent="0.35">
      <c r="A27" s="92">
        <v>26</v>
      </c>
      <c r="B27" s="93" t="s">
        <v>216</v>
      </c>
      <c r="C27" s="93" t="s">
        <v>217</v>
      </c>
      <c r="D27" s="93" t="s">
        <v>610</v>
      </c>
      <c r="E27" s="93" t="s">
        <v>743</v>
      </c>
      <c r="F27" s="93" t="s">
        <v>744</v>
      </c>
      <c r="G27" s="93" t="s">
        <v>746</v>
      </c>
      <c r="H27" s="93" t="s">
        <v>747</v>
      </c>
      <c r="I27" s="94">
        <v>1900</v>
      </c>
      <c r="J27" s="94">
        <v>18000</v>
      </c>
      <c r="K27" s="94">
        <v>1800</v>
      </c>
      <c r="L27" s="93">
        <v>0</v>
      </c>
      <c r="M27" s="94">
        <v>1800</v>
      </c>
      <c r="N27" s="93"/>
      <c r="O27" s="93" t="s">
        <v>742</v>
      </c>
    </row>
    <row r="28" spans="1:15" x14ac:dyDescent="0.35">
      <c r="A28" s="92">
        <v>27</v>
      </c>
      <c r="B28" s="93" t="s">
        <v>201</v>
      </c>
      <c r="C28" s="93" t="s">
        <v>202</v>
      </c>
      <c r="D28" s="93" t="s">
        <v>609</v>
      </c>
      <c r="E28" s="93" t="s">
        <v>738</v>
      </c>
      <c r="F28" s="93" t="s">
        <v>744</v>
      </c>
      <c r="G28" s="93" t="s">
        <v>746</v>
      </c>
      <c r="H28" s="93" t="s">
        <v>747</v>
      </c>
      <c r="I28" s="93">
        <v>750</v>
      </c>
      <c r="J28" s="94">
        <v>24000</v>
      </c>
      <c r="K28" s="93">
        <v>750</v>
      </c>
      <c r="L28" s="93">
        <v>0</v>
      </c>
      <c r="M28" s="93">
        <v>750</v>
      </c>
      <c r="N28" s="93"/>
      <c r="O28" s="93" t="s">
        <v>742</v>
      </c>
    </row>
    <row r="29" spans="1:15" x14ac:dyDescent="0.35">
      <c r="A29" s="92">
        <v>28</v>
      </c>
      <c r="B29" s="93" t="s">
        <v>80</v>
      </c>
      <c r="C29" s="93" t="s">
        <v>82</v>
      </c>
      <c r="D29" s="93" t="s">
        <v>603</v>
      </c>
      <c r="E29" s="93" t="s">
        <v>738</v>
      </c>
      <c r="F29" s="93" t="s">
        <v>749</v>
      </c>
      <c r="G29" s="93" t="s">
        <v>750</v>
      </c>
      <c r="H29" s="93" t="s">
        <v>751</v>
      </c>
      <c r="I29" s="94">
        <v>1500</v>
      </c>
      <c r="J29" s="94">
        <v>19100</v>
      </c>
      <c r="K29" s="94">
        <v>1500</v>
      </c>
      <c r="L29" s="93">
        <v>0</v>
      </c>
      <c r="M29" s="94">
        <v>1500</v>
      </c>
      <c r="N29" s="93"/>
      <c r="O29" s="93" t="s">
        <v>742</v>
      </c>
    </row>
    <row r="30" spans="1:15" x14ac:dyDescent="0.35">
      <c r="A30" s="92">
        <v>29</v>
      </c>
      <c r="B30" s="93" t="s">
        <v>160</v>
      </c>
      <c r="C30" s="93" t="s">
        <v>161</v>
      </c>
      <c r="D30" s="93" t="s">
        <v>613</v>
      </c>
      <c r="E30" s="93" t="s">
        <v>745</v>
      </c>
      <c r="F30" s="93" t="s">
        <v>756</v>
      </c>
      <c r="G30" s="93" t="s">
        <v>750</v>
      </c>
      <c r="H30" s="93" t="s">
        <v>751</v>
      </c>
      <c r="I30" s="94">
        <v>2250</v>
      </c>
      <c r="J30" s="94">
        <v>18000</v>
      </c>
      <c r="K30" s="94">
        <v>1800</v>
      </c>
      <c r="L30" s="93">
        <v>0</v>
      </c>
      <c r="M30" s="94">
        <v>1800</v>
      </c>
      <c r="N30" s="93"/>
      <c r="O30" s="93" t="s">
        <v>742</v>
      </c>
    </row>
    <row r="31" spans="1:15" x14ac:dyDescent="0.35">
      <c r="A31" s="92">
        <v>30</v>
      </c>
      <c r="B31" s="93" t="s">
        <v>223</v>
      </c>
      <c r="C31" s="93" t="s">
        <v>224</v>
      </c>
      <c r="D31" s="93" t="s">
        <v>603</v>
      </c>
      <c r="E31" s="93" t="s">
        <v>738</v>
      </c>
      <c r="F31" s="93" t="s">
        <v>749</v>
      </c>
      <c r="G31" s="93" t="s">
        <v>750</v>
      </c>
      <c r="H31" s="93" t="s">
        <v>751</v>
      </c>
      <c r="I31" s="94">
        <v>1200</v>
      </c>
      <c r="J31" s="94">
        <v>18000</v>
      </c>
      <c r="K31" s="94">
        <v>1200</v>
      </c>
      <c r="L31" s="93">
        <v>0</v>
      </c>
      <c r="M31" s="94">
        <v>1200</v>
      </c>
      <c r="N31" s="93"/>
      <c r="O31" s="93" t="s">
        <v>742</v>
      </c>
    </row>
    <row r="32" spans="1:15" x14ac:dyDescent="0.35">
      <c r="A32" s="92">
        <v>31</v>
      </c>
      <c r="B32" s="93" t="s">
        <v>225</v>
      </c>
      <c r="C32" s="93" t="s">
        <v>226</v>
      </c>
      <c r="D32" s="93" t="s">
        <v>613</v>
      </c>
      <c r="E32" s="93" t="s">
        <v>743</v>
      </c>
      <c r="F32" s="93" t="s">
        <v>755</v>
      </c>
      <c r="G32" s="93" t="s">
        <v>750</v>
      </c>
      <c r="H32" s="93" t="s">
        <v>751</v>
      </c>
      <c r="I32" s="93">
        <v>600</v>
      </c>
      <c r="J32" s="94">
        <v>19000</v>
      </c>
      <c r="K32" s="93">
        <v>0</v>
      </c>
      <c r="L32" s="93">
        <v>0</v>
      </c>
      <c r="M32" s="93">
        <v>0</v>
      </c>
      <c r="N32" s="93"/>
      <c r="O32" s="93" t="s">
        <v>742</v>
      </c>
    </row>
    <row r="33" spans="1:15" x14ac:dyDescent="0.35">
      <c r="A33" s="92">
        <v>32</v>
      </c>
      <c r="B33" s="93" t="s">
        <v>194</v>
      </c>
      <c r="C33" s="93" t="s">
        <v>195</v>
      </c>
      <c r="D33" s="93" t="s">
        <v>613</v>
      </c>
      <c r="E33" s="93" t="s">
        <v>745</v>
      </c>
      <c r="F33" s="93" t="s">
        <v>755</v>
      </c>
      <c r="G33" s="93" t="s">
        <v>750</v>
      </c>
      <c r="H33" s="93" t="s">
        <v>751</v>
      </c>
      <c r="I33" s="94">
        <v>2400</v>
      </c>
      <c r="J33" s="94">
        <v>14700</v>
      </c>
      <c r="K33" s="93">
        <v>0</v>
      </c>
      <c r="L33" s="94">
        <v>2400</v>
      </c>
      <c r="M33" s="94">
        <v>2400</v>
      </c>
      <c r="N33" s="94"/>
      <c r="O33" s="93" t="s">
        <v>742</v>
      </c>
    </row>
    <row r="34" spans="1:15" x14ac:dyDescent="0.35">
      <c r="A34" s="92">
        <v>33</v>
      </c>
      <c r="B34" s="93" t="s">
        <v>218</v>
      </c>
      <c r="C34" s="93" t="s">
        <v>219</v>
      </c>
      <c r="D34" s="93" t="s">
        <v>603</v>
      </c>
      <c r="E34" s="93" t="s">
        <v>738</v>
      </c>
      <c r="F34" s="93" t="s">
        <v>749</v>
      </c>
      <c r="G34" s="93" t="s">
        <v>750</v>
      </c>
      <c r="H34" s="93" t="s">
        <v>751</v>
      </c>
      <c r="I34" s="94">
        <v>1100</v>
      </c>
      <c r="J34" s="94">
        <v>18600</v>
      </c>
      <c r="K34" s="93">
        <v>600</v>
      </c>
      <c r="L34" s="93">
        <v>0</v>
      </c>
      <c r="M34" s="93">
        <v>600</v>
      </c>
      <c r="N34" s="93"/>
      <c r="O34" s="93" t="s">
        <v>742</v>
      </c>
    </row>
    <row r="35" spans="1:15" x14ac:dyDescent="0.35">
      <c r="A35" s="92">
        <v>34</v>
      </c>
      <c r="B35" s="93" t="s">
        <v>214</v>
      </c>
      <c r="C35" s="93" t="s">
        <v>215</v>
      </c>
      <c r="D35" s="93" t="s">
        <v>609</v>
      </c>
      <c r="E35" s="93" t="s">
        <v>745</v>
      </c>
      <c r="F35" s="93" t="s">
        <v>749</v>
      </c>
      <c r="G35" s="93" t="s">
        <v>750</v>
      </c>
      <c r="H35" s="93" t="s">
        <v>751</v>
      </c>
      <c r="I35" s="94">
        <v>1000</v>
      </c>
      <c r="J35" s="94">
        <v>17600</v>
      </c>
      <c r="K35" s="94">
        <v>1200</v>
      </c>
      <c r="L35" s="93">
        <v>0</v>
      </c>
      <c r="M35" s="94">
        <v>1200</v>
      </c>
      <c r="N35" s="93"/>
      <c r="O35" s="93" t="s">
        <v>742</v>
      </c>
    </row>
    <row r="36" spans="1:15" x14ac:dyDescent="0.35">
      <c r="A36" s="92">
        <v>35</v>
      </c>
      <c r="B36" s="93" t="s">
        <v>116</v>
      </c>
      <c r="C36" s="93" t="s">
        <v>117</v>
      </c>
      <c r="D36" s="93" t="s">
        <v>610</v>
      </c>
      <c r="E36" s="93" t="s">
        <v>743</v>
      </c>
      <c r="F36" s="93" t="s">
        <v>756</v>
      </c>
      <c r="G36" s="93" t="s">
        <v>750</v>
      </c>
      <c r="H36" s="93" t="s">
        <v>751</v>
      </c>
      <c r="I36" s="94">
        <v>2000</v>
      </c>
      <c r="J36" s="94">
        <v>18500</v>
      </c>
      <c r="K36" s="93">
        <v>800</v>
      </c>
      <c r="L36" s="93">
        <v>0</v>
      </c>
      <c r="M36" s="93">
        <v>800</v>
      </c>
      <c r="N36" s="93"/>
      <c r="O36" s="93" t="s">
        <v>742</v>
      </c>
    </row>
    <row r="37" spans="1:15" x14ac:dyDescent="0.35">
      <c r="A37" s="92">
        <v>36</v>
      </c>
      <c r="B37" s="93" t="s">
        <v>174</v>
      </c>
      <c r="C37" s="93" t="s">
        <v>175</v>
      </c>
      <c r="D37" s="93" t="s">
        <v>610</v>
      </c>
      <c r="E37" s="93" t="s">
        <v>743</v>
      </c>
      <c r="F37" s="93" t="s">
        <v>756</v>
      </c>
      <c r="G37" s="93" t="s">
        <v>750</v>
      </c>
      <c r="H37" s="93" t="s">
        <v>751</v>
      </c>
      <c r="I37" s="94">
        <v>1800</v>
      </c>
      <c r="J37" s="94">
        <v>19600</v>
      </c>
      <c r="K37" s="94">
        <v>1700</v>
      </c>
      <c r="L37" s="93">
        <v>0</v>
      </c>
      <c r="M37" s="94">
        <v>1700</v>
      </c>
      <c r="N37" s="93"/>
      <c r="O37" s="93" t="s">
        <v>742</v>
      </c>
    </row>
    <row r="38" spans="1:15" x14ac:dyDescent="0.35">
      <c r="A38" s="92">
        <v>37</v>
      </c>
      <c r="B38" s="93" t="s">
        <v>138</v>
      </c>
      <c r="C38" s="93" t="s">
        <v>139</v>
      </c>
      <c r="D38" s="93" t="s">
        <v>610</v>
      </c>
      <c r="E38" s="93" t="s">
        <v>743</v>
      </c>
      <c r="F38" s="93" t="s">
        <v>756</v>
      </c>
      <c r="G38" s="93" t="s">
        <v>750</v>
      </c>
      <c r="H38" s="93" t="s">
        <v>751</v>
      </c>
      <c r="I38" s="94">
        <v>1850</v>
      </c>
      <c r="J38" s="94">
        <v>16000</v>
      </c>
      <c r="K38" s="93">
        <v>0</v>
      </c>
      <c r="L38" s="93">
        <v>0</v>
      </c>
      <c r="M38" s="93">
        <v>0</v>
      </c>
      <c r="N38" s="93"/>
      <c r="O38" s="93" t="s">
        <v>742</v>
      </c>
    </row>
    <row r="39" spans="1:15" x14ac:dyDescent="0.35">
      <c r="A39" s="92">
        <v>38</v>
      </c>
      <c r="B39" s="93" t="s">
        <v>177</v>
      </c>
      <c r="C39" s="93" t="s">
        <v>178</v>
      </c>
      <c r="D39" s="93" t="s">
        <v>613</v>
      </c>
      <c r="E39" s="93" t="s">
        <v>743</v>
      </c>
      <c r="F39" s="93" t="s">
        <v>756</v>
      </c>
      <c r="G39" s="93" t="s">
        <v>750</v>
      </c>
      <c r="H39" s="93" t="s">
        <v>751</v>
      </c>
      <c r="I39" s="94">
        <v>1500</v>
      </c>
      <c r="J39" s="94">
        <v>19000</v>
      </c>
      <c r="K39" s="94">
        <v>1200</v>
      </c>
      <c r="L39" s="93">
        <v>0</v>
      </c>
      <c r="M39" s="94">
        <v>1200</v>
      </c>
      <c r="N39" s="93"/>
      <c r="O39" s="93" t="s">
        <v>742</v>
      </c>
    </row>
    <row r="40" spans="1:15" x14ac:dyDescent="0.35">
      <c r="A40" s="92">
        <v>39</v>
      </c>
      <c r="B40" s="93" t="s">
        <v>190</v>
      </c>
      <c r="C40" s="93" t="s">
        <v>191</v>
      </c>
      <c r="D40" s="93" t="s">
        <v>613</v>
      </c>
      <c r="E40" s="93" t="s">
        <v>743</v>
      </c>
      <c r="F40" s="93" t="s">
        <v>756</v>
      </c>
      <c r="G40" s="93" t="s">
        <v>750</v>
      </c>
      <c r="H40" s="93" t="s">
        <v>751</v>
      </c>
      <c r="I40" s="94">
        <v>1700</v>
      </c>
      <c r="J40" s="94">
        <v>19000</v>
      </c>
      <c r="K40" s="94">
        <v>1700</v>
      </c>
      <c r="L40" s="93">
        <v>0</v>
      </c>
      <c r="M40" s="94">
        <v>1700</v>
      </c>
      <c r="N40" s="93"/>
      <c r="O40" s="93" t="s">
        <v>742</v>
      </c>
    </row>
    <row r="41" spans="1:15" x14ac:dyDescent="0.35">
      <c r="A41" s="92">
        <v>40</v>
      </c>
      <c r="B41" s="93" t="s">
        <v>181</v>
      </c>
      <c r="C41" s="93" t="s">
        <v>182</v>
      </c>
      <c r="D41" s="93" t="s">
        <v>609</v>
      </c>
      <c r="E41" s="93" t="s">
        <v>738</v>
      </c>
      <c r="F41" s="93" t="s">
        <v>749</v>
      </c>
      <c r="G41" s="93" t="s">
        <v>750</v>
      </c>
      <c r="H41" s="93" t="s">
        <v>751</v>
      </c>
      <c r="I41" s="94">
        <v>1500</v>
      </c>
      <c r="J41" s="94">
        <v>17100</v>
      </c>
      <c r="K41" s="94">
        <v>1000</v>
      </c>
      <c r="L41" s="93">
        <v>0</v>
      </c>
      <c r="M41" s="94">
        <v>1000</v>
      </c>
      <c r="N41" s="93"/>
      <c r="O41" s="93" t="s">
        <v>742</v>
      </c>
    </row>
    <row r="42" spans="1:15" x14ac:dyDescent="0.35">
      <c r="A42" s="92">
        <v>41</v>
      </c>
      <c r="B42" s="93" t="s">
        <v>158</v>
      </c>
      <c r="C42" s="93" t="s">
        <v>159</v>
      </c>
      <c r="D42" s="93" t="s">
        <v>613</v>
      </c>
      <c r="E42" s="93" t="s">
        <v>743</v>
      </c>
      <c r="F42" s="93" t="s">
        <v>756</v>
      </c>
      <c r="G42" s="93" t="s">
        <v>750</v>
      </c>
      <c r="H42" s="93" t="s">
        <v>751</v>
      </c>
      <c r="I42" s="94">
        <v>2050</v>
      </c>
      <c r="J42" s="94">
        <v>18600</v>
      </c>
      <c r="K42" s="94">
        <v>1700</v>
      </c>
      <c r="L42" s="93">
        <v>0</v>
      </c>
      <c r="M42" s="94">
        <v>1700</v>
      </c>
      <c r="N42" s="93"/>
      <c r="O42" s="93" t="s">
        <v>742</v>
      </c>
    </row>
    <row r="43" spans="1:15" x14ac:dyDescent="0.35">
      <c r="A43" s="92">
        <v>42</v>
      </c>
      <c r="B43" s="93" t="s">
        <v>97</v>
      </c>
      <c r="C43" s="93" t="s">
        <v>98</v>
      </c>
      <c r="D43" s="93" t="s">
        <v>609</v>
      </c>
      <c r="E43" s="93" t="s">
        <v>738</v>
      </c>
      <c r="F43" s="93" t="s">
        <v>744</v>
      </c>
      <c r="G43" s="93" t="s">
        <v>753</v>
      </c>
      <c r="H43" s="93" t="s">
        <v>754</v>
      </c>
      <c r="I43" s="94">
        <v>1500</v>
      </c>
      <c r="J43" s="94">
        <v>18000</v>
      </c>
      <c r="K43" s="93">
        <v>900</v>
      </c>
      <c r="L43" s="93">
        <v>350</v>
      </c>
      <c r="M43" s="94">
        <v>1250</v>
      </c>
      <c r="N43" s="94"/>
      <c r="O43" s="93" t="s">
        <v>742</v>
      </c>
    </row>
    <row r="44" spans="1:15" x14ac:dyDescent="0.35">
      <c r="A44" s="92">
        <v>43</v>
      </c>
      <c r="B44" s="93" t="s">
        <v>166</v>
      </c>
      <c r="C44" s="93" t="s">
        <v>167</v>
      </c>
      <c r="D44" s="93" t="s">
        <v>603</v>
      </c>
      <c r="E44" s="93" t="s">
        <v>738</v>
      </c>
      <c r="F44" s="93" t="s">
        <v>749</v>
      </c>
      <c r="G44" s="93" t="s">
        <v>750</v>
      </c>
      <c r="H44" s="93" t="s">
        <v>751</v>
      </c>
      <c r="I44" s="94">
        <v>1300</v>
      </c>
      <c r="J44" s="94">
        <v>18100</v>
      </c>
      <c r="K44" s="94">
        <v>1100</v>
      </c>
      <c r="L44" s="93">
        <v>0</v>
      </c>
      <c r="M44" s="94">
        <v>1100</v>
      </c>
      <c r="N44" s="93"/>
      <c r="O44" s="93" t="s">
        <v>742</v>
      </c>
    </row>
    <row r="45" spans="1:15" x14ac:dyDescent="0.35">
      <c r="A45" s="92">
        <v>44</v>
      </c>
      <c r="B45" s="93" t="s">
        <v>208</v>
      </c>
      <c r="C45" s="93" t="s">
        <v>209</v>
      </c>
      <c r="D45" s="93" t="s">
        <v>603</v>
      </c>
      <c r="E45" s="93" t="s">
        <v>738</v>
      </c>
      <c r="F45" s="93" t="s">
        <v>749</v>
      </c>
      <c r="G45" s="93" t="s">
        <v>750</v>
      </c>
      <c r="H45" s="93" t="s">
        <v>751</v>
      </c>
      <c r="I45" s="94">
        <v>1400</v>
      </c>
      <c r="J45" s="94">
        <v>18600</v>
      </c>
      <c r="K45" s="93">
        <v>600</v>
      </c>
      <c r="L45" s="93">
        <v>0</v>
      </c>
      <c r="M45" s="93">
        <v>600</v>
      </c>
      <c r="N45" s="93"/>
      <c r="O45" s="93" t="s">
        <v>742</v>
      </c>
    </row>
    <row r="46" spans="1:15" x14ac:dyDescent="0.35">
      <c r="A46" s="92">
        <v>45</v>
      </c>
      <c r="B46" s="93" t="s">
        <v>91</v>
      </c>
      <c r="C46" s="93" t="s">
        <v>757</v>
      </c>
      <c r="D46" s="93" t="s">
        <v>603</v>
      </c>
      <c r="E46" s="93" t="s">
        <v>738</v>
      </c>
      <c r="F46" s="93" t="s">
        <v>749</v>
      </c>
      <c r="G46" s="93" t="s">
        <v>750</v>
      </c>
      <c r="H46" s="93" t="s">
        <v>751</v>
      </c>
      <c r="I46" s="94">
        <v>1500</v>
      </c>
      <c r="J46" s="94">
        <v>19100</v>
      </c>
      <c r="K46" s="94">
        <v>1500</v>
      </c>
      <c r="L46" s="93">
        <v>0</v>
      </c>
      <c r="M46" s="94">
        <v>1500</v>
      </c>
      <c r="N46" s="93"/>
      <c r="O46" s="93" t="s">
        <v>742</v>
      </c>
    </row>
    <row r="47" spans="1:15" x14ac:dyDescent="0.35">
      <c r="A47" s="92">
        <v>46</v>
      </c>
      <c r="B47" s="93" t="s">
        <v>134</v>
      </c>
      <c r="C47" s="93" t="s">
        <v>135</v>
      </c>
      <c r="D47" s="93" t="s">
        <v>609</v>
      </c>
      <c r="E47" s="93" t="s">
        <v>738</v>
      </c>
      <c r="F47" s="93" t="s">
        <v>749</v>
      </c>
      <c r="G47" s="93" t="s">
        <v>750</v>
      </c>
      <c r="H47" s="93" t="s">
        <v>751</v>
      </c>
      <c r="I47" s="94">
        <v>1800</v>
      </c>
      <c r="J47" s="94">
        <v>21100</v>
      </c>
      <c r="K47" s="94">
        <v>1800</v>
      </c>
      <c r="L47" s="93">
        <v>0</v>
      </c>
      <c r="M47" s="94">
        <v>1800</v>
      </c>
      <c r="N47" s="93"/>
      <c r="O47" s="93" t="s">
        <v>742</v>
      </c>
    </row>
    <row r="48" spans="1:15" x14ac:dyDescent="0.35">
      <c r="A48" s="92">
        <v>47</v>
      </c>
      <c r="B48" s="93" t="s">
        <v>220</v>
      </c>
      <c r="C48" s="93" t="s">
        <v>221</v>
      </c>
      <c r="D48" s="93" t="s">
        <v>613</v>
      </c>
      <c r="E48" s="93" t="s">
        <v>743</v>
      </c>
      <c r="F48" s="93" t="s">
        <v>749</v>
      </c>
      <c r="G48" s="93" t="s">
        <v>750</v>
      </c>
      <c r="H48" s="93" t="s">
        <v>751</v>
      </c>
      <c r="I48" s="94">
        <v>2000</v>
      </c>
      <c r="J48" s="94">
        <v>17000</v>
      </c>
      <c r="K48" s="94">
        <v>2000</v>
      </c>
      <c r="L48" s="93">
        <v>0</v>
      </c>
      <c r="M48" s="94">
        <v>2000</v>
      </c>
      <c r="N48" s="93"/>
      <c r="O48" s="93" t="s">
        <v>742</v>
      </c>
    </row>
    <row r="49" spans="1:15" x14ac:dyDescent="0.35">
      <c r="A49" s="92">
        <v>48</v>
      </c>
      <c r="B49" s="93" t="s">
        <v>172</v>
      </c>
      <c r="C49" s="93" t="s">
        <v>173</v>
      </c>
      <c r="D49" s="93" t="s">
        <v>613</v>
      </c>
      <c r="E49" s="93" t="s">
        <v>743</v>
      </c>
      <c r="F49" s="93" t="s">
        <v>749</v>
      </c>
      <c r="G49" s="93" t="s">
        <v>750</v>
      </c>
      <c r="H49" s="93" t="s">
        <v>751</v>
      </c>
      <c r="I49" s="94">
        <v>1800</v>
      </c>
      <c r="J49" s="94">
        <v>17100</v>
      </c>
      <c r="K49" s="94">
        <v>2000</v>
      </c>
      <c r="L49" s="93">
        <v>0</v>
      </c>
      <c r="M49" s="94">
        <v>2000</v>
      </c>
      <c r="N49" s="93"/>
      <c r="O49" s="93" t="s">
        <v>742</v>
      </c>
    </row>
    <row r="50" spans="1:15" x14ac:dyDescent="0.35">
      <c r="A50" s="92">
        <v>49</v>
      </c>
      <c r="B50" s="93" t="s">
        <v>162</v>
      </c>
      <c r="C50" s="93" t="s">
        <v>163</v>
      </c>
      <c r="D50" s="93" t="s">
        <v>613</v>
      </c>
      <c r="E50" s="93" t="s">
        <v>743</v>
      </c>
      <c r="F50" s="93" t="s">
        <v>749</v>
      </c>
      <c r="G50" s="93" t="s">
        <v>750</v>
      </c>
      <c r="H50" s="93" t="s">
        <v>751</v>
      </c>
      <c r="I50" s="94">
        <v>1800</v>
      </c>
      <c r="J50" s="94">
        <v>15000</v>
      </c>
      <c r="K50" s="94">
        <v>2033</v>
      </c>
      <c r="L50" s="93">
        <v>0</v>
      </c>
      <c r="M50" s="94">
        <v>2033</v>
      </c>
      <c r="N50" s="93"/>
      <c r="O50" s="93" t="s">
        <v>742</v>
      </c>
    </row>
    <row r="51" spans="1:15" x14ac:dyDescent="0.35">
      <c r="A51" s="92">
        <v>50</v>
      </c>
      <c r="B51" s="93" t="s">
        <v>128</v>
      </c>
      <c r="C51" s="93" t="s">
        <v>129</v>
      </c>
      <c r="D51" s="93" t="s">
        <v>610</v>
      </c>
      <c r="E51" s="93" t="s">
        <v>743</v>
      </c>
      <c r="F51" s="93" t="s">
        <v>744</v>
      </c>
      <c r="G51" s="93" t="s">
        <v>746</v>
      </c>
      <c r="H51" s="93" t="s">
        <v>747</v>
      </c>
      <c r="I51" s="94">
        <v>1750</v>
      </c>
      <c r="J51" s="94">
        <v>19000</v>
      </c>
      <c r="K51" s="94">
        <v>1750</v>
      </c>
      <c r="L51" s="93">
        <v>0</v>
      </c>
      <c r="M51" s="94">
        <v>1750</v>
      </c>
      <c r="N51" s="93"/>
      <c r="O51" s="93" t="s">
        <v>742</v>
      </c>
    </row>
    <row r="52" spans="1:15" x14ac:dyDescent="0.35">
      <c r="A52" s="92">
        <v>51</v>
      </c>
      <c r="B52" s="93" t="s">
        <v>204</v>
      </c>
      <c r="C52" s="93" t="s">
        <v>205</v>
      </c>
      <c r="D52" s="93" t="s">
        <v>603</v>
      </c>
      <c r="E52" s="93" t="s">
        <v>738</v>
      </c>
      <c r="F52" s="93" t="s">
        <v>755</v>
      </c>
      <c r="G52" s="93" t="s">
        <v>750</v>
      </c>
      <c r="H52" s="93" t="s">
        <v>751</v>
      </c>
      <c r="I52" s="93">
        <v>900</v>
      </c>
      <c r="J52" s="94">
        <v>18750</v>
      </c>
      <c r="K52" s="93">
        <v>900</v>
      </c>
      <c r="L52" s="93">
        <v>0</v>
      </c>
      <c r="M52" s="93">
        <v>900</v>
      </c>
      <c r="N52" s="93"/>
      <c r="O52" s="93" t="s">
        <v>742</v>
      </c>
    </row>
    <row r="53" spans="1:15" x14ac:dyDescent="0.35">
      <c r="A53" s="92">
        <v>52</v>
      </c>
      <c r="B53" s="93" t="s">
        <v>164</v>
      </c>
      <c r="C53" s="93" t="s">
        <v>165</v>
      </c>
      <c r="D53" s="93" t="s">
        <v>613</v>
      </c>
      <c r="E53" s="93" t="s">
        <v>743</v>
      </c>
      <c r="F53" s="93" t="s">
        <v>756</v>
      </c>
      <c r="G53" s="93" t="s">
        <v>750</v>
      </c>
      <c r="H53" s="93" t="s">
        <v>751</v>
      </c>
      <c r="I53" s="94">
        <v>1500</v>
      </c>
      <c r="J53" s="94">
        <v>17500</v>
      </c>
      <c r="K53" s="93">
        <v>800</v>
      </c>
      <c r="L53" s="93">
        <v>200</v>
      </c>
      <c r="M53" s="94">
        <v>1000</v>
      </c>
      <c r="N53" s="94"/>
      <c r="O53" s="93" t="s">
        <v>742</v>
      </c>
    </row>
    <row r="54" spans="1:15" x14ac:dyDescent="0.35">
      <c r="A54" s="92">
        <v>53</v>
      </c>
      <c r="B54" s="93" t="s">
        <v>43</v>
      </c>
      <c r="C54" s="93" t="s">
        <v>45</v>
      </c>
      <c r="D54" s="93" t="s">
        <v>613</v>
      </c>
      <c r="E54" s="93" t="s">
        <v>743</v>
      </c>
      <c r="F54" s="93" t="s">
        <v>752</v>
      </c>
      <c r="G54" s="93" t="s">
        <v>753</v>
      </c>
      <c r="H54" s="93" t="s">
        <v>754</v>
      </c>
      <c r="I54" s="94">
        <v>1900</v>
      </c>
      <c r="J54" s="94">
        <v>19000</v>
      </c>
      <c r="K54" s="93">
        <v>900</v>
      </c>
      <c r="L54" s="93">
        <v>900</v>
      </c>
      <c r="M54" s="94">
        <v>1800</v>
      </c>
      <c r="N54" s="94"/>
      <c r="O54" s="93" t="s">
        <v>742</v>
      </c>
    </row>
    <row r="55" spans="1:15" x14ac:dyDescent="0.35">
      <c r="A55" s="92">
        <v>54</v>
      </c>
      <c r="B55" s="93" t="s">
        <v>52</v>
      </c>
      <c r="C55" s="93" t="s">
        <v>53</v>
      </c>
      <c r="D55" s="93" t="s">
        <v>610</v>
      </c>
      <c r="E55" s="93" t="s">
        <v>743</v>
      </c>
      <c r="F55" s="93" t="s">
        <v>744</v>
      </c>
      <c r="G55" s="93" t="s">
        <v>753</v>
      </c>
      <c r="H55" s="93" t="s">
        <v>754</v>
      </c>
      <c r="I55" s="94">
        <v>2000</v>
      </c>
      <c r="J55" s="94">
        <v>18000</v>
      </c>
      <c r="K55" s="93">
        <v>600</v>
      </c>
      <c r="L55" s="94">
        <v>1000</v>
      </c>
      <c r="M55" s="94">
        <v>1600</v>
      </c>
      <c r="N55" s="94"/>
      <c r="O55" s="93" t="s">
        <v>742</v>
      </c>
    </row>
    <row r="56" spans="1:15" x14ac:dyDescent="0.35">
      <c r="A56" s="92">
        <v>55</v>
      </c>
      <c r="B56" s="93" t="s">
        <v>206</v>
      </c>
      <c r="C56" s="93" t="s">
        <v>207</v>
      </c>
      <c r="D56" s="93" t="s">
        <v>603</v>
      </c>
      <c r="E56" s="93" t="s">
        <v>738</v>
      </c>
      <c r="F56" s="93" t="s">
        <v>758</v>
      </c>
      <c r="G56" s="93" t="s">
        <v>759</v>
      </c>
      <c r="H56" s="93" t="s">
        <v>760</v>
      </c>
      <c r="I56" s="94">
        <v>1500</v>
      </c>
      <c r="J56" s="94">
        <v>19800</v>
      </c>
      <c r="K56" s="93">
        <v>0</v>
      </c>
      <c r="L56" s="94">
        <v>1300</v>
      </c>
      <c r="M56" s="94">
        <v>1300</v>
      </c>
      <c r="N56" s="94"/>
      <c r="O56" s="93" t="s">
        <v>742</v>
      </c>
    </row>
    <row r="57" spans="1:15" x14ac:dyDescent="0.35">
      <c r="A57" s="92">
        <v>56</v>
      </c>
      <c r="B57" s="93" t="s">
        <v>99</v>
      </c>
      <c r="C57" s="93" t="s">
        <v>100</v>
      </c>
      <c r="D57" s="93" t="s">
        <v>610</v>
      </c>
      <c r="E57" s="93" t="s">
        <v>743</v>
      </c>
      <c r="F57" s="93" t="s">
        <v>758</v>
      </c>
      <c r="G57" s="93" t="s">
        <v>759</v>
      </c>
      <c r="H57" s="93" t="s">
        <v>760</v>
      </c>
      <c r="I57" s="94">
        <v>1950</v>
      </c>
      <c r="J57" s="94">
        <v>19050</v>
      </c>
      <c r="K57" s="93">
        <v>0</v>
      </c>
      <c r="L57" s="94">
        <v>1875</v>
      </c>
      <c r="M57" s="94">
        <v>1875</v>
      </c>
      <c r="N57" s="94"/>
      <c r="O57" s="93" t="s">
        <v>742</v>
      </c>
    </row>
    <row r="58" spans="1:15" x14ac:dyDescent="0.35">
      <c r="A58" s="92">
        <v>57</v>
      </c>
      <c r="B58" s="93" t="s">
        <v>74</v>
      </c>
      <c r="C58" s="93" t="s">
        <v>761</v>
      </c>
      <c r="D58" s="93" t="s">
        <v>609</v>
      </c>
      <c r="E58" s="93" t="s">
        <v>738</v>
      </c>
      <c r="F58" s="93" t="s">
        <v>744</v>
      </c>
      <c r="G58" s="93" t="s">
        <v>753</v>
      </c>
      <c r="H58" s="93" t="s">
        <v>754</v>
      </c>
      <c r="I58" s="94">
        <v>1500</v>
      </c>
      <c r="J58" s="94">
        <v>18000</v>
      </c>
      <c r="K58" s="93">
        <v>300</v>
      </c>
      <c r="L58" s="93">
        <v>100</v>
      </c>
      <c r="M58" s="93">
        <v>400</v>
      </c>
      <c r="N58" s="94"/>
      <c r="O58" s="93" t="s">
        <v>742</v>
      </c>
    </row>
    <row r="59" spans="1:15" x14ac:dyDescent="0.35">
      <c r="A59" s="92">
        <v>58</v>
      </c>
      <c r="B59" s="93" t="s">
        <v>55</v>
      </c>
      <c r="C59" s="93" t="s">
        <v>56</v>
      </c>
      <c r="D59" s="93" t="s">
        <v>610</v>
      </c>
      <c r="E59" s="93" t="s">
        <v>743</v>
      </c>
      <c r="F59" s="93" t="s">
        <v>758</v>
      </c>
      <c r="G59" s="93" t="s">
        <v>759</v>
      </c>
      <c r="H59" s="93" t="s">
        <v>760</v>
      </c>
      <c r="I59" s="94">
        <v>1880</v>
      </c>
      <c r="J59" s="94">
        <v>19900</v>
      </c>
      <c r="K59" s="93">
        <v>0</v>
      </c>
      <c r="L59" s="94">
        <v>1877</v>
      </c>
      <c r="M59" s="94">
        <v>1877</v>
      </c>
      <c r="N59" s="94"/>
      <c r="O59" s="93" t="s">
        <v>742</v>
      </c>
    </row>
    <row r="60" spans="1:15" x14ac:dyDescent="0.35">
      <c r="A60" s="92">
        <v>59</v>
      </c>
      <c r="B60" s="93" t="s">
        <v>95</v>
      </c>
      <c r="C60" s="93" t="s">
        <v>96</v>
      </c>
      <c r="D60" s="93" t="s">
        <v>610</v>
      </c>
      <c r="E60" s="93" t="s">
        <v>745</v>
      </c>
      <c r="F60" s="93" t="s">
        <v>744</v>
      </c>
      <c r="G60" s="93" t="s">
        <v>746</v>
      </c>
      <c r="H60" s="93" t="s">
        <v>747</v>
      </c>
      <c r="I60" s="94">
        <v>1800</v>
      </c>
      <c r="J60" s="94">
        <v>17500</v>
      </c>
      <c r="K60" s="94">
        <v>1800</v>
      </c>
      <c r="L60" s="93">
        <v>0</v>
      </c>
      <c r="M60" s="94">
        <v>1800</v>
      </c>
      <c r="N60" s="93"/>
      <c r="O60" s="93" t="s">
        <v>742</v>
      </c>
    </row>
    <row r="61" spans="1:15" x14ac:dyDescent="0.35">
      <c r="A61" s="92">
        <v>60</v>
      </c>
      <c r="B61" s="93" t="s">
        <v>60</v>
      </c>
      <c r="C61" s="93" t="s">
        <v>61</v>
      </c>
      <c r="D61" s="93" t="s">
        <v>610</v>
      </c>
      <c r="E61" s="93" t="s">
        <v>743</v>
      </c>
      <c r="F61" s="93" t="s">
        <v>758</v>
      </c>
      <c r="G61" s="93" t="s">
        <v>759</v>
      </c>
      <c r="H61" s="93" t="s">
        <v>760</v>
      </c>
      <c r="I61" s="94">
        <v>1520</v>
      </c>
      <c r="J61" s="94">
        <v>19900</v>
      </c>
      <c r="K61" s="93">
        <v>0</v>
      </c>
      <c r="L61" s="94">
        <v>1525</v>
      </c>
      <c r="M61" s="94">
        <v>1525</v>
      </c>
      <c r="N61" s="94"/>
      <c r="O61" s="93" t="s">
        <v>742</v>
      </c>
    </row>
    <row r="62" spans="1:15" x14ac:dyDescent="0.35">
      <c r="A62" s="92">
        <v>61</v>
      </c>
      <c r="B62" s="93" t="s">
        <v>124</v>
      </c>
      <c r="C62" s="93" t="s">
        <v>125</v>
      </c>
      <c r="D62" s="93" t="s">
        <v>610</v>
      </c>
      <c r="E62" s="93" t="s">
        <v>745</v>
      </c>
      <c r="F62" s="93" t="s">
        <v>744</v>
      </c>
      <c r="G62" s="93" t="s">
        <v>746</v>
      </c>
      <c r="H62" s="93" t="s">
        <v>747</v>
      </c>
      <c r="I62" s="94">
        <v>1850</v>
      </c>
      <c r="J62" s="94">
        <v>18000</v>
      </c>
      <c r="K62" s="94">
        <v>1800</v>
      </c>
      <c r="L62" s="93">
        <v>550</v>
      </c>
      <c r="M62" s="94">
        <v>2350</v>
      </c>
      <c r="N62" s="94"/>
      <c r="O62" s="93" t="s">
        <v>742</v>
      </c>
    </row>
    <row r="63" spans="1:15" x14ac:dyDescent="0.35">
      <c r="A63" s="92">
        <v>62</v>
      </c>
      <c r="B63" s="93" t="s">
        <v>148</v>
      </c>
      <c r="C63" s="93" t="s">
        <v>149</v>
      </c>
      <c r="D63" s="93" t="s">
        <v>613</v>
      </c>
      <c r="E63" s="93" t="s">
        <v>743</v>
      </c>
      <c r="F63" s="93" t="s">
        <v>758</v>
      </c>
      <c r="G63" s="93" t="s">
        <v>759</v>
      </c>
      <c r="H63" s="93" t="s">
        <v>760</v>
      </c>
      <c r="I63" s="94">
        <v>1730</v>
      </c>
      <c r="J63" s="94">
        <v>19800</v>
      </c>
      <c r="K63" s="93">
        <v>0</v>
      </c>
      <c r="L63" s="94">
        <v>1700</v>
      </c>
      <c r="M63" s="94">
        <v>1700</v>
      </c>
      <c r="N63" s="94"/>
      <c r="O63" s="93" t="s">
        <v>742</v>
      </c>
    </row>
    <row r="64" spans="1:15" x14ac:dyDescent="0.35">
      <c r="A64" s="92">
        <v>63</v>
      </c>
      <c r="B64" s="93" t="s">
        <v>114</v>
      </c>
      <c r="C64" s="93" t="s">
        <v>115</v>
      </c>
      <c r="D64" s="93" t="s">
        <v>610</v>
      </c>
      <c r="E64" s="93" t="s">
        <v>745</v>
      </c>
      <c r="F64" s="93" t="s">
        <v>758</v>
      </c>
      <c r="G64" s="93" t="s">
        <v>759</v>
      </c>
      <c r="H64" s="93" t="s">
        <v>760</v>
      </c>
      <c r="I64" s="94">
        <v>2000</v>
      </c>
      <c r="J64" s="94">
        <v>19900</v>
      </c>
      <c r="K64" s="93">
        <v>0</v>
      </c>
      <c r="L64" s="94">
        <v>1992</v>
      </c>
      <c r="M64" s="94">
        <v>1992</v>
      </c>
      <c r="N64" s="94"/>
      <c r="O64" s="93" t="s">
        <v>742</v>
      </c>
    </row>
    <row r="65" spans="1:15" x14ac:dyDescent="0.35">
      <c r="A65" s="92">
        <v>64</v>
      </c>
      <c r="B65" s="93" t="s">
        <v>110</v>
      </c>
      <c r="C65" s="93" t="s">
        <v>111</v>
      </c>
      <c r="D65" s="93" t="s">
        <v>610</v>
      </c>
      <c r="E65" s="93" t="s">
        <v>745</v>
      </c>
      <c r="F65" s="93" t="s">
        <v>744</v>
      </c>
      <c r="G65" s="93" t="s">
        <v>746</v>
      </c>
      <c r="H65" s="93" t="s">
        <v>747</v>
      </c>
      <c r="I65" s="94">
        <v>1750</v>
      </c>
      <c r="J65" s="94">
        <v>18700</v>
      </c>
      <c r="K65" s="94">
        <v>1750</v>
      </c>
      <c r="L65" s="93">
        <v>0</v>
      </c>
      <c r="M65" s="94">
        <v>1750</v>
      </c>
      <c r="N65" s="93"/>
      <c r="O65" s="93" t="s">
        <v>742</v>
      </c>
    </row>
    <row r="66" spans="1:15" x14ac:dyDescent="0.35">
      <c r="A66" s="92">
        <v>65</v>
      </c>
      <c r="B66" s="93" t="s">
        <v>154</v>
      </c>
      <c r="C66" s="93" t="s">
        <v>155</v>
      </c>
      <c r="D66" s="93" t="s">
        <v>610</v>
      </c>
      <c r="E66" s="93" t="s">
        <v>743</v>
      </c>
      <c r="F66" s="93" t="s">
        <v>758</v>
      </c>
      <c r="G66" s="93" t="s">
        <v>759</v>
      </c>
      <c r="H66" s="93" t="s">
        <v>760</v>
      </c>
      <c r="I66" s="94">
        <v>1400</v>
      </c>
      <c r="J66" s="94">
        <v>19900</v>
      </c>
      <c r="K66" s="93">
        <v>0</v>
      </c>
      <c r="L66" s="93">
        <v>500</v>
      </c>
      <c r="M66" s="93">
        <v>500</v>
      </c>
      <c r="N66" s="94"/>
      <c r="O66" s="93" t="s">
        <v>742</v>
      </c>
    </row>
    <row r="67" spans="1:15" x14ac:dyDescent="0.35">
      <c r="A67" s="92">
        <v>66</v>
      </c>
      <c r="B67" s="93" t="s">
        <v>68</v>
      </c>
      <c r="C67" s="93" t="s">
        <v>69</v>
      </c>
      <c r="D67" s="93" t="s">
        <v>613</v>
      </c>
      <c r="E67" s="93" t="s">
        <v>743</v>
      </c>
      <c r="F67" s="93" t="s">
        <v>752</v>
      </c>
      <c r="G67" s="93" t="s">
        <v>753</v>
      </c>
      <c r="H67" s="93" t="s">
        <v>754</v>
      </c>
      <c r="I67" s="94">
        <v>1400</v>
      </c>
      <c r="J67" s="94">
        <v>20500</v>
      </c>
      <c r="K67" s="93">
        <v>350</v>
      </c>
      <c r="L67" s="93">
        <v>0</v>
      </c>
      <c r="M67" s="93">
        <v>350</v>
      </c>
      <c r="N67" s="93"/>
      <c r="O67" s="93" t="s">
        <v>742</v>
      </c>
    </row>
    <row r="68" spans="1:15" x14ac:dyDescent="0.35">
      <c r="A68" s="92">
        <v>67</v>
      </c>
      <c r="B68" s="93" t="s">
        <v>183</v>
      </c>
      <c r="C68" s="93" t="s">
        <v>184</v>
      </c>
      <c r="D68" s="93" t="s">
        <v>613</v>
      </c>
      <c r="E68" s="93" t="s">
        <v>745</v>
      </c>
      <c r="F68" s="93" t="s">
        <v>749</v>
      </c>
      <c r="G68" s="93" t="s">
        <v>750</v>
      </c>
      <c r="H68" s="93" t="s">
        <v>751</v>
      </c>
      <c r="I68" s="94">
        <v>1850</v>
      </c>
      <c r="J68" s="94">
        <v>16500</v>
      </c>
      <c r="K68" s="94">
        <v>1500</v>
      </c>
      <c r="L68" s="93">
        <v>0</v>
      </c>
      <c r="M68" s="94">
        <v>1500</v>
      </c>
      <c r="N68" s="93"/>
      <c r="O68" s="93" t="s">
        <v>742</v>
      </c>
    </row>
    <row r="69" spans="1:15" x14ac:dyDescent="0.35">
      <c r="A69" s="92">
        <v>68</v>
      </c>
      <c r="B69" s="93" t="s">
        <v>112</v>
      </c>
      <c r="C69" s="93" t="s">
        <v>113</v>
      </c>
      <c r="D69" s="93" t="s">
        <v>609</v>
      </c>
      <c r="E69" s="93" t="s">
        <v>738</v>
      </c>
      <c r="F69" s="93" t="s">
        <v>756</v>
      </c>
      <c r="G69" s="93" t="s">
        <v>750</v>
      </c>
      <c r="H69" s="93" t="s">
        <v>751</v>
      </c>
      <c r="I69" s="94">
        <v>1100</v>
      </c>
      <c r="J69" s="94">
        <v>19550</v>
      </c>
      <c r="K69" s="93">
        <v>900</v>
      </c>
      <c r="L69" s="93">
        <v>0</v>
      </c>
      <c r="M69" s="93">
        <v>900</v>
      </c>
      <c r="N69" s="93"/>
      <c r="O69" s="93" t="s">
        <v>742</v>
      </c>
    </row>
    <row r="70" spans="1:15" x14ac:dyDescent="0.35">
      <c r="A70" s="92">
        <v>69</v>
      </c>
      <c r="B70" s="93" t="s">
        <v>199</v>
      </c>
      <c r="C70" s="93" t="s">
        <v>200</v>
      </c>
      <c r="D70" s="93" t="s">
        <v>603</v>
      </c>
      <c r="E70" s="93" t="s">
        <v>738</v>
      </c>
      <c r="F70" s="93" t="s">
        <v>749</v>
      </c>
      <c r="G70" s="93" t="s">
        <v>750</v>
      </c>
      <c r="H70" s="93" t="s">
        <v>751</v>
      </c>
      <c r="I70" s="93">
        <v>900</v>
      </c>
      <c r="J70" s="94">
        <v>19100</v>
      </c>
      <c r="K70" s="94">
        <v>1000</v>
      </c>
      <c r="L70" s="93">
        <v>0</v>
      </c>
      <c r="M70" s="94">
        <v>1000</v>
      </c>
      <c r="N70" s="93"/>
      <c r="O70" s="93" t="s">
        <v>742</v>
      </c>
    </row>
    <row r="71" spans="1:15" x14ac:dyDescent="0.35">
      <c r="A71" s="92">
        <v>70</v>
      </c>
      <c r="B71" s="93" t="s">
        <v>84</v>
      </c>
      <c r="C71" s="93" t="s">
        <v>85</v>
      </c>
      <c r="D71" s="93" t="s">
        <v>603</v>
      </c>
      <c r="E71" s="93" t="s">
        <v>738</v>
      </c>
      <c r="F71" s="93" t="s">
        <v>756</v>
      </c>
      <c r="G71" s="93" t="s">
        <v>750</v>
      </c>
      <c r="H71" s="93" t="s">
        <v>751</v>
      </c>
      <c r="I71" s="94">
        <v>1800</v>
      </c>
      <c r="J71" s="94">
        <v>19000</v>
      </c>
      <c r="K71" s="94">
        <v>1700</v>
      </c>
      <c r="L71" s="93">
        <v>0</v>
      </c>
      <c r="M71" s="94">
        <v>1700</v>
      </c>
      <c r="N71" s="93"/>
      <c r="O71" s="93" t="s">
        <v>742</v>
      </c>
    </row>
    <row r="72" spans="1:15" x14ac:dyDescent="0.35">
      <c r="A72" s="92">
        <v>71</v>
      </c>
      <c r="B72" s="93" t="s">
        <v>210</v>
      </c>
      <c r="C72" s="93" t="s">
        <v>211</v>
      </c>
      <c r="D72" s="93" t="s">
        <v>613</v>
      </c>
      <c r="E72" s="93" t="s">
        <v>745</v>
      </c>
      <c r="F72" s="93" t="s">
        <v>755</v>
      </c>
      <c r="G72" s="93" t="s">
        <v>750</v>
      </c>
      <c r="H72" s="93" t="s">
        <v>751</v>
      </c>
      <c r="I72" s="94">
        <v>1600</v>
      </c>
      <c r="J72" s="94">
        <v>20000</v>
      </c>
      <c r="K72" s="94">
        <v>1600</v>
      </c>
      <c r="L72" s="93">
        <v>0</v>
      </c>
      <c r="M72" s="94">
        <v>1600</v>
      </c>
      <c r="N72" s="93"/>
      <c r="O72" s="93" t="s">
        <v>742</v>
      </c>
    </row>
    <row r="73" spans="1:15" x14ac:dyDescent="0.35">
      <c r="A73" s="92">
        <v>72</v>
      </c>
      <c r="B73" s="93" t="s">
        <v>132</v>
      </c>
      <c r="C73" s="93" t="s">
        <v>133</v>
      </c>
      <c r="D73" s="93" t="s">
        <v>609</v>
      </c>
      <c r="E73" s="93" t="s">
        <v>738</v>
      </c>
      <c r="F73" s="93" t="s">
        <v>744</v>
      </c>
      <c r="G73" s="93" t="s">
        <v>753</v>
      </c>
      <c r="H73" s="93" t="s">
        <v>754</v>
      </c>
      <c r="I73" s="94">
        <v>1500</v>
      </c>
      <c r="J73" s="94">
        <v>18000</v>
      </c>
      <c r="K73" s="94">
        <v>1500</v>
      </c>
      <c r="L73" s="93">
        <v>0</v>
      </c>
      <c r="M73" s="94">
        <v>1500</v>
      </c>
      <c r="N73" s="93"/>
      <c r="O73" s="93" t="s">
        <v>742</v>
      </c>
    </row>
    <row r="74" spans="1:15" x14ac:dyDescent="0.35">
      <c r="A74" s="92">
        <v>73</v>
      </c>
      <c r="B74" s="93" t="s">
        <v>170</v>
      </c>
      <c r="C74" s="93" t="s">
        <v>762</v>
      </c>
      <c r="D74" s="93" t="s">
        <v>609</v>
      </c>
      <c r="E74" s="93" t="s">
        <v>738</v>
      </c>
      <c r="F74" s="93" t="s">
        <v>744</v>
      </c>
      <c r="G74" s="93" t="s">
        <v>746</v>
      </c>
      <c r="H74" s="93" t="s">
        <v>747</v>
      </c>
      <c r="I74" s="94">
        <v>2000</v>
      </c>
      <c r="J74" s="94">
        <v>17500</v>
      </c>
      <c r="K74" s="93">
        <v>0</v>
      </c>
      <c r="L74" s="93">
        <v>0</v>
      </c>
      <c r="M74" s="93">
        <v>0</v>
      </c>
      <c r="N74" s="93"/>
      <c r="O74" s="93" t="s">
        <v>742</v>
      </c>
    </row>
    <row r="75" spans="1:15" x14ac:dyDescent="0.35">
      <c r="A75" s="92">
        <v>74</v>
      </c>
      <c r="B75" s="93" t="s">
        <v>168</v>
      </c>
      <c r="C75" s="93" t="s">
        <v>169</v>
      </c>
      <c r="D75" s="93" t="s">
        <v>609</v>
      </c>
      <c r="E75" s="93" t="s">
        <v>738</v>
      </c>
      <c r="F75" s="93" t="s">
        <v>744</v>
      </c>
      <c r="G75" s="93" t="s">
        <v>746</v>
      </c>
      <c r="H75" s="93" t="s">
        <v>747</v>
      </c>
      <c r="I75" s="94">
        <v>1500</v>
      </c>
      <c r="J75" s="94">
        <v>18000</v>
      </c>
      <c r="K75" s="94">
        <v>1500</v>
      </c>
      <c r="L75" s="93">
        <v>0</v>
      </c>
      <c r="M75" s="94">
        <v>1500</v>
      </c>
      <c r="N75" s="93"/>
      <c r="O75" s="93" t="s">
        <v>742</v>
      </c>
    </row>
    <row r="76" spans="1:15" x14ac:dyDescent="0.35">
      <c r="A76" s="92">
        <v>75</v>
      </c>
      <c r="B76" s="93" t="s">
        <v>63</v>
      </c>
      <c r="C76" s="93" t="s">
        <v>64</v>
      </c>
      <c r="D76" s="93" t="s">
        <v>613</v>
      </c>
      <c r="E76" s="93" t="s">
        <v>743</v>
      </c>
      <c r="F76" s="93" t="s">
        <v>744</v>
      </c>
      <c r="G76" s="93" t="s">
        <v>746</v>
      </c>
      <c r="H76" s="93" t="s">
        <v>747</v>
      </c>
      <c r="I76" s="94">
        <v>2000</v>
      </c>
      <c r="J76" s="94">
        <v>19000</v>
      </c>
      <c r="K76" s="94">
        <v>2000</v>
      </c>
      <c r="L76" s="93">
        <v>0</v>
      </c>
      <c r="M76" s="94">
        <v>2000</v>
      </c>
      <c r="N76" s="93"/>
      <c r="O76" s="93" t="s">
        <v>742</v>
      </c>
    </row>
    <row r="77" spans="1:15" x14ac:dyDescent="0.35">
      <c r="A77" s="92">
        <v>76</v>
      </c>
      <c r="B77" s="93" t="s">
        <v>212</v>
      </c>
      <c r="C77" s="93" t="s">
        <v>213</v>
      </c>
      <c r="D77" s="93" t="s">
        <v>603</v>
      </c>
      <c r="E77" s="93" t="s">
        <v>745</v>
      </c>
      <c r="F77" s="93" t="s">
        <v>752</v>
      </c>
      <c r="G77" s="93" t="s">
        <v>753</v>
      </c>
      <c r="H77" s="93" t="s">
        <v>754</v>
      </c>
      <c r="I77" s="93">
        <v>900</v>
      </c>
      <c r="J77" s="94">
        <v>27500</v>
      </c>
      <c r="K77" s="94">
        <v>1300</v>
      </c>
      <c r="L77" s="93">
        <v>0</v>
      </c>
      <c r="M77" s="94">
        <v>1300</v>
      </c>
      <c r="N77" s="93"/>
      <c r="O77" s="93" t="s"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All_Area</vt:lpstr>
      <vt:lpstr>Dapot ALL</vt:lpstr>
      <vt:lpstr>SPAREPART POOL</vt:lpstr>
      <vt:lpstr>Sumbagsel</vt:lpstr>
      <vt:lpstr>Sumbagteng</vt:lpstr>
      <vt:lpstr>Jawa Timur</vt:lpstr>
      <vt:lpstr>Bali Nusra</vt:lpstr>
      <vt:lpstr>Kalimantan</vt:lpstr>
      <vt:lpstr>Kalimantan BBM</vt:lpstr>
      <vt:lpstr>Puma</vt:lpstr>
      <vt:lpstr>Kalimantan LookUp</vt:lpstr>
      <vt:lpstr>Sheet1</vt:lpstr>
      <vt:lpstr>Sulawesi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Ariya Kumala</dc:creator>
  <cp:keywords/>
  <dc:description/>
  <cp:lastModifiedBy>Ariya Kumala</cp:lastModifiedBy>
  <cp:revision/>
  <dcterms:created xsi:type="dcterms:W3CDTF">2025-02-10T06:35:48Z</dcterms:created>
  <dcterms:modified xsi:type="dcterms:W3CDTF">2025-05-14T11:23:15Z</dcterms:modified>
  <cp:category/>
  <cp:contentStatus/>
</cp:coreProperties>
</file>