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enordquist_umass_edu/Documents/Manuscripts/23-BK-Predictor/Supplemental_Materials/SI_Tables_Excel_files/"/>
    </mc:Choice>
  </mc:AlternateContent>
  <xr:revisionPtr revIDLastSave="0" documentId="8_{299D43AC-39AC-4A73-BAA9-9A1A314F40C3}" xr6:coauthVersionLast="47" xr6:coauthVersionMax="47" xr10:uidLastSave="{00000000-0000-0000-0000-000000000000}"/>
  <bookViews>
    <workbookView xWindow="0" yWindow="0" windowWidth="25600" windowHeight="16000" tabRatio="500" firstSheet="1" activeTab="1" xr2:uid="{00000000-000D-0000-FFFF-FFFF00000000}"/>
  </bookViews>
  <sheets>
    <sheet name="data_complete" sheetId="1" r:id="rId1"/>
    <sheet name="training_data" sheetId="5" r:id="rId2"/>
    <sheet name="sources" sheetId="2" r:id="rId3"/>
    <sheet name="notes" sheetId="3" r:id="rId4"/>
    <sheet name="data_lowCa" sheetId="4" r:id="rId5"/>
  </sheets>
  <definedNames>
    <definedName name="_xlnm._FilterDatabase" localSheetId="0">data_complete!$A$1:$T$578</definedName>
    <definedName name="_FilterDatabase_0" localSheetId="0">data_complete!$A$1:$T$578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R1C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2" i="5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B5" i="2"/>
  <c r="B4" i="2"/>
  <c r="B3" i="2"/>
  <c r="B2" i="2"/>
  <c r="F578" i="1"/>
  <c r="F577" i="1"/>
  <c r="F576" i="1"/>
  <c r="F575" i="1"/>
  <c r="F574" i="1"/>
  <c r="F573" i="1"/>
  <c r="F572" i="1"/>
  <c r="F571" i="1"/>
  <c r="F570" i="1"/>
  <c r="F569" i="1"/>
  <c r="F568" i="1"/>
  <c r="N567" i="1"/>
  <c r="J567" i="1"/>
  <c r="J566" i="1"/>
  <c r="J565" i="1"/>
  <c r="F564" i="1"/>
  <c r="F563" i="1"/>
  <c r="J562" i="1"/>
  <c r="F562" i="1"/>
  <c r="J561" i="1"/>
  <c r="F561" i="1"/>
  <c r="F560" i="1"/>
  <c r="F559" i="1"/>
  <c r="F558" i="1"/>
  <c r="F557" i="1"/>
  <c r="F556" i="1"/>
  <c r="F555" i="1"/>
  <c r="F554" i="1"/>
  <c r="F553" i="1"/>
  <c r="J552" i="1"/>
  <c r="F552" i="1"/>
  <c r="F551" i="1"/>
  <c r="F550" i="1"/>
  <c r="F549" i="1"/>
  <c r="F548" i="1"/>
  <c r="F547" i="1"/>
  <c r="F546" i="1"/>
  <c r="F545" i="1"/>
  <c r="F544" i="1"/>
  <c r="F543" i="1"/>
  <c r="F542" i="1"/>
  <c r="N541" i="1"/>
  <c r="J541" i="1"/>
  <c r="F541" i="1"/>
  <c r="N540" i="1"/>
  <c r="J540" i="1"/>
  <c r="F540" i="1"/>
  <c r="F539" i="1"/>
  <c r="N538" i="1"/>
  <c r="J538" i="1"/>
  <c r="F538" i="1"/>
  <c r="N537" i="1"/>
  <c r="J537" i="1"/>
  <c r="F537" i="1"/>
  <c r="N536" i="1"/>
  <c r="J536" i="1"/>
  <c r="F536" i="1"/>
  <c r="N535" i="1"/>
  <c r="J535" i="1"/>
  <c r="F535" i="1"/>
  <c r="N534" i="1"/>
  <c r="J534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N516" i="1"/>
  <c r="J516" i="1"/>
  <c r="F516" i="1"/>
  <c r="N515" i="1"/>
  <c r="J515" i="1"/>
  <c r="F515" i="1"/>
  <c r="F514" i="1"/>
  <c r="N513" i="1"/>
  <c r="J513" i="1"/>
  <c r="F513" i="1"/>
  <c r="N512" i="1"/>
  <c r="J512" i="1"/>
  <c r="F512" i="1"/>
  <c r="N511" i="1"/>
  <c r="J511" i="1"/>
  <c r="F511" i="1"/>
  <c r="N510" i="1"/>
  <c r="J510" i="1"/>
  <c r="F510" i="1"/>
  <c r="N509" i="1"/>
  <c r="J509" i="1"/>
  <c r="F509" i="1"/>
  <c r="N508" i="1"/>
  <c r="J508" i="1"/>
  <c r="F508" i="1"/>
  <c r="N507" i="1"/>
  <c r="J507" i="1"/>
  <c r="F507" i="1"/>
  <c r="N506" i="1"/>
  <c r="J506" i="1"/>
  <c r="F506" i="1"/>
  <c r="N505" i="1"/>
  <c r="J505" i="1"/>
  <c r="F505" i="1"/>
  <c r="N504" i="1"/>
  <c r="J504" i="1"/>
  <c r="F504" i="1"/>
  <c r="F503" i="1"/>
  <c r="N502" i="1"/>
  <c r="J502" i="1"/>
  <c r="F502" i="1"/>
  <c r="N501" i="1"/>
  <c r="J501" i="1"/>
  <c r="F501" i="1"/>
  <c r="N500" i="1"/>
  <c r="J500" i="1"/>
  <c r="F500" i="1"/>
  <c r="N499" i="1"/>
  <c r="J499" i="1"/>
  <c r="F499" i="1"/>
  <c r="N498" i="1"/>
  <c r="J498" i="1"/>
  <c r="F498" i="1"/>
  <c r="N497" i="1"/>
  <c r="J497" i="1"/>
  <c r="F497" i="1"/>
  <c r="F495" i="1"/>
  <c r="F494" i="1"/>
  <c r="F493" i="1"/>
  <c r="F492" i="1"/>
  <c r="F491" i="1"/>
  <c r="F490" i="1"/>
  <c r="F489" i="1"/>
  <c r="F488" i="1"/>
  <c r="I487" i="1"/>
  <c r="J487" i="1" s="1"/>
  <c r="F487" i="1"/>
  <c r="F486" i="1"/>
  <c r="N485" i="1"/>
  <c r="J485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N468" i="1"/>
  <c r="J468" i="1"/>
  <c r="N467" i="1"/>
  <c r="J467" i="1"/>
  <c r="F467" i="1"/>
  <c r="N466" i="1"/>
  <c r="J466" i="1"/>
  <c r="F466" i="1"/>
  <c r="N465" i="1"/>
  <c r="J465" i="1"/>
  <c r="F465" i="1"/>
  <c r="N464" i="1"/>
  <c r="J464" i="1"/>
  <c r="F464" i="1"/>
  <c r="N463" i="1"/>
  <c r="J463" i="1"/>
  <c r="F463" i="1"/>
  <c r="N462" i="1"/>
  <c r="J462" i="1"/>
  <c r="F462" i="1"/>
  <c r="F461" i="1"/>
  <c r="N460" i="1"/>
  <c r="J460" i="1"/>
  <c r="F460" i="1"/>
  <c r="N459" i="1"/>
  <c r="J459" i="1"/>
  <c r="F459" i="1"/>
  <c r="F458" i="1"/>
  <c r="N457" i="1"/>
  <c r="J457" i="1"/>
  <c r="F457" i="1"/>
  <c r="F456" i="1"/>
  <c r="F455" i="1"/>
  <c r="F454" i="1"/>
  <c r="F453" i="1"/>
  <c r="J452" i="1"/>
  <c r="F452" i="1"/>
  <c r="F451" i="1"/>
  <c r="F450" i="1"/>
  <c r="N449" i="1"/>
  <c r="J449" i="1"/>
  <c r="F449" i="1"/>
  <c r="F448" i="1"/>
  <c r="F447" i="1"/>
  <c r="F446" i="1"/>
  <c r="F445" i="1"/>
  <c r="N444" i="1"/>
  <c r="J444" i="1"/>
  <c r="F444" i="1"/>
  <c r="J443" i="1"/>
  <c r="F443" i="1"/>
  <c r="J442" i="1"/>
  <c r="F442" i="1"/>
  <c r="N441" i="1"/>
  <c r="J441" i="1"/>
  <c r="F441" i="1"/>
  <c r="F440" i="1"/>
  <c r="F439" i="1"/>
  <c r="R438" i="1"/>
  <c r="N438" i="1"/>
  <c r="J438" i="1"/>
  <c r="F438" i="1"/>
  <c r="F437" i="1"/>
  <c r="J436" i="1"/>
  <c r="F435" i="1"/>
  <c r="J434" i="1"/>
  <c r="F434" i="1"/>
  <c r="N433" i="1"/>
  <c r="J433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J415" i="1"/>
  <c r="F415" i="1"/>
  <c r="F414" i="1"/>
  <c r="F413" i="1"/>
  <c r="F412" i="1"/>
  <c r="F411" i="1"/>
  <c r="F410" i="1"/>
  <c r="N409" i="1"/>
  <c r="J409" i="1"/>
  <c r="F408" i="1"/>
  <c r="F407" i="1"/>
  <c r="F406" i="1"/>
  <c r="I405" i="1"/>
  <c r="J405" i="1" s="1"/>
  <c r="F405" i="1"/>
  <c r="F404" i="1"/>
  <c r="F403" i="1"/>
  <c r="F402" i="1"/>
  <c r="F401" i="1"/>
  <c r="F400" i="1"/>
  <c r="F399" i="1"/>
  <c r="N397" i="1"/>
  <c r="J397" i="1"/>
  <c r="F397" i="1"/>
  <c r="F396" i="1"/>
  <c r="F395" i="1"/>
  <c r="F394" i="1"/>
  <c r="F393" i="1"/>
  <c r="F392" i="1"/>
  <c r="J391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N353" i="1"/>
  <c r="J353" i="1"/>
  <c r="F353" i="1"/>
  <c r="F352" i="1"/>
  <c r="J351" i="1"/>
  <c r="F351" i="1"/>
  <c r="F350" i="1"/>
  <c r="F349" i="1"/>
  <c r="F348" i="1"/>
  <c r="F347" i="1"/>
  <c r="J346" i="1"/>
  <c r="F346" i="1"/>
  <c r="J345" i="1"/>
  <c r="F345" i="1"/>
  <c r="F344" i="1"/>
  <c r="N343" i="1"/>
  <c r="J343" i="1"/>
  <c r="F343" i="1"/>
  <c r="N342" i="1"/>
  <c r="J342" i="1"/>
  <c r="F342" i="1"/>
  <c r="N341" i="1"/>
  <c r="J341" i="1"/>
  <c r="F341" i="1"/>
  <c r="J340" i="1"/>
  <c r="I340" i="1"/>
  <c r="F340" i="1"/>
  <c r="E339" i="1"/>
  <c r="F339" i="1" s="1"/>
  <c r="F338" i="1"/>
  <c r="F337" i="1"/>
  <c r="F336" i="1"/>
  <c r="F335" i="1"/>
  <c r="E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N321" i="1"/>
  <c r="J321" i="1"/>
  <c r="F321" i="1"/>
  <c r="F320" i="1"/>
  <c r="F319" i="1"/>
  <c r="R318" i="1"/>
  <c r="N318" i="1"/>
  <c r="J318" i="1"/>
  <c r="F318" i="1"/>
  <c r="J317" i="1"/>
  <c r="F317" i="1"/>
  <c r="F316" i="1"/>
  <c r="J315" i="1"/>
  <c r="F315" i="1"/>
  <c r="F314" i="1"/>
  <c r="N313" i="1"/>
  <c r="J313" i="1"/>
  <c r="F313" i="1"/>
  <c r="N312" i="1"/>
  <c r="J312" i="1"/>
  <c r="F312" i="1"/>
  <c r="I311" i="1"/>
  <c r="J311" i="1" s="1"/>
  <c r="E311" i="1"/>
  <c r="F311" i="1" s="1"/>
  <c r="N310" i="1"/>
  <c r="J310" i="1"/>
  <c r="F310" i="1"/>
  <c r="N309" i="1"/>
  <c r="J309" i="1"/>
  <c r="F309" i="1"/>
  <c r="I308" i="1"/>
  <c r="J308" i="1" s="1"/>
  <c r="F308" i="1"/>
  <c r="E308" i="1"/>
  <c r="J307" i="1"/>
  <c r="F307" i="1"/>
  <c r="N306" i="1"/>
  <c r="J306" i="1"/>
  <c r="F306" i="1"/>
  <c r="J305" i="1"/>
  <c r="I305" i="1"/>
  <c r="E305" i="1"/>
  <c r="F305" i="1" s="1"/>
  <c r="N304" i="1"/>
  <c r="J304" i="1"/>
  <c r="F304" i="1"/>
  <c r="I303" i="1"/>
  <c r="J303" i="1" s="1"/>
  <c r="F303" i="1"/>
  <c r="E303" i="1"/>
  <c r="N302" i="1"/>
  <c r="J302" i="1"/>
  <c r="F302" i="1"/>
  <c r="I301" i="1"/>
  <c r="J301" i="1" s="1"/>
  <c r="F301" i="1"/>
  <c r="J300" i="1"/>
  <c r="F300" i="1"/>
  <c r="F299" i="1"/>
  <c r="F298" i="1"/>
  <c r="F297" i="1"/>
  <c r="F296" i="1"/>
  <c r="N295" i="1"/>
  <c r="J295" i="1"/>
  <c r="F295" i="1"/>
  <c r="F294" i="1"/>
  <c r="F293" i="1"/>
  <c r="F292" i="1"/>
  <c r="F291" i="1"/>
  <c r="E290" i="1"/>
  <c r="F290" i="1" s="1"/>
  <c r="F289" i="1"/>
  <c r="F288" i="1"/>
  <c r="F287" i="1"/>
  <c r="F286" i="1"/>
  <c r="F285" i="1"/>
  <c r="J284" i="1"/>
  <c r="J283" i="1"/>
  <c r="F283" i="1"/>
  <c r="F282" i="1"/>
  <c r="F281" i="1"/>
  <c r="F280" i="1"/>
  <c r="F279" i="1"/>
  <c r="N278" i="1"/>
  <c r="J278" i="1"/>
  <c r="F278" i="1"/>
  <c r="F277" i="1"/>
  <c r="F276" i="1"/>
  <c r="J275" i="1"/>
  <c r="F275" i="1"/>
  <c r="F274" i="1"/>
  <c r="F273" i="1"/>
  <c r="J272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J249" i="1"/>
  <c r="F249" i="1"/>
  <c r="F248" i="1"/>
  <c r="F247" i="1"/>
  <c r="J246" i="1"/>
  <c r="I246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N218" i="1"/>
  <c r="J218" i="1"/>
  <c r="F218" i="1"/>
  <c r="F217" i="1"/>
  <c r="F216" i="1"/>
  <c r="F215" i="1"/>
  <c r="F214" i="1"/>
  <c r="F213" i="1"/>
  <c r="F212" i="1"/>
  <c r="J211" i="1"/>
  <c r="J210" i="1"/>
  <c r="J209" i="1"/>
  <c r="J208" i="1"/>
  <c r="J207" i="1"/>
  <c r="J206" i="1"/>
  <c r="J205" i="1"/>
  <c r="R204" i="1"/>
  <c r="N204" i="1"/>
  <c r="J204" i="1"/>
  <c r="J203" i="1"/>
  <c r="J202" i="1"/>
  <c r="N201" i="1"/>
  <c r="F200" i="1"/>
  <c r="F199" i="1"/>
  <c r="F198" i="1"/>
  <c r="F197" i="1"/>
  <c r="F196" i="1"/>
  <c r="J195" i="1"/>
  <c r="F195" i="1"/>
  <c r="F194" i="1"/>
  <c r="E193" i="1"/>
  <c r="F193" i="1" s="1"/>
  <c r="F192" i="1"/>
  <c r="F191" i="1"/>
  <c r="E191" i="1"/>
  <c r="N190" i="1"/>
  <c r="F190" i="1"/>
  <c r="E190" i="1"/>
  <c r="N189" i="1"/>
  <c r="F189" i="1"/>
  <c r="N188" i="1"/>
  <c r="F188" i="1"/>
  <c r="N187" i="1"/>
  <c r="F187" i="1"/>
  <c r="N186" i="1"/>
  <c r="J186" i="1"/>
  <c r="F186" i="1"/>
  <c r="N185" i="1"/>
  <c r="F185" i="1"/>
  <c r="R184" i="1"/>
  <c r="N184" i="1"/>
  <c r="J184" i="1"/>
  <c r="F184" i="1"/>
  <c r="J183" i="1"/>
  <c r="N182" i="1"/>
  <c r="J182" i="1"/>
  <c r="F182" i="1"/>
  <c r="J181" i="1"/>
  <c r="J180" i="1"/>
  <c r="R179" i="1"/>
  <c r="N179" i="1"/>
  <c r="J179" i="1"/>
  <c r="E179" i="1"/>
  <c r="F179" i="1" s="1"/>
  <c r="F178" i="1"/>
  <c r="F177" i="1"/>
  <c r="N176" i="1"/>
  <c r="J176" i="1"/>
  <c r="F176" i="1"/>
  <c r="F175" i="1"/>
  <c r="J174" i="1"/>
  <c r="F174" i="1"/>
  <c r="E173" i="1"/>
  <c r="F173" i="1" s="1"/>
  <c r="F172" i="1"/>
  <c r="N171" i="1"/>
  <c r="J171" i="1"/>
  <c r="F171" i="1"/>
  <c r="F170" i="1"/>
  <c r="F169" i="1"/>
  <c r="F168" i="1"/>
  <c r="F167" i="1"/>
  <c r="F166" i="1"/>
  <c r="N165" i="1"/>
  <c r="J165" i="1"/>
  <c r="F165" i="1"/>
  <c r="N164" i="1"/>
  <c r="J164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J152" i="1"/>
  <c r="F152" i="1"/>
  <c r="J151" i="1"/>
  <c r="F151" i="1"/>
  <c r="J150" i="1"/>
  <c r="F150" i="1"/>
  <c r="F149" i="1"/>
  <c r="F148" i="1"/>
  <c r="F147" i="1"/>
  <c r="F146" i="1"/>
  <c r="F145" i="1"/>
  <c r="F144" i="1"/>
  <c r="N143" i="1"/>
  <c r="J143" i="1"/>
  <c r="F142" i="1"/>
  <c r="F141" i="1"/>
  <c r="F140" i="1"/>
  <c r="J139" i="1"/>
  <c r="F139" i="1"/>
  <c r="F138" i="1"/>
  <c r="F137" i="1"/>
  <c r="N136" i="1"/>
  <c r="J136" i="1"/>
  <c r="F136" i="1"/>
  <c r="F135" i="1"/>
  <c r="F134" i="1"/>
  <c r="N133" i="1"/>
  <c r="J133" i="1"/>
  <c r="F133" i="1"/>
  <c r="F132" i="1"/>
  <c r="F131" i="1"/>
  <c r="F130" i="1"/>
  <c r="F129" i="1"/>
  <c r="F128" i="1"/>
  <c r="F127" i="1"/>
  <c r="J126" i="1"/>
  <c r="F126" i="1"/>
  <c r="F125" i="1"/>
  <c r="F124" i="1"/>
  <c r="J123" i="1"/>
  <c r="F123" i="1"/>
  <c r="F122" i="1"/>
  <c r="F121" i="1"/>
  <c r="F120" i="1"/>
  <c r="J119" i="1"/>
  <c r="F119" i="1"/>
  <c r="F118" i="1"/>
  <c r="N117" i="1"/>
  <c r="J117" i="1"/>
  <c r="F117" i="1"/>
  <c r="F116" i="1"/>
  <c r="J115" i="1"/>
  <c r="F115" i="1"/>
  <c r="J114" i="1"/>
  <c r="F114" i="1"/>
  <c r="F113" i="1"/>
  <c r="F112" i="1"/>
  <c r="F111" i="1"/>
  <c r="F110" i="1"/>
  <c r="F109" i="1"/>
  <c r="F108" i="1"/>
  <c r="F107" i="1"/>
  <c r="F106" i="1"/>
  <c r="F105" i="1"/>
  <c r="J104" i="1"/>
  <c r="R103" i="1"/>
  <c r="N103" i="1"/>
  <c r="J103" i="1"/>
  <c r="N102" i="1"/>
  <c r="J102" i="1"/>
  <c r="F102" i="1"/>
  <c r="N101" i="1"/>
  <c r="J101" i="1"/>
  <c r="F101" i="1"/>
  <c r="N100" i="1"/>
  <c r="J100" i="1"/>
  <c r="F100" i="1"/>
  <c r="N99" i="1"/>
  <c r="J99" i="1"/>
  <c r="F99" i="1"/>
  <c r="R98" i="1"/>
  <c r="N98" i="1"/>
  <c r="J98" i="1"/>
  <c r="F98" i="1"/>
  <c r="N97" i="1"/>
  <c r="J97" i="1"/>
  <c r="F97" i="1"/>
  <c r="N96" i="1"/>
  <c r="J96" i="1"/>
  <c r="F96" i="1"/>
  <c r="N95" i="1"/>
  <c r="J95" i="1"/>
  <c r="F95" i="1"/>
  <c r="R94" i="1"/>
  <c r="N94" i="1"/>
  <c r="J94" i="1"/>
  <c r="R93" i="1"/>
  <c r="J93" i="1"/>
  <c r="R92" i="1"/>
  <c r="N92" i="1"/>
  <c r="J92" i="1"/>
  <c r="R91" i="1"/>
  <c r="N91" i="1"/>
  <c r="J91" i="1"/>
  <c r="N90" i="1"/>
  <c r="J90" i="1"/>
  <c r="F90" i="1"/>
  <c r="F89" i="1"/>
  <c r="F88" i="1"/>
  <c r="F87" i="1"/>
  <c r="F86" i="1"/>
  <c r="F85" i="1"/>
  <c r="F84" i="1"/>
  <c r="F83" i="1"/>
  <c r="F82" i="1"/>
  <c r="J81" i="1"/>
  <c r="F81" i="1"/>
  <c r="F80" i="1"/>
  <c r="F79" i="1"/>
  <c r="F78" i="1"/>
  <c r="J77" i="1"/>
  <c r="F77" i="1"/>
  <c r="F76" i="1"/>
  <c r="F75" i="1"/>
  <c r="N74" i="1"/>
  <c r="J74" i="1"/>
  <c r="F74" i="1"/>
  <c r="N73" i="1"/>
  <c r="J73" i="1"/>
  <c r="F73" i="1"/>
  <c r="R72" i="1"/>
  <c r="N72" i="1"/>
  <c r="J72" i="1"/>
  <c r="F72" i="1"/>
  <c r="N71" i="1"/>
  <c r="J71" i="1"/>
  <c r="F71" i="1"/>
  <c r="N70" i="1"/>
  <c r="J70" i="1"/>
  <c r="F70" i="1"/>
  <c r="F69" i="1"/>
  <c r="F68" i="1"/>
  <c r="F67" i="1"/>
  <c r="F66" i="1"/>
  <c r="F65" i="1"/>
  <c r="F64" i="1"/>
  <c r="J63" i="1"/>
  <c r="F63" i="1"/>
  <c r="J62" i="1"/>
  <c r="F62" i="1"/>
  <c r="F61" i="1"/>
  <c r="R60" i="1"/>
  <c r="N60" i="1"/>
  <c r="J60" i="1"/>
  <c r="F60" i="1"/>
  <c r="N59" i="1"/>
  <c r="J59" i="1"/>
  <c r="F59" i="1"/>
  <c r="F58" i="1"/>
  <c r="F57" i="1"/>
  <c r="J56" i="1"/>
  <c r="R55" i="1"/>
  <c r="N55" i="1"/>
  <c r="J55" i="1"/>
  <c r="F55" i="1"/>
  <c r="F54" i="1"/>
  <c r="F53" i="1"/>
  <c r="J52" i="1"/>
  <c r="J51" i="1"/>
  <c r="J50" i="1"/>
  <c r="F50" i="1"/>
  <c r="F49" i="1"/>
  <c r="F48" i="1"/>
  <c r="F47" i="1"/>
  <c r="F46" i="1"/>
  <c r="F45" i="1"/>
  <c r="F44" i="1"/>
  <c r="F43" i="1"/>
  <c r="F42" i="1"/>
  <c r="J41" i="1"/>
  <c r="F41" i="1"/>
  <c r="J40" i="1"/>
  <c r="F40" i="1"/>
  <c r="J39" i="1"/>
  <c r="F39" i="1"/>
  <c r="I38" i="1"/>
  <c r="J38" i="1" s="1"/>
  <c r="F38" i="1"/>
  <c r="I37" i="1"/>
  <c r="J37" i="1" s="1"/>
  <c r="F37" i="1"/>
  <c r="E37" i="1"/>
  <c r="J36" i="1"/>
  <c r="I36" i="1"/>
  <c r="E36" i="1"/>
  <c r="F36" i="1" s="1"/>
  <c r="J35" i="1"/>
  <c r="F35" i="1"/>
  <c r="J34" i="1"/>
  <c r="I34" i="1"/>
  <c r="F34" i="1"/>
  <c r="E34" i="1"/>
  <c r="J33" i="1"/>
  <c r="F33" i="1"/>
  <c r="J32" i="1"/>
  <c r="F32" i="1"/>
  <c r="E32" i="1"/>
  <c r="I31" i="1"/>
  <c r="J31" i="1" s="1"/>
  <c r="E31" i="1"/>
  <c r="F31" i="1" s="1"/>
  <c r="J30" i="1"/>
  <c r="F30" i="1"/>
  <c r="J29" i="1"/>
  <c r="I29" i="1"/>
  <c r="E29" i="1"/>
  <c r="F29" i="1" s="1"/>
  <c r="J28" i="1"/>
  <c r="F28" i="1"/>
  <c r="J27" i="1"/>
  <c r="F27" i="1"/>
  <c r="J26" i="1"/>
  <c r="I26" i="1"/>
  <c r="E26" i="1"/>
  <c r="F26" i="1" s="1"/>
  <c r="I25" i="1"/>
  <c r="J25" i="1" s="1"/>
  <c r="E25" i="1"/>
  <c r="F25" i="1" s="1"/>
  <c r="J24" i="1"/>
  <c r="F24" i="1"/>
  <c r="J23" i="1"/>
  <c r="F23" i="1"/>
  <c r="J22" i="1"/>
  <c r="F22" i="1"/>
  <c r="J21" i="1"/>
  <c r="F21" i="1"/>
  <c r="J20" i="1"/>
  <c r="F20" i="1"/>
  <c r="J19" i="1"/>
  <c r="F19" i="1"/>
  <c r="I18" i="1"/>
  <c r="J18" i="1" s="1"/>
  <c r="E18" i="1"/>
  <c r="F18" i="1" s="1"/>
  <c r="J17" i="1"/>
  <c r="I17" i="1"/>
  <c r="E17" i="1"/>
  <c r="F17" i="1" s="1"/>
  <c r="I16" i="1"/>
  <c r="J16" i="1" s="1"/>
  <c r="E16" i="1"/>
  <c r="F16" i="1" s="1"/>
  <c r="J15" i="1"/>
  <c r="I15" i="1"/>
  <c r="E15" i="1"/>
  <c r="F15" i="1" s="1"/>
  <c r="J14" i="1"/>
  <c r="F14" i="1"/>
  <c r="J13" i="1"/>
  <c r="F13" i="1"/>
  <c r="J12" i="1"/>
  <c r="I12" i="1"/>
  <c r="E12" i="1"/>
  <c r="F12" i="1" s="1"/>
  <c r="J11" i="1"/>
  <c r="F11" i="1"/>
  <c r="I10" i="1"/>
  <c r="J10" i="1" s="1"/>
  <c r="F10" i="1"/>
  <c r="E10" i="1"/>
  <c r="J9" i="1"/>
  <c r="F9" i="1"/>
  <c r="J8" i="1"/>
  <c r="F8" i="1"/>
  <c r="I7" i="1"/>
  <c r="J7" i="1" s="1"/>
  <c r="F7" i="1"/>
  <c r="E7" i="1"/>
  <c r="I6" i="1"/>
  <c r="J6" i="1" s="1"/>
  <c r="E6" i="1"/>
  <c r="F6" i="1" s="1"/>
  <c r="J5" i="1"/>
  <c r="F5" i="1"/>
  <c r="F4" i="1"/>
  <c r="F3" i="1"/>
  <c r="F2" i="1"/>
  <c r="D47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8000000}">
      <text>
        <r>
          <rPr>
            <sz val="10"/>
            <rFont val="Arial"/>
            <family val="2"/>
            <charset val="1"/>
          </rPr>
          <t>Check if this is tha same asCa_sensitivity/mV</t>
        </r>
      </text>
    </comment>
    <comment ref="E179" authorId="0" shapeId="0" xr:uid="{00000000-0006-0000-0000-000006000000}">
      <text>
        <r>
          <rPr>
            <sz val="10"/>
            <rFont val="Arial"/>
            <family val="2"/>
            <charset val="1"/>
          </rPr>
          <t>620 mV in manuscript, but that’s a model extrapolation</t>
        </r>
      </text>
    </comment>
    <comment ref="A258" authorId="0" shapeId="0" xr:uid="{00000000-0006-0000-0000-000001000000}">
      <text>
        <r>
          <rPr>
            <sz val="10"/>
            <rFont val="Arial"/>
            <family val="2"/>
            <charset val="1"/>
          </rPr>
          <t>averaged</t>
        </r>
      </text>
    </comment>
    <comment ref="E335" authorId="0" shapeId="0" xr:uid="{00000000-0006-0000-0000-000007000000}">
      <text>
        <r>
          <rPr>
            <sz val="10"/>
            <rFont val="Arial"/>
            <family val="2"/>
            <charset val="1"/>
          </rPr>
          <t>&gt; 360 mV in manuscript note</t>
        </r>
      </text>
    </comment>
    <comment ref="A434" authorId="0" shapeId="0" xr:uid="{00000000-0006-0000-0000-000002000000}">
      <text>
        <r>
          <rPr>
            <sz val="10"/>
            <rFont val="Arial"/>
            <family val="2"/>
            <charset val="1"/>
          </rPr>
          <t>Averaged from two measurements in 10 and 11</t>
        </r>
      </text>
    </comment>
    <comment ref="A438" authorId="0" shapeId="0" xr:uid="{00000000-0006-0000-0000-000003000000}">
      <text>
        <r>
          <rPr>
            <sz val="10"/>
            <rFont val="Arial"/>
            <family val="2"/>
            <charset val="1"/>
          </rPr>
          <t>Large variations averaged across 4 measurements</t>
        </r>
      </text>
    </comment>
    <comment ref="A444" authorId="0" shapeId="0" xr:uid="{00000000-0006-0000-0000-000004000000}">
      <text>
        <r>
          <rPr>
            <sz val="10"/>
            <rFont val="Arial"/>
            <family val="2"/>
            <charset val="1"/>
          </rPr>
          <t>Averaged between 10 and 11</t>
        </r>
      </text>
    </comment>
    <comment ref="A520" authorId="0" shapeId="0" xr:uid="{00000000-0006-0000-0000-000005000000}">
      <text>
        <r>
          <rPr>
            <sz val="10"/>
            <rFont val="Arial"/>
            <family val="2"/>
            <charset val="1"/>
          </rPr>
          <t>Averaged between two entries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80" authorId="0" shapeId="0" xr:uid="{00000000-0006-0000-0300-000001000000}">
      <text>
        <r>
          <rPr>
            <sz val="10"/>
            <rFont val="Arial"/>
            <family val="2"/>
            <charset val="1"/>
          </rPr>
          <t>Large variations averaged across 4 measurements</t>
        </r>
      </text>
    </comment>
  </commentList>
</comments>
</file>

<file path=xl/sharedStrings.xml><?xml version="1.0" encoding="utf-8"?>
<sst xmlns="http://schemas.openxmlformats.org/spreadsheetml/2006/main" count="3318" uniqueCount="643">
  <si>
    <t>Mutation</t>
  </si>
  <si>
    <t>Species</t>
  </si>
  <si>
    <t>[Ca0]/M</t>
  </si>
  <si>
    <t>WTV1/2[Ca0]/mV</t>
  </si>
  <si>
    <t>MTV1/2[Ca0]/mV</t>
  </si>
  <si>
    <t>dV[Ca0]</t>
  </si>
  <si>
    <t>[Ca1]/M</t>
  </si>
  <si>
    <t>WTV1/2[Ca1]/mV</t>
  </si>
  <si>
    <t>MTV1/2[Ca1]/mV</t>
  </si>
  <si>
    <t>dV[Ca1]</t>
  </si>
  <si>
    <t>[Ca2]/M</t>
  </si>
  <si>
    <t>WTV1/2[Ca2]/mV</t>
  </si>
  <si>
    <t>MTV1/2[Ca2]/mV</t>
  </si>
  <si>
    <t>dV[Ca2]</t>
  </si>
  <si>
    <t>[Ca3]/M</t>
  </si>
  <si>
    <t>WTV1/2[Ca3]/mV</t>
  </si>
  <si>
    <t>MTV1/2[Ca3]/mV</t>
  </si>
  <si>
    <t>dV[Ca3]</t>
  </si>
  <si>
    <t>dV[Ca=100um or saturated]</t>
  </si>
  <si>
    <t>Source(s)</t>
  </si>
  <si>
    <t>A249W</t>
  </si>
  <si>
    <t>mslo1</t>
  </si>
  <si>
    <t>A271V</t>
  </si>
  <si>
    <t>hslo1</t>
  </si>
  <si>
    <t>A295C</t>
  </si>
  <si>
    <t>A313C</t>
  </si>
  <si>
    <t>A313D</t>
  </si>
  <si>
    <t>A313E</t>
  </si>
  <si>
    <t>A313F</t>
  </si>
  <si>
    <t>A313G</t>
  </si>
  <si>
    <t>A313H</t>
  </si>
  <si>
    <t>A313I</t>
  </si>
  <si>
    <t>A313K</t>
  </si>
  <si>
    <t>A313L</t>
  </si>
  <si>
    <t>A313M</t>
  </si>
  <si>
    <t>A313N</t>
  </si>
  <si>
    <t>A313P</t>
  </si>
  <si>
    <t>A313Q</t>
  </si>
  <si>
    <t>A313R</t>
  </si>
  <si>
    <t>A313S</t>
  </si>
  <si>
    <t>A313T</t>
  </si>
  <si>
    <t>A313V</t>
  </si>
  <si>
    <t>A313W</t>
  </si>
  <si>
    <t>A313Y</t>
  </si>
  <si>
    <t>A316C</t>
  </si>
  <si>
    <t>A316D</t>
  </si>
  <si>
    <t>A316E</t>
  </si>
  <si>
    <t>A316F</t>
  </si>
  <si>
    <t>A316G</t>
  </si>
  <si>
    <t>A316H</t>
  </si>
  <si>
    <t>A316I</t>
  </si>
  <si>
    <t>A316K</t>
  </si>
  <si>
    <t>A316L</t>
  </si>
  <si>
    <t>A316M</t>
  </si>
  <si>
    <t>A316N</t>
  </si>
  <si>
    <t>A316P</t>
  </si>
  <si>
    <t>A316Q</t>
  </si>
  <si>
    <t>A316R</t>
  </si>
  <si>
    <t>A316S</t>
  </si>
  <si>
    <t>A316T</t>
  </si>
  <si>
    <t>A316V</t>
  </si>
  <si>
    <t>A316Y</t>
  </si>
  <si>
    <t>A389G</t>
  </si>
  <si>
    <t>A412G</t>
  </si>
  <si>
    <t>A419G</t>
  </si>
  <si>
    <t>C348A</t>
  </si>
  <si>
    <t>C430A</t>
  </si>
  <si>
    <t>D133A</t>
  </si>
  <si>
    <t>D133C</t>
  </si>
  <si>
    <t>D133H</t>
  </si>
  <si>
    <t>D153C</t>
  </si>
  <si>
    <t>D153H</t>
  </si>
  <si>
    <t>D153K</t>
  </si>
  <si>
    <t>D173C</t>
  </si>
  <si>
    <t>D173N</t>
  </si>
  <si>
    <t>D186A</t>
  </si>
  <si>
    <t>D186H</t>
  </si>
  <si>
    <t>D186N</t>
  </si>
  <si>
    <t>D186R</t>
  </si>
  <si>
    <t>D362A</t>
  </si>
  <si>
    <t>D367A</t>
  </si>
  <si>
    <t>35,24</t>
  </si>
  <si>
    <t>D367C</t>
  </si>
  <si>
    <t>D367E</t>
  </si>
  <si>
    <t>D367G</t>
  </si>
  <si>
    <t>D367H</t>
  </si>
  <si>
    <t>D367N</t>
  </si>
  <si>
    <t>D367P</t>
  </si>
  <si>
    <t>D367Q</t>
  </si>
  <si>
    <t>D367R</t>
  </si>
  <si>
    <t>D369A</t>
  </si>
  <si>
    <t>D369E</t>
  </si>
  <si>
    <t>D369G</t>
  </si>
  <si>
    <t>D369N</t>
  </si>
  <si>
    <t>D369P</t>
  </si>
  <si>
    <t>D369W</t>
  </si>
  <si>
    <t>D370A</t>
  </si>
  <si>
    <t>D370G</t>
  </si>
  <si>
    <t>D370N</t>
  </si>
  <si>
    <t>D370R</t>
  </si>
  <si>
    <t>D410A</t>
  </si>
  <si>
    <t>D420A</t>
  </si>
  <si>
    <t>D434G</t>
  </si>
  <si>
    <t>D522A</t>
  </si>
  <si>
    <t>D601A</t>
  </si>
  <si>
    <t>D617A</t>
  </si>
  <si>
    <t>D618A</t>
  </si>
  <si>
    <t>D621A</t>
  </si>
  <si>
    <t>D669A</t>
  </si>
  <si>
    <t>D74A</t>
  </si>
  <si>
    <t>D81A</t>
  </si>
  <si>
    <t>D895A</t>
  </si>
  <si>
    <t>D897A</t>
  </si>
  <si>
    <t>D897E</t>
  </si>
  <si>
    <t>D897K</t>
  </si>
  <si>
    <t>D897N</t>
  </si>
  <si>
    <t>D898A</t>
  </si>
  <si>
    <t>D898E</t>
  </si>
  <si>
    <t>D898K</t>
  </si>
  <si>
    <t>D898N</t>
  </si>
  <si>
    <t>1,21</t>
  </si>
  <si>
    <t>D900A</t>
  </si>
  <si>
    <t>D900E</t>
  </si>
  <si>
    <t>D900K</t>
  </si>
  <si>
    <t>D900N</t>
  </si>
  <si>
    <t>D903N</t>
  </si>
  <si>
    <t>D934Q</t>
  </si>
  <si>
    <t>D99A</t>
  </si>
  <si>
    <t>D99E</t>
  </si>
  <si>
    <t>D99K</t>
  </si>
  <si>
    <t>D99N</t>
  </si>
  <si>
    <t>D99R</t>
  </si>
  <si>
    <t>D99W</t>
  </si>
  <si>
    <t>E180A</t>
  </si>
  <si>
    <t>E219A</t>
  </si>
  <si>
    <t>E219C</t>
  </si>
  <si>
    <t>E219K</t>
  </si>
  <si>
    <t>11,6</t>
  </si>
  <si>
    <t>E219Q</t>
  </si>
  <si>
    <t>6,10</t>
  </si>
  <si>
    <t>E219R</t>
  </si>
  <si>
    <t>E321A</t>
  </si>
  <si>
    <t>E321C</t>
  </si>
  <si>
    <t>E321D</t>
  </si>
  <si>
    <t>E321K</t>
  </si>
  <si>
    <t>E321Q</t>
  </si>
  <si>
    <t>E324A</t>
  </si>
  <si>
    <t>E324D</t>
  </si>
  <si>
    <t>E324Q</t>
  </si>
  <si>
    <t>E354A</t>
  </si>
  <si>
    <t>E374A</t>
  </si>
  <si>
    <t>30,22</t>
  </si>
  <si>
    <t>E374C</t>
  </si>
  <si>
    <t>E374D</t>
  </si>
  <si>
    <t>E374K</t>
  </si>
  <si>
    <t>E374Q</t>
  </si>
  <si>
    <t>E374R</t>
  </si>
  <si>
    <t>E374W</t>
  </si>
  <si>
    <t>E386A</t>
  </si>
  <si>
    <t>E386R</t>
  </si>
  <si>
    <t>E388A</t>
  </si>
  <si>
    <t>E399A</t>
  </si>
  <si>
    <t>E399C</t>
  </si>
  <si>
    <t>E399D</t>
  </si>
  <si>
    <t>33,30</t>
  </si>
  <si>
    <t>E399N</t>
  </si>
  <si>
    <t>E399Q</t>
  </si>
  <si>
    <t>E399R</t>
  </si>
  <si>
    <t>E399W</t>
  </si>
  <si>
    <t>E413R</t>
  </si>
  <si>
    <t>dslo1</t>
  </si>
  <si>
    <t>E417A</t>
  </si>
  <si>
    <t>E479A</t>
  </si>
  <si>
    <t>E488A</t>
  </si>
  <si>
    <t>E520A</t>
  </si>
  <si>
    <t>E521A</t>
  </si>
  <si>
    <t>E530A</t>
  </si>
  <si>
    <t>E535A</t>
  </si>
  <si>
    <t>E535D</t>
  </si>
  <si>
    <t>E535G</t>
  </si>
  <si>
    <t>E539A</t>
  </si>
  <si>
    <t>E555A</t>
  </si>
  <si>
    <t>E569A</t>
  </si>
  <si>
    <t>E576A</t>
  </si>
  <si>
    <t>E591A</t>
  </si>
  <si>
    <t>E604A</t>
  </si>
  <si>
    <t>E62A</t>
  </si>
  <si>
    <t>E82A</t>
  </si>
  <si>
    <t>E84A</t>
  </si>
  <si>
    <t>E85A</t>
  </si>
  <si>
    <t>E90A</t>
  </si>
  <si>
    <t>E955Q</t>
  </si>
  <si>
    <t>E956Q</t>
  </si>
  <si>
    <t>F217A</t>
  </si>
  <si>
    <t>F217R</t>
  </si>
  <si>
    <t>F223R</t>
  </si>
  <si>
    <t>F242A</t>
  </si>
  <si>
    <t>F252I</t>
  </si>
  <si>
    <t>F25W</t>
  </si>
  <si>
    <t>F306A</t>
  </si>
  <si>
    <t>F315A</t>
  </si>
  <si>
    <t>F315D</t>
  </si>
  <si>
    <t>F315Y</t>
  </si>
  <si>
    <t>F359A</t>
  </si>
  <si>
    <t>F363A</t>
  </si>
  <si>
    <t>F377A</t>
  </si>
  <si>
    <t>F380A</t>
  </si>
  <si>
    <t>F380I</t>
  </si>
  <si>
    <t>F380L</t>
  </si>
  <si>
    <t>F380W</t>
  </si>
  <si>
    <t>F380Y</t>
  </si>
  <si>
    <t>F391A</t>
  </si>
  <si>
    <t>F395A</t>
  </si>
  <si>
    <t>F400A</t>
  </si>
  <si>
    <t>G310A</t>
  </si>
  <si>
    <t>11,19</t>
  </si>
  <si>
    <t>G310D</t>
  </si>
  <si>
    <t>G311A</t>
  </si>
  <si>
    <t>G311D</t>
  </si>
  <si>
    <t>G311I</t>
  </si>
  <si>
    <t>G311P</t>
  </si>
  <si>
    <t>G311V</t>
  </si>
  <si>
    <t>G327A</t>
  </si>
  <si>
    <t>G327D</t>
  </si>
  <si>
    <t>G333A</t>
  </si>
  <si>
    <t>G334A</t>
  </si>
  <si>
    <t>G341A</t>
  </si>
  <si>
    <t>G349A</t>
  </si>
  <si>
    <t>G403A</t>
  </si>
  <si>
    <t>G466P</t>
  </si>
  <si>
    <t>G803A</t>
  </si>
  <si>
    <t>rslo</t>
  </si>
  <si>
    <t>G803C</t>
  </si>
  <si>
    <t>G803D</t>
  </si>
  <si>
    <t>G803E</t>
  </si>
  <si>
    <t>G803H</t>
  </si>
  <si>
    <t>G803K</t>
  </si>
  <si>
    <t>G803P</t>
  </si>
  <si>
    <t>G803S</t>
  </si>
  <si>
    <t>G803T</t>
  </si>
  <si>
    <t>H254A</t>
  </si>
  <si>
    <t>H254W</t>
  </si>
  <si>
    <t>H334R</t>
  </si>
  <si>
    <t>H344A</t>
  </si>
  <si>
    <t>H350A</t>
  </si>
  <si>
    <t>H350N</t>
  </si>
  <si>
    <t>H350R</t>
  </si>
  <si>
    <t>H365A</t>
  </si>
  <si>
    <t>H365D</t>
  </si>
  <si>
    <t>H365E</t>
  </si>
  <si>
    <t>H365K</t>
  </si>
  <si>
    <t>H365N</t>
  </si>
  <si>
    <t>H365Q</t>
  </si>
  <si>
    <t>H365R</t>
  </si>
  <si>
    <t>H379A</t>
  </si>
  <si>
    <t>H379G</t>
  </si>
  <si>
    <t>H379R</t>
  </si>
  <si>
    <t>H394A</t>
  </si>
  <si>
    <t>H394R</t>
  </si>
  <si>
    <t>H409A</t>
  </si>
  <si>
    <t>H464R</t>
  </si>
  <si>
    <t>H693R</t>
  </si>
  <si>
    <t>H718R</t>
  </si>
  <si>
    <t>H747R</t>
  </si>
  <si>
    <t>H749R</t>
  </si>
  <si>
    <t>H753R</t>
  </si>
  <si>
    <t>I215E</t>
  </si>
  <si>
    <t>I215R</t>
  </si>
  <si>
    <t>I220A</t>
  </si>
  <si>
    <t>I220E</t>
  </si>
  <si>
    <t>I220R</t>
  </si>
  <si>
    <t>I226R</t>
  </si>
  <si>
    <t>I241W</t>
  </si>
  <si>
    <t>I243W</t>
  </si>
  <si>
    <t>I308A</t>
  </si>
  <si>
    <t>I308D</t>
  </si>
  <si>
    <t>I322A</t>
  </si>
  <si>
    <t>I323A</t>
  </si>
  <si>
    <t>I323D</t>
  </si>
  <si>
    <t>I326A</t>
  </si>
  <si>
    <t>I326V</t>
  </si>
  <si>
    <t>I345A</t>
  </si>
  <si>
    <t>I351A</t>
  </si>
  <si>
    <t>I375A</t>
  </si>
  <si>
    <t>I381A</t>
  </si>
  <si>
    <t>I416A</t>
  </si>
  <si>
    <t>K174Q</t>
  </si>
  <si>
    <t>K228Q</t>
  </si>
  <si>
    <t>10,11</t>
  </si>
  <si>
    <t>K234A</t>
  </si>
  <si>
    <t>K234E</t>
  </si>
  <si>
    <t>K296E</t>
  </si>
  <si>
    <t>K330A</t>
  </si>
  <si>
    <t>K330E</t>
  </si>
  <si>
    <t>K330R</t>
  </si>
  <si>
    <t>K330V</t>
  </si>
  <si>
    <t>K331A</t>
  </si>
  <si>
    <t>K331C</t>
  </si>
  <si>
    <t>K331E</t>
  </si>
  <si>
    <t>K343A</t>
  </si>
  <si>
    <t>K343E</t>
  </si>
  <si>
    <t>K361A</t>
  </si>
  <si>
    <t>K361N</t>
  </si>
  <si>
    <t>K366A</t>
  </si>
  <si>
    <t>K366E</t>
  </si>
  <si>
    <t>K366N</t>
  </si>
  <si>
    <t>K392A</t>
  </si>
  <si>
    <t>K392E</t>
  </si>
  <si>
    <t>K392N</t>
  </si>
  <si>
    <t>K415A</t>
  </si>
  <si>
    <t>K83A</t>
  </si>
  <si>
    <t>K98A</t>
  </si>
  <si>
    <t>L204A</t>
  </si>
  <si>
    <t>L204H</t>
  </si>
  <si>
    <t>10,6</t>
  </si>
  <si>
    <t>L204R</t>
  </si>
  <si>
    <t>L214C</t>
  </si>
  <si>
    <t>L214W</t>
  </si>
  <si>
    <t>L221A</t>
  </si>
  <si>
    <t>L221E</t>
  </si>
  <si>
    <t>L224R</t>
  </si>
  <si>
    <t>L235W</t>
  </si>
  <si>
    <t>L239V</t>
  </si>
  <si>
    <t>L239W</t>
  </si>
  <si>
    <t>L247W</t>
  </si>
  <si>
    <t>L255W</t>
  </si>
  <si>
    <t>L26W</t>
  </si>
  <si>
    <t>L274A</t>
  </si>
  <si>
    <t>L280F</t>
  </si>
  <si>
    <t>L302T</t>
  </si>
  <si>
    <t>L309A</t>
  </si>
  <si>
    <t>L309D</t>
  </si>
  <si>
    <t>L312A</t>
  </si>
  <si>
    <t>L312C</t>
  </si>
  <si>
    <t>L312D</t>
  </si>
  <si>
    <t>L312F</t>
  </si>
  <si>
    <t>3,26</t>
  </si>
  <si>
    <t>L312G</t>
  </si>
  <si>
    <t>L312I</t>
  </si>
  <si>
    <t>L312M</t>
  </si>
  <si>
    <t>L312N</t>
  </si>
  <si>
    <t>L312Q</t>
  </si>
  <si>
    <t>L312S</t>
  </si>
  <si>
    <t>L312T</t>
  </si>
  <si>
    <t>L312V</t>
  </si>
  <si>
    <t>L312W</t>
  </si>
  <si>
    <t>L325A</t>
  </si>
  <si>
    <t>L325D</t>
  </si>
  <si>
    <t>L353A</t>
  </si>
  <si>
    <t>L360A</t>
  </si>
  <si>
    <t>L364A</t>
  </si>
  <si>
    <t>L378A</t>
  </si>
  <si>
    <t>L385A</t>
  </si>
  <si>
    <t>L387A</t>
  </si>
  <si>
    <t>L390A</t>
  </si>
  <si>
    <t>L406A</t>
  </si>
  <si>
    <t>L411A</t>
  </si>
  <si>
    <t>M1009L</t>
  </si>
  <si>
    <t>M104L</t>
  </si>
  <si>
    <t>M1053L</t>
  </si>
  <si>
    <t>M10L</t>
  </si>
  <si>
    <t>M154A</t>
  </si>
  <si>
    <t>M154C</t>
  </si>
  <si>
    <t>M154L</t>
  </si>
  <si>
    <t>M21L</t>
  </si>
  <si>
    <t>M282I</t>
  </si>
  <si>
    <t>M282L</t>
  </si>
  <si>
    <t>M285L</t>
  </si>
  <si>
    <t>M304A</t>
  </si>
  <si>
    <t>M304L</t>
  </si>
  <si>
    <t>M30L</t>
  </si>
  <si>
    <t>M314A</t>
  </si>
  <si>
    <t>M314D</t>
  </si>
  <si>
    <t>M314E</t>
  </si>
  <si>
    <t>M314H</t>
  </si>
  <si>
    <t>M314K</t>
  </si>
  <si>
    <t>M314L</t>
  </si>
  <si>
    <t>M314N</t>
  </si>
  <si>
    <t>M314Q</t>
  </si>
  <si>
    <t>M442L</t>
  </si>
  <si>
    <t>M460L</t>
  </si>
  <si>
    <t>M506L</t>
  </si>
  <si>
    <t>M513C</t>
  </si>
  <si>
    <t>M513D</t>
  </si>
  <si>
    <t>M513E</t>
  </si>
  <si>
    <t>M513I</t>
  </si>
  <si>
    <t>M513L</t>
  </si>
  <si>
    <t>M536L</t>
  </si>
  <si>
    <t>M563E</t>
  </si>
  <si>
    <t>M565L</t>
  </si>
  <si>
    <t>M652L</t>
  </si>
  <si>
    <t>M663L</t>
  </si>
  <si>
    <t>M679L</t>
  </si>
  <si>
    <t>M691L</t>
  </si>
  <si>
    <t>M712E</t>
  </si>
  <si>
    <t>M712L</t>
  </si>
  <si>
    <t>M739E</t>
  </si>
  <si>
    <t>M739L</t>
  </si>
  <si>
    <t>M799L</t>
  </si>
  <si>
    <t>M830L</t>
  </si>
  <si>
    <t>M851L</t>
  </si>
  <si>
    <t>M864L</t>
  </si>
  <si>
    <t>M924L</t>
  </si>
  <si>
    <t>M934D</t>
  </si>
  <si>
    <t>M94L</t>
  </si>
  <si>
    <t>N158A</t>
  </si>
  <si>
    <t>N158C</t>
  </si>
  <si>
    <t>N172A</t>
  </si>
  <si>
    <t>N172C</t>
  </si>
  <si>
    <t>N172D</t>
  </si>
  <si>
    <t>N172E</t>
  </si>
  <si>
    <t>N172K</t>
  </si>
  <si>
    <t>33,32</t>
  </si>
  <si>
    <t>N172Q</t>
  </si>
  <si>
    <t>N172R</t>
  </si>
  <si>
    <t>N172W</t>
  </si>
  <si>
    <t>N182A</t>
  </si>
  <si>
    <t>N225R</t>
  </si>
  <si>
    <t>N231A</t>
  </si>
  <si>
    <t>N231R</t>
  </si>
  <si>
    <t>N237A</t>
  </si>
  <si>
    <t>N237Q</t>
  </si>
  <si>
    <t>N237W</t>
  </si>
  <si>
    <t>N328A</t>
  </si>
  <si>
    <t>N328D</t>
  </si>
  <si>
    <t>N358A</t>
  </si>
  <si>
    <t>N372A</t>
  </si>
  <si>
    <t>N380A</t>
  </si>
  <si>
    <t>N384A</t>
  </si>
  <si>
    <t>N407A</t>
  </si>
  <si>
    <t>N449A</t>
  </si>
  <si>
    <t>N535A</t>
  </si>
  <si>
    <t>N652A</t>
  </si>
  <si>
    <t>N67A</t>
  </si>
  <si>
    <t>N68A</t>
  </si>
  <si>
    <t>N806K</t>
  </si>
  <si>
    <t>N912K</t>
  </si>
  <si>
    <t>P320A</t>
  </si>
  <si>
    <t>P320D</t>
  </si>
  <si>
    <t>P320G</t>
  </si>
  <si>
    <t>P383A</t>
  </si>
  <si>
    <t>P408A</t>
  </si>
  <si>
    <t>P902G</t>
  </si>
  <si>
    <t>Q108A</t>
  </si>
  <si>
    <t>Q151A</t>
  </si>
  <si>
    <t>Q151C</t>
  </si>
  <si>
    <t>Q151H</t>
  </si>
  <si>
    <t>Q216E</t>
  </si>
  <si>
    <t>Q216R</t>
  </si>
  <si>
    <t>Q216W</t>
  </si>
  <si>
    <t>Q222A</t>
  </si>
  <si>
    <t>Q222E</t>
  </si>
  <si>
    <t>Q222R</t>
  </si>
  <si>
    <t>Q397C</t>
  </si>
  <si>
    <t>Q397D</t>
  </si>
  <si>
    <t>Q397E</t>
  </si>
  <si>
    <t>Q397K</t>
  </si>
  <si>
    <t>Q397R</t>
  </si>
  <si>
    <t>Q397W</t>
  </si>
  <si>
    <t>Q402C</t>
  </si>
  <si>
    <t>Q525A</t>
  </si>
  <si>
    <t>Q64A</t>
  </si>
  <si>
    <t>Q650A</t>
  </si>
  <si>
    <t>Q72A</t>
  </si>
  <si>
    <t>R113A</t>
  </si>
  <si>
    <t>R113E</t>
  </si>
  <si>
    <t>R167A</t>
  </si>
  <si>
    <t>R201Q</t>
  </si>
  <si>
    <t>10,11,6</t>
  </si>
  <si>
    <t>R207C</t>
  </si>
  <si>
    <t>R207E</t>
  </si>
  <si>
    <t>R207K</t>
  </si>
  <si>
    <t>R207Q</t>
  </si>
  <si>
    <t>6,5,10,18,34</t>
  </si>
  <si>
    <t>R210C</t>
  </si>
  <si>
    <t>R210E</t>
  </si>
  <si>
    <t>R210N</t>
  </si>
  <si>
    <t>11,10,18,6</t>
  </si>
  <si>
    <t>R210Q</t>
  </si>
  <si>
    <t>R213C</t>
  </si>
  <si>
    <t>31,34</t>
  </si>
  <si>
    <t>R213Q</t>
  </si>
  <si>
    <t>10,11,5</t>
  </si>
  <si>
    <t>R329A</t>
  </si>
  <si>
    <t>R329K</t>
  </si>
  <si>
    <t>R329Q</t>
  </si>
  <si>
    <t>R342A</t>
  </si>
  <si>
    <t>R368A</t>
  </si>
  <si>
    <t>R368D</t>
  </si>
  <si>
    <t>R368H</t>
  </si>
  <si>
    <t>R368N</t>
  </si>
  <si>
    <t>R368P</t>
  </si>
  <si>
    <t>R368Q</t>
  </si>
  <si>
    <t>R393A</t>
  </si>
  <si>
    <t>R393E</t>
  </si>
  <si>
    <t>R393N</t>
  </si>
  <si>
    <t>R413A</t>
  </si>
  <si>
    <t>R786A</t>
  </si>
  <si>
    <t>R790A</t>
  </si>
  <si>
    <t>S106A</t>
  </si>
  <si>
    <t>S1070A</t>
  </si>
  <si>
    <t>S1070D</t>
  </si>
  <si>
    <t>S1081A</t>
  </si>
  <si>
    <t>S1081D</t>
  </si>
  <si>
    <t>S1082A</t>
  </si>
  <si>
    <t>S1082D</t>
  </si>
  <si>
    <t>S1085D</t>
  </si>
  <si>
    <t>S123A</t>
  </si>
  <si>
    <t>S183A</t>
  </si>
  <si>
    <t>S196A</t>
  </si>
  <si>
    <t>S196C</t>
  </si>
  <si>
    <t>S218A</t>
  </si>
  <si>
    <t>S218E</t>
  </si>
  <si>
    <t>S218R</t>
  </si>
  <si>
    <t>S230A</t>
  </si>
  <si>
    <t>S232A</t>
  </si>
  <si>
    <t>S232R</t>
  </si>
  <si>
    <t>S240A</t>
  </si>
  <si>
    <t>S240W</t>
  </si>
  <si>
    <t>S244A</t>
  </si>
  <si>
    <t>S244W</t>
  </si>
  <si>
    <t>S272V</t>
  </si>
  <si>
    <t>S29A</t>
  </si>
  <si>
    <t>S29W</t>
  </si>
  <si>
    <t>S316A</t>
  </si>
  <si>
    <t>S317D</t>
  </si>
  <si>
    <t>S335A</t>
  </si>
  <si>
    <t>S337A</t>
  </si>
  <si>
    <t>S340A</t>
  </si>
  <si>
    <t>S357A</t>
  </si>
  <si>
    <t>S382A</t>
  </si>
  <si>
    <t>S404A</t>
  </si>
  <si>
    <t>S418A</t>
  </si>
  <si>
    <t>S515A</t>
  </si>
  <si>
    <t>S533A</t>
  </si>
  <si>
    <t>S642A</t>
  </si>
  <si>
    <t>S642D</t>
  </si>
  <si>
    <t>S655A</t>
  </si>
  <si>
    <t>S655D</t>
  </si>
  <si>
    <t>S659A</t>
  </si>
  <si>
    <t>S659D</t>
  </si>
  <si>
    <t>S70A</t>
  </si>
  <si>
    <t>S843A</t>
  </si>
  <si>
    <t>S843D</t>
  </si>
  <si>
    <t>S854A</t>
  </si>
  <si>
    <t>S854D</t>
  </si>
  <si>
    <t>S855A</t>
  </si>
  <si>
    <t>S855D</t>
  </si>
  <si>
    <t>S859A</t>
  </si>
  <si>
    <t>S859D</t>
  </si>
  <si>
    <t>S869A</t>
  </si>
  <si>
    <t>S869D</t>
  </si>
  <si>
    <t>S96A</t>
  </si>
  <si>
    <t>T1086A</t>
  </si>
  <si>
    <t>T1086D</t>
  </si>
  <si>
    <t>T109A</t>
  </si>
  <si>
    <t>T111A</t>
  </si>
  <si>
    <t>T149C</t>
  </si>
  <si>
    <t>T189A</t>
  </si>
  <si>
    <t>11,18</t>
  </si>
  <si>
    <t>T189C</t>
  </si>
  <si>
    <t>T229A</t>
  </si>
  <si>
    <t>T229R</t>
  </si>
  <si>
    <t>T245V</t>
  </si>
  <si>
    <t>T245W</t>
  </si>
  <si>
    <t>T248A</t>
  </si>
  <si>
    <t>T248W</t>
  </si>
  <si>
    <t>T298V</t>
  </si>
  <si>
    <t>T32A</t>
  </si>
  <si>
    <t>T352A</t>
  </si>
  <si>
    <t>T396A</t>
  </si>
  <si>
    <t>T523A</t>
  </si>
  <si>
    <t>T60A</t>
  </si>
  <si>
    <t>T640A</t>
  </si>
  <si>
    <t>T640D</t>
  </si>
  <si>
    <t>T847A</t>
  </si>
  <si>
    <t>T847D</t>
  </si>
  <si>
    <t>T899A</t>
  </si>
  <si>
    <t>T95A</t>
  </si>
  <si>
    <t>T965A</t>
  </si>
  <si>
    <t>T965D</t>
  </si>
  <si>
    <t>V236A</t>
  </si>
  <si>
    <t>V236W</t>
  </si>
  <si>
    <t>V256W</t>
  </si>
  <si>
    <t>V275A</t>
  </si>
  <si>
    <t>V305A</t>
  </si>
  <si>
    <t>V319A</t>
  </si>
  <si>
    <t>V319C</t>
  </si>
  <si>
    <t>V339A</t>
  </si>
  <si>
    <t>V346A</t>
  </si>
  <si>
    <t>V347A</t>
  </si>
  <si>
    <t>V356A</t>
  </si>
  <si>
    <t>V371A</t>
  </si>
  <si>
    <t>V373A</t>
  </si>
  <si>
    <t>V376A</t>
  </si>
  <si>
    <t>V405A</t>
  </si>
  <si>
    <t>V414A</t>
  </si>
  <si>
    <t>W246A</t>
  </si>
  <si>
    <t>Y130A</t>
  </si>
  <si>
    <t>Y130H</t>
  </si>
  <si>
    <t>Y163E</t>
  </si>
  <si>
    <t>Y163K</t>
  </si>
  <si>
    <t>Y198A</t>
  </si>
  <si>
    <t>Y198C</t>
  </si>
  <si>
    <t>Y294E</t>
  </si>
  <si>
    <t>Y294K</t>
  </si>
  <si>
    <t>Y294Q</t>
  </si>
  <si>
    <t>Y318A</t>
  </si>
  <si>
    <t>Y318D</t>
  </si>
  <si>
    <t>Y318S</t>
  </si>
  <si>
    <t>Y319I</t>
  </si>
  <si>
    <t>Y332A</t>
  </si>
  <si>
    <t>Y336A</t>
  </si>
  <si>
    <t>Y336E</t>
  </si>
  <si>
    <t>Y336R</t>
  </si>
  <si>
    <t>Y401A</t>
  </si>
  <si>
    <t>Y527A</t>
  </si>
  <si>
    <t>Y528A</t>
  </si>
  <si>
    <t>Mutations from Cui lab (unpublished) or source "11" in this list</t>
  </si>
  <si>
    <t>(+8 which are both from Cui lab and another source)</t>
  </si>
  <si>
    <t>Reference number</t>
  </si>
  <si>
    <t>Source and link</t>
  </si>
  <si>
    <t>Jianmin Cui’s lab data (unpublished)</t>
  </si>
  <si>
    <t>First source listed is the source for lowest [Ca2+] measurement</t>
  </si>
  <si>
    <t>Where two or more conflicting measurements were found, preference was given to:</t>
  </si>
  <si>
    <t>a. human mutants</t>
  </si>
  <si>
    <t>b. source with more data present, for slightly more consistency between [Ca2+]’s</t>
  </si>
  <si>
    <t>c. in some cases, a “far right shift” is reported with no MT V1/2 in Jiamin’s unpublished data. If that condition was met, and another mutation had a much smaller dV, I deleted jiamin’s entry rather than average over a small dV and a qualitative large perturbation category.</t>
  </si>
  <si>
    <t>if and only if the measured dV1/2 was within ~20 mV of each other. If not, then an averaged value is given.</t>
  </si>
  <si>
    <t>For measurements below -100 mV and above 300 mV, categories are used.</t>
  </si>
  <si>
    <t>The column dV_[Ca=100uM] comes exclusively from reference 11, but rarely cited as such. It was easier to just write this note.</t>
  </si>
  <si>
    <t>From Guohui:</t>
  </si>
  <si>
    <t>Ca sensitivity means how much mV GV can be shifted to the left by saturated free Ca solution, usually meaning 100 uM free Ca2+ solution.  How did we get it?</t>
  </si>
  <si>
    <t>We use the V1/2 at 0Ca 0 Mg solution - V1/2 at 100 Ca 0Mg solution to get DV1/2 ( ΔV1/2),  Such as for Wild Type(WT), V1/2 at 0C0M is 184mV and at 100uM Ca is about -1mV and so the Ca sensitivity or DV1/2 is 184-(-1)=185mV.</t>
  </si>
  <si>
    <t>I took this and subtracted 185 from every entry.</t>
  </si>
  <si>
    <t>In the 7 cases where a conflict existed between the jianmin cui data in this column and an existing entry at 1e-04 [Ca],</t>
  </si>
  <si>
    <t>I deleted the jianmin cui entry, since the exact [Ca] therefore v1/2 isn’t known. In most of these cases, the values were similar anyway.</t>
  </si>
  <si>
    <t>Mutations with v1/2 which needed to estimated into clusters:</t>
  </si>
  <si>
    <t>in these cases, I defined MTV1/2 in terms of WT V1/2 such that there were [?] categories</t>
  </si>
  <si>
    <t>For &gt; 300, since they came from different groups, I gave them all dV=300 directly,</t>
  </si>
  <si>
    <t>slightly more than -276 from a similar publication, and its the same for all.</t>
  </si>
  <si>
    <t>For &lt; -100, they all came from the same paper, so I assigned dV=-250 or -370 for lower [Ca], depending on Ca concentration</t>
  </si>
  <si>
    <t>-370 and -250 were the lowest extrapolated values for each [ca]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</si>
</sst>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"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330120</xdr:colOff>
      <xdr:row>33</xdr:row>
      <xdr:rowOff>50040</xdr:rowOff>
    </xdr:from>
    <xdr:to>
      <xdr:col>4</xdr:col>
      <xdr:colOff>330480</xdr:colOff>
      <xdr:row>34</xdr:row>
      <xdr:rowOff>80280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39760" y="5833440"/>
          <a:ext cx="360" cy="205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203200</xdr:colOff>
      <xdr:row>71</xdr:row>
      <xdr:rowOff>76200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203200</xdr:colOff>
      <xdr:row>71</xdr:row>
      <xdr:rowOff>76200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203200</xdr:colOff>
      <xdr:row>71</xdr:row>
      <xdr:rowOff>76200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203200</xdr:colOff>
      <xdr:row>71</xdr:row>
      <xdr:rowOff>76200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203200</xdr:colOff>
      <xdr:row>71</xdr:row>
      <xdr:rowOff>76200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203200</xdr:colOff>
      <xdr:row>71</xdr:row>
      <xdr:rowOff>76200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203200</xdr:colOff>
      <xdr:row>71</xdr:row>
      <xdr:rowOff>76200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203200</xdr:colOff>
      <xdr:row>71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571500</xdr:colOff>
      <xdr:row>71</xdr:row>
      <xdr:rowOff>76200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06"/>
  <sheetViews>
    <sheetView topLeftCell="M1" zoomScale="120" zoomScaleNormal="120" workbookViewId="0">
      <pane ySplit="1" topLeftCell="A78" activePane="bottomLeft" state="frozen"/>
      <selection pane="bottomLeft" activeCell="A579" sqref="A579"/>
    </sheetView>
  </sheetViews>
  <sheetFormatPr defaultColWidth="8.85546875" defaultRowHeight="14.1"/>
  <cols>
    <col min="1" max="1" width="11.85546875" style="1" customWidth="1"/>
    <col min="2" max="2" width="7.85546875" style="1" customWidth="1"/>
    <col min="3" max="3" width="9.140625" style="1" customWidth="1"/>
    <col min="4" max="4" width="20.85546875" style="1" customWidth="1"/>
    <col min="5" max="5" width="20.42578125" style="1" customWidth="1"/>
    <col min="6" max="7" width="11.42578125" style="1"/>
    <col min="8" max="8" width="7.28515625" style="1" customWidth="1"/>
    <col min="9" max="9" width="6.42578125" style="1" customWidth="1"/>
    <col min="10" max="11" width="9.28515625" style="1" customWidth="1"/>
    <col min="12" max="12" width="6.42578125" style="1" customWidth="1"/>
    <col min="13" max="13" width="9.42578125" style="1" customWidth="1"/>
    <col min="14" max="15" width="11.140625" style="1" customWidth="1"/>
    <col min="16" max="16" width="7" style="1" customWidth="1"/>
    <col min="17" max="17" width="9.42578125" style="1" customWidth="1"/>
    <col min="18" max="19" width="7.28515625" style="1" customWidth="1"/>
    <col min="20" max="20" width="17.42578125" style="2" customWidth="1"/>
    <col min="21" max="21" width="17.42578125" style="1" customWidth="1"/>
    <col min="22" max="1025" width="11.42578125" style="1"/>
  </cols>
  <sheetData>
    <row r="1" spans="1:21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1"/>
    </row>
    <row r="2" spans="1:21">
      <c r="A2" s="1" t="s">
        <v>20</v>
      </c>
      <c r="B2" s="1" t="s">
        <v>21</v>
      </c>
      <c r="C2" s="1">
        <v>0</v>
      </c>
      <c r="D2" s="1">
        <v>184</v>
      </c>
      <c r="E2" s="1">
        <v>202.3</v>
      </c>
      <c r="F2" s="1">
        <f t="shared" ref="F2:F33" si="0">E2-D2</f>
        <v>18.300000000000011</v>
      </c>
      <c r="S2" s="1">
        <v>-12.8</v>
      </c>
      <c r="T2" s="5">
        <v>11</v>
      </c>
    </row>
    <row r="3" spans="1:21">
      <c r="A3" s="6" t="s">
        <v>22</v>
      </c>
      <c r="B3" s="6" t="s">
        <v>23</v>
      </c>
      <c r="C3" s="6">
        <v>0</v>
      </c>
      <c r="D3" s="6">
        <v>167</v>
      </c>
      <c r="E3" s="6">
        <v>1</v>
      </c>
      <c r="F3" s="1">
        <f t="shared" si="0"/>
        <v>-166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5">
        <v>15</v>
      </c>
    </row>
    <row r="4" spans="1:21">
      <c r="A4" s="6" t="s">
        <v>24</v>
      </c>
      <c r="B4" s="6" t="s">
        <v>23</v>
      </c>
      <c r="C4" s="6">
        <v>0</v>
      </c>
      <c r="D4" s="6">
        <v>160</v>
      </c>
      <c r="E4" s="6">
        <v>187.4</v>
      </c>
      <c r="F4" s="1">
        <f t="shared" si="0"/>
        <v>27.400000000000006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T4" s="5">
        <v>8</v>
      </c>
    </row>
    <row r="5" spans="1:21">
      <c r="A5" s="6" t="s">
        <v>25</v>
      </c>
      <c r="B5" s="6" t="s">
        <v>23</v>
      </c>
      <c r="C5" s="6">
        <v>0</v>
      </c>
      <c r="D5" s="6">
        <v>163</v>
      </c>
      <c r="E5" s="6">
        <v>212</v>
      </c>
      <c r="F5" s="1">
        <f t="shared" si="0"/>
        <v>49</v>
      </c>
      <c r="G5" s="6">
        <v>8.5000000000000006E-5</v>
      </c>
      <c r="H5" s="6">
        <v>-34</v>
      </c>
      <c r="I5" s="6">
        <v>1</v>
      </c>
      <c r="J5" s="6">
        <f t="shared" ref="J5:J41" si="1">I5-H5</f>
        <v>35</v>
      </c>
      <c r="O5" s="6"/>
      <c r="P5" s="6"/>
      <c r="Q5" s="6"/>
      <c r="R5" s="6"/>
      <c r="T5" s="5">
        <v>3</v>
      </c>
    </row>
    <row r="6" spans="1:21">
      <c r="A6" s="6" t="s">
        <v>26</v>
      </c>
      <c r="B6" s="6" t="s">
        <v>23</v>
      </c>
      <c r="C6" s="6">
        <v>0</v>
      </c>
      <c r="D6" s="6">
        <v>163</v>
      </c>
      <c r="E6" s="6">
        <f>D6-370</f>
        <v>-207</v>
      </c>
      <c r="F6" s="1">
        <f t="shared" si="0"/>
        <v>-370</v>
      </c>
      <c r="G6" s="6">
        <v>8.5000000000000006E-5</v>
      </c>
      <c r="H6" s="6">
        <v>-34</v>
      </c>
      <c r="I6" s="6">
        <f>H6-250</f>
        <v>-284</v>
      </c>
      <c r="J6" s="6">
        <f t="shared" si="1"/>
        <v>-250</v>
      </c>
      <c r="O6" s="6"/>
      <c r="P6" s="6"/>
      <c r="Q6" s="6"/>
      <c r="R6" s="6"/>
      <c r="T6" s="5">
        <v>3</v>
      </c>
    </row>
    <row r="7" spans="1:21">
      <c r="A7" s="6" t="s">
        <v>27</v>
      </c>
      <c r="B7" s="6" t="s">
        <v>23</v>
      </c>
      <c r="C7" s="6">
        <v>0</v>
      </c>
      <c r="D7" s="6">
        <v>163</v>
      </c>
      <c r="E7" s="6">
        <f>D7-370</f>
        <v>-207</v>
      </c>
      <c r="F7" s="1">
        <f t="shared" si="0"/>
        <v>-370</v>
      </c>
      <c r="G7" s="6">
        <v>8.5000000000000006E-5</v>
      </c>
      <c r="H7" s="6">
        <v>-34</v>
      </c>
      <c r="I7" s="6">
        <f>H7-250</f>
        <v>-284</v>
      </c>
      <c r="J7" s="6">
        <f t="shared" si="1"/>
        <v>-250</v>
      </c>
      <c r="O7" s="6"/>
      <c r="P7" s="6"/>
      <c r="Q7" s="6"/>
      <c r="R7" s="6"/>
      <c r="T7" s="5">
        <v>3</v>
      </c>
    </row>
    <row r="8" spans="1:21">
      <c r="A8" s="6" t="s">
        <v>28</v>
      </c>
      <c r="B8" s="6" t="s">
        <v>23</v>
      </c>
      <c r="C8" s="6">
        <v>0</v>
      </c>
      <c r="D8" s="6">
        <v>163</v>
      </c>
      <c r="E8" s="6">
        <v>178</v>
      </c>
      <c r="F8" s="1">
        <f t="shared" si="0"/>
        <v>15</v>
      </c>
      <c r="G8" s="6">
        <v>8.5000000000000006E-5</v>
      </c>
      <c r="H8" s="6">
        <v>-34</v>
      </c>
      <c r="I8" s="6">
        <v>-14</v>
      </c>
      <c r="J8" s="6">
        <f t="shared" si="1"/>
        <v>20</v>
      </c>
      <c r="O8" s="6"/>
      <c r="P8" s="6"/>
      <c r="Q8" s="6"/>
      <c r="R8" s="6"/>
      <c r="T8" s="5">
        <v>3</v>
      </c>
    </row>
    <row r="9" spans="1:21">
      <c r="A9" s="6" t="s">
        <v>29</v>
      </c>
      <c r="B9" s="6" t="s">
        <v>23</v>
      </c>
      <c r="C9" s="6">
        <v>0</v>
      </c>
      <c r="D9" s="6">
        <v>163</v>
      </c>
      <c r="E9" s="6">
        <v>129</v>
      </c>
      <c r="F9" s="1">
        <f t="shared" si="0"/>
        <v>-34</v>
      </c>
      <c r="G9" s="6">
        <v>8.5000000000000006E-5</v>
      </c>
      <c r="H9" s="6">
        <v>-34</v>
      </c>
      <c r="I9" s="6">
        <v>-68</v>
      </c>
      <c r="J9" s="6">
        <f t="shared" si="1"/>
        <v>-34</v>
      </c>
      <c r="O9" s="6"/>
      <c r="P9" s="6"/>
      <c r="Q9" s="6"/>
      <c r="R9" s="6"/>
      <c r="S9" s="1">
        <v>-14.615</v>
      </c>
      <c r="T9" s="5">
        <v>3</v>
      </c>
    </row>
    <row r="10" spans="1:21">
      <c r="A10" s="6" t="s">
        <v>30</v>
      </c>
      <c r="B10" s="6" t="s">
        <v>23</v>
      </c>
      <c r="C10" s="6">
        <v>0</v>
      </c>
      <c r="D10" s="6">
        <v>163</v>
      </c>
      <c r="E10" s="6">
        <f>D10-370</f>
        <v>-207</v>
      </c>
      <c r="F10" s="1">
        <f t="shared" si="0"/>
        <v>-370</v>
      </c>
      <c r="G10" s="6">
        <v>8.5000000000000006E-5</v>
      </c>
      <c r="H10" s="6">
        <v>-34</v>
      </c>
      <c r="I10" s="6">
        <f>H10-250</f>
        <v>-284</v>
      </c>
      <c r="J10" s="6">
        <f t="shared" si="1"/>
        <v>-250</v>
      </c>
      <c r="O10" s="6"/>
      <c r="P10" s="6"/>
      <c r="Q10" s="6"/>
      <c r="R10" s="6"/>
      <c r="T10" s="5">
        <v>3</v>
      </c>
    </row>
    <row r="11" spans="1:21">
      <c r="A11" s="6" t="s">
        <v>31</v>
      </c>
      <c r="B11" s="6" t="s">
        <v>23</v>
      </c>
      <c r="C11" s="6">
        <v>0</v>
      </c>
      <c r="D11" s="6">
        <v>163</v>
      </c>
      <c r="E11" s="6">
        <v>185</v>
      </c>
      <c r="F11" s="1">
        <f t="shared" si="0"/>
        <v>22</v>
      </c>
      <c r="G11" s="6">
        <v>8.5000000000000006E-5</v>
      </c>
      <c r="H11" s="6">
        <v>-34</v>
      </c>
      <c r="I11" s="6">
        <v>62</v>
      </c>
      <c r="J11" s="6">
        <f t="shared" si="1"/>
        <v>96</v>
      </c>
      <c r="O11" s="6"/>
      <c r="P11" s="6"/>
      <c r="Q11" s="6"/>
      <c r="R11" s="6"/>
      <c r="S11" s="1">
        <v>-78.63</v>
      </c>
      <c r="T11" s="5">
        <v>3</v>
      </c>
    </row>
    <row r="12" spans="1:21">
      <c r="A12" s="6" t="s">
        <v>32</v>
      </c>
      <c r="B12" s="6" t="s">
        <v>23</v>
      </c>
      <c r="C12" s="6">
        <v>0</v>
      </c>
      <c r="D12" s="6">
        <v>163</v>
      </c>
      <c r="E12" s="6">
        <f>D12-370</f>
        <v>-207</v>
      </c>
      <c r="F12" s="1">
        <f t="shared" si="0"/>
        <v>-370</v>
      </c>
      <c r="G12" s="6">
        <v>8.5000000000000006E-5</v>
      </c>
      <c r="H12" s="6">
        <v>-34</v>
      </c>
      <c r="I12" s="6">
        <f>H12-250</f>
        <v>-284</v>
      </c>
      <c r="J12" s="6">
        <f t="shared" si="1"/>
        <v>-250</v>
      </c>
      <c r="O12" s="6"/>
      <c r="P12" s="6"/>
      <c r="Q12" s="6"/>
      <c r="R12" s="6"/>
      <c r="T12" s="5">
        <v>3</v>
      </c>
    </row>
    <row r="13" spans="1:21">
      <c r="A13" s="6" t="s">
        <v>33</v>
      </c>
      <c r="B13" s="6" t="s">
        <v>23</v>
      </c>
      <c r="C13" s="6">
        <v>0</v>
      </c>
      <c r="D13" s="6">
        <v>163</v>
      </c>
      <c r="E13" s="6">
        <v>200</v>
      </c>
      <c r="F13" s="1">
        <f t="shared" si="0"/>
        <v>37</v>
      </c>
      <c r="G13" s="6">
        <v>8.5000000000000006E-5</v>
      </c>
      <c r="H13" s="6">
        <v>-34</v>
      </c>
      <c r="I13" s="6">
        <v>62</v>
      </c>
      <c r="J13" s="6">
        <f t="shared" si="1"/>
        <v>96</v>
      </c>
      <c r="O13" s="6"/>
      <c r="P13" s="6"/>
      <c r="Q13" s="6"/>
      <c r="R13" s="6"/>
      <c r="T13" s="5">
        <v>3</v>
      </c>
    </row>
    <row r="14" spans="1:21">
      <c r="A14" s="6" t="s">
        <v>34</v>
      </c>
      <c r="B14" s="6" t="s">
        <v>23</v>
      </c>
      <c r="C14" s="6">
        <v>0</v>
      </c>
      <c r="D14" s="6">
        <v>163</v>
      </c>
      <c r="E14" s="6">
        <v>326</v>
      </c>
      <c r="F14" s="1">
        <f t="shared" si="0"/>
        <v>163</v>
      </c>
      <c r="G14" s="6">
        <v>8.5000000000000006E-5</v>
      </c>
      <c r="H14" s="6">
        <v>-34</v>
      </c>
      <c r="I14" s="6">
        <v>15</v>
      </c>
      <c r="J14" s="6">
        <f t="shared" si="1"/>
        <v>49</v>
      </c>
      <c r="O14" s="6"/>
      <c r="P14" s="6"/>
      <c r="Q14" s="6"/>
      <c r="R14" s="6"/>
      <c r="T14" s="5">
        <v>3</v>
      </c>
    </row>
    <row r="15" spans="1:21">
      <c r="A15" s="6" t="s">
        <v>35</v>
      </c>
      <c r="B15" s="6" t="s">
        <v>23</v>
      </c>
      <c r="C15" s="6">
        <v>0</v>
      </c>
      <c r="D15" s="6">
        <v>163</v>
      </c>
      <c r="E15" s="6">
        <f>D15-370</f>
        <v>-207</v>
      </c>
      <c r="F15" s="1">
        <f t="shared" si="0"/>
        <v>-370</v>
      </c>
      <c r="G15" s="6">
        <v>8.5000000000000006E-5</v>
      </c>
      <c r="H15" s="6">
        <v>-34</v>
      </c>
      <c r="I15" s="6">
        <f>H15-250</f>
        <v>-284</v>
      </c>
      <c r="J15" s="6">
        <f t="shared" si="1"/>
        <v>-250</v>
      </c>
      <c r="O15" s="6"/>
      <c r="P15" s="6"/>
      <c r="Q15" s="6"/>
      <c r="R15" s="6"/>
      <c r="T15" s="5">
        <v>3</v>
      </c>
    </row>
    <row r="16" spans="1:21">
      <c r="A16" s="6" t="s">
        <v>36</v>
      </c>
      <c r="B16" s="6" t="s">
        <v>23</v>
      </c>
      <c r="C16" s="6">
        <v>0</v>
      </c>
      <c r="D16" s="6">
        <v>163</v>
      </c>
      <c r="E16" s="6">
        <f>D16-370</f>
        <v>-207</v>
      </c>
      <c r="F16" s="1">
        <f t="shared" si="0"/>
        <v>-370</v>
      </c>
      <c r="G16" s="6">
        <v>8.5000000000000006E-5</v>
      </c>
      <c r="H16" s="6">
        <v>-34</v>
      </c>
      <c r="I16" s="6">
        <f>H16-250</f>
        <v>-284</v>
      </c>
      <c r="J16" s="6">
        <f t="shared" si="1"/>
        <v>-250</v>
      </c>
      <c r="O16" s="6"/>
      <c r="P16" s="6"/>
      <c r="Q16" s="6"/>
      <c r="R16" s="6"/>
      <c r="T16" s="5">
        <v>3</v>
      </c>
    </row>
    <row r="17" spans="1:20">
      <c r="A17" s="6" t="s">
        <v>37</v>
      </c>
      <c r="B17" s="6" t="s">
        <v>23</v>
      </c>
      <c r="C17" s="6">
        <v>0</v>
      </c>
      <c r="D17" s="6">
        <v>163</v>
      </c>
      <c r="E17" s="6">
        <f>D17-370</f>
        <v>-207</v>
      </c>
      <c r="F17" s="1">
        <f t="shared" si="0"/>
        <v>-370</v>
      </c>
      <c r="G17" s="6">
        <v>8.5000000000000006E-5</v>
      </c>
      <c r="H17" s="6">
        <v>-34</v>
      </c>
      <c r="I17" s="6">
        <f>H17-250</f>
        <v>-284</v>
      </c>
      <c r="J17" s="6">
        <f t="shared" si="1"/>
        <v>-250</v>
      </c>
      <c r="O17" s="6"/>
      <c r="P17" s="6"/>
      <c r="Q17" s="6"/>
      <c r="R17" s="6"/>
      <c r="T17" s="5">
        <v>3</v>
      </c>
    </row>
    <row r="18" spans="1:20">
      <c r="A18" s="6" t="s">
        <v>38</v>
      </c>
      <c r="B18" s="6" t="s">
        <v>23</v>
      </c>
      <c r="C18" s="6">
        <v>0</v>
      </c>
      <c r="D18" s="6">
        <v>163</v>
      </c>
      <c r="E18" s="6">
        <f>D18-370</f>
        <v>-207</v>
      </c>
      <c r="F18" s="1">
        <f t="shared" si="0"/>
        <v>-370</v>
      </c>
      <c r="G18" s="6">
        <v>8.5000000000000006E-5</v>
      </c>
      <c r="H18" s="6">
        <v>-34</v>
      </c>
      <c r="I18" s="6">
        <f>H18-250</f>
        <v>-284</v>
      </c>
      <c r="J18" s="6">
        <f t="shared" si="1"/>
        <v>-250</v>
      </c>
      <c r="O18" s="6"/>
      <c r="P18" s="6"/>
      <c r="Q18" s="6"/>
      <c r="R18" s="6"/>
      <c r="T18" s="5">
        <v>3</v>
      </c>
    </row>
    <row r="19" spans="1:20">
      <c r="A19" s="6" t="s">
        <v>39</v>
      </c>
      <c r="B19" s="6" t="s">
        <v>23</v>
      </c>
      <c r="C19" s="6">
        <v>0</v>
      </c>
      <c r="D19" s="6">
        <v>163</v>
      </c>
      <c r="E19" s="6">
        <v>91</v>
      </c>
      <c r="F19" s="1">
        <f t="shared" si="0"/>
        <v>-72</v>
      </c>
      <c r="G19" s="6">
        <v>8.5000000000000006E-5</v>
      </c>
      <c r="H19" s="6">
        <v>-34</v>
      </c>
      <c r="I19" s="6">
        <v>-141</v>
      </c>
      <c r="J19" s="6">
        <f t="shared" si="1"/>
        <v>-107</v>
      </c>
      <c r="O19" s="6"/>
      <c r="P19" s="6"/>
      <c r="Q19" s="6"/>
      <c r="R19" s="6"/>
      <c r="T19" s="5">
        <v>3</v>
      </c>
    </row>
    <row r="20" spans="1:20">
      <c r="A20" s="6" t="s">
        <v>40</v>
      </c>
      <c r="B20" s="6" t="s">
        <v>23</v>
      </c>
      <c r="C20" s="6">
        <v>0</v>
      </c>
      <c r="D20" s="6">
        <v>163</v>
      </c>
      <c r="E20" s="6">
        <v>99</v>
      </c>
      <c r="F20" s="1">
        <f t="shared" si="0"/>
        <v>-64</v>
      </c>
      <c r="G20" s="6">
        <v>8.5000000000000006E-5</v>
      </c>
      <c r="H20" s="6">
        <v>-34</v>
      </c>
      <c r="I20" s="6">
        <v>-86</v>
      </c>
      <c r="J20" s="6">
        <f t="shared" si="1"/>
        <v>-52</v>
      </c>
      <c r="O20" s="6"/>
      <c r="P20" s="6"/>
      <c r="Q20" s="6"/>
      <c r="R20" s="6"/>
      <c r="T20" s="5">
        <v>3</v>
      </c>
    </row>
    <row r="21" spans="1:20">
      <c r="A21" s="6" t="s">
        <v>41</v>
      </c>
      <c r="B21" s="6" t="s">
        <v>23</v>
      </c>
      <c r="C21" s="6">
        <v>0</v>
      </c>
      <c r="D21" s="6">
        <v>163</v>
      </c>
      <c r="E21" s="6">
        <v>269</v>
      </c>
      <c r="F21" s="1">
        <f t="shared" si="0"/>
        <v>106</v>
      </c>
      <c r="G21" s="6">
        <v>8.5000000000000006E-5</v>
      </c>
      <c r="H21" s="6">
        <v>-34</v>
      </c>
      <c r="I21" s="6">
        <v>27</v>
      </c>
      <c r="J21" s="6">
        <f t="shared" si="1"/>
        <v>61</v>
      </c>
      <c r="O21" s="6"/>
      <c r="P21" s="6"/>
      <c r="Q21" s="6"/>
      <c r="R21" s="6"/>
      <c r="S21" s="1">
        <v>-42.929000000000002</v>
      </c>
      <c r="T21" s="5">
        <v>3</v>
      </c>
    </row>
    <row r="22" spans="1:20">
      <c r="A22" s="6" t="s">
        <v>42</v>
      </c>
      <c r="B22" s="6" t="s">
        <v>23</v>
      </c>
      <c r="C22" s="6">
        <v>0</v>
      </c>
      <c r="D22" s="6">
        <v>163</v>
      </c>
      <c r="E22" s="6">
        <v>94</v>
      </c>
      <c r="F22" s="1">
        <f t="shared" si="0"/>
        <v>-69</v>
      </c>
      <c r="G22" s="6">
        <v>8.5000000000000006E-5</v>
      </c>
      <c r="H22" s="6">
        <v>-34</v>
      </c>
      <c r="I22" s="6">
        <v>-105</v>
      </c>
      <c r="J22" s="6">
        <f t="shared" si="1"/>
        <v>-71</v>
      </c>
      <c r="O22" s="6"/>
      <c r="P22" s="6"/>
      <c r="Q22" s="6"/>
      <c r="R22" s="6"/>
      <c r="T22" s="5">
        <v>3</v>
      </c>
    </row>
    <row r="23" spans="1:20">
      <c r="A23" s="6" t="s">
        <v>43</v>
      </c>
      <c r="B23" s="6" t="s">
        <v>23</v>
      </c>
      <c r="C23" s="6">
        <v>0</v>
      </c>
      <c r="D23" s="6">
        <v>163</v>
      </c>
      <c r="E23" s="6">
        <v>124</v>
      </c>
      <c r="F23" s="1">
        <f t="shared" si="0"/>
        <v>-39</v>
      </c>
      <c r="G23" s="6">
        <v>8.5000000000000006E-5</v>
      </c>
      <c r="H23" s="6">
        <v>-34</v>
      </c>
      <c r="I23" s="6">
        <v>-48</v>
      </c>
      <c r="J23" s="6">
        <f t="shared" si="1"/>
        <v>-14</v>
      </c>
      <c r="O23" s="6"/>
      <c r="P23" s="6"/>
      <c r="Q23" s="6"/>
      <c r="R23" s="6"/>
      <c r="T23" s="5">
        <v>3</v>
      </c>
    </row>
    <row r="24" spans="1:20">
      <c r="A24" s="6" t="s">
        <v>44</v>
      </c>
      <c r="B24" s="6" t="s">
        <v>23</v>
      </c>
      <c r="C24" s="6">
        <v>0</v>
      </c>
      <c r="D24" s="6">
        <v>163</v>
      </c>
      <c r="E24" s="6">
        <v>343</v>
      </c>
      <c r="F24" s="1">
        <f t="shared" si="0"/>
        <v>180</v>
      </c>
      <c r="G24" s="6">
        <v>8.5000000000000006E-5</v>
      </c>
      <c r="H24" s="6">
        <v>-34</v>
      </c>
      <c r="I24" s="6">
        <v>64</v>
      </c>
      <c r="J24" s="6">
        <f t="shared" si="1"/>
        <v>98</v>
      </c>
      <c r="O24" s="6"/>
      <c r="P24" s="6"/>
      <c r="Q24" s="6"/>
      <c r="R24" s="6"/>
      <c r="T24" s="5">
        <v>3</v>
      </c>
    </row>
    <row r="25" spans="1:20">
      <c r="A25" s="6" t="s">
        <v>45</v>
      </c>
      <c r="B25" s="6" t="s">
        <v>23</v>
      </c>
      <c r="C25" s="6">
        <v>0</v>
      </c>
      <c r="D25" s="6">
        <v>163</v>
      </c>
      <c r="E25" s="6">
        <f>D25-370</f>
        <v>-207</v>
      </c>
      <c r="F25" s="1">
        <f t="shared" si="0"/>
        <v>-370</v>
      </c>
      <c r="G25" s="6">
        <v>8.5000000000000006E-5</v>
      </c>
      <c r="H25" s="6">
        <v>-34</v>
      </c>
      <c r="I25" s="6">
        <f>H25-250</f>
        <v>-284</v>
      </c>
      <c r="J25" s="6">
        <f t="shared" si="1"/>
        <v>-250</v>
      </c>
      <c r="O25" s="6"/>
      <c r="P25" s="6"/>
      <c r="Q25" s="6"/>
      <c r="R25" s="6"/>
      <c r="T25" s="5">
        <v>3</v>
      </c>
    </row>
    <row r="26" spans="1:20">
      <c r="A26" s="6" t="s">
        <v>46</v>
      </c>
      <c r="B26" s="6" t="s">
        <v>23</v>
      </c>
      <c r="C26" s="6">
        <v>0</v>
      </c>
      <c r="D26" s="6">
        <v>163</v>
      </c>
      <c r="E26" s="6">
        <f>D26-370</f>
        <v>-207</v>
      </c>
      <c r="F26" s="1">
        <f t="shared" si="0"/>
        <v>-370</v>
      </c>
      <c r="G26" s="6">
        <v>8.5000000000000006E-5</v>
      </c>
      <c r="H26" s="6">
        <v>-34</v>
      </c>
      <c r="I26" s="6">
        <f>H26-250</f>
        <v>-284</v>
      </c>
      <c r="J26" s="6">
        <f t="shared" si="1"/>
        <v>-250</v>
      </c>
      <c r="O26" s="6"/>
      <c r="P26" s="6"/>
      <c r="Q26" s="6"/>
      <c r="R26" s="6"/>
      <c r="T26" s="5">
        <v>3</v>
      </c>
    </row>
    <row r="27" spans="1:20">
      <c r="A27" s="6" t="s">
        <v>47</v>
      </c>
      <c r="B27" s="6" t="s">
        <v>23</v>
      </c>
      <c r="C27" s="6">
        <v>0</v>
      </c>
      <c r="D27" s="6">
        <v>163</v>
      </c>
      <c r="E27" s="6">
        <v>327</v>
      </c>
      <c r="F27" s="1">
        <f t="shared" si="0"/>
        <v>164</v>
      </c>
      <c r="G27" s="6">
        <v>8.5000000000000006E-5</v>
      </c>
      <c r="H27" s="6">
        <v>-34</v>
      </c>
      <c r="I27" s="6">
        <v>211</v>
      </c>
      <c r="J27" s="6">
        <f t="shared" si="1"/>
        <v>245</v>
      </c>
      <c r="O27" s="6"/>
      <c r="P27" s="6"/>
      <c r="Q27" s="6"/>
      <c r="R27" s="6"/>
      <c r="T27" s="5">
        <v>3</v>
      </c>
    </row>
    <row r="28" spans="1:20">
      <c r="A28" s="6" t="s">
        <v>48</v>
      </c>
      <c r="B28" s="6" t="s">
        <v>23</v>
      </c>
      <c r="C28" s="6">
        <v>0</v>
      </c>
      <c r="D28" s="6">
        <v>163</v>
      </c>
      <c r="E28" s="6">
        <v>97</v>
      </c>
      <c r="F28" s="1">
        <f t="shared" si="0"/>
        <v>-66</v>
      </c>
      <c r="G28" s="6">
        <v>8.5000000000000006E-5</v>
      </c>
      <c r="H28" s="6">
        <v>-34</v>
      </c>
      <c r="I28" s="6">
        <v>-86</v>
      </c>
      <c r="J28" s="6">
        <f t="shared" si="1"/>
        <v>-52</v>
      </c>
      <c r="O28" s="6"/>
      <c r="P28" s="6"/>
      <c r="Q28" s="6"/>
      <c r="R28" s="6"/>
      <c r="S28" s="1">
        <v>-27.282</v>
      </c>
      <c r="T28" s="5">
        <v>3</v>
      </c>
    </row>
    <row r="29" spans="1:20">
      <c r="A29" s="6" t="s">
        <v>49</v>
      </c>
      <c r="B29" s="6" t="s">
        <v>23</v>
      </c>
      <c r="C29" s="6">
        <v>0</v>
      </c>
      <c r="D29" s="6">
        <v>163</v>
      </c>
      <c r="E29" s="6">
        <f>D29-370</f>
        <v>-207</v>
      </c>
      <c r="F29" s="1">
        <f t="shared" si="0"/>
        <v>-370</v>
      </c>
      <c r="G29" s="6">
        <v>8.5000000000000006E-5</v>
      </c>
      <c r="H29" s="6">
        <v>-34</v>
      </c>
      <c r="I29" s="6">
        <f>H29-250</f>
        <v>-284</v>
      </c>
      <c r="J29" s="6">
        <f t="shared" si="1"/>
        <v>-250</v>
      </c>
      <c r="O29" s="6"/>
      <c r="P29" s="6"/>
      <c r="Q29" s="6"/>
      <c r="R29" s="6"/>
      <c r="T29" s="5">
        <v>3</v>
      </c>
    </row>
    <row r="30" spans="1:20">
      <c r="A30" s="6" t="s">
        <v>50</v>
      </c>
      <c r="B30" s="6" t="s">
        <v>23</v>
      </c>
      <c r="C30" s="6">
        <v>0</v>
      </c>
      <c r="D30" s="6">
        <v>163</v>
      </c>
      <c r="E30" s="6">
        <v>353</v>
      </c>
      <c r="F30" s="1">
        <f t="shared" si="0"/>
        <v>190</v>
      </c>
      <c r="G30" s="6">
        <v>8.5000000000000006E-5</v>
      </c>
      <c r="H30" s="6">
        <v>-34</v>
      </c>
      <c r="I30" s="6">
        <v>150</v>
      </c>
      <c r="J30" s="6">
        <f t="shared" si="1"/>
        <v>184</v>
      </c>
      <c r="O30" s="6"/>
      <c r="P30" s="6"/>
      <c r="Q30" s="6"/>
      <c r="R30" s="6"/>
      <c r="T30" s="5">
        <v>3</v>
      </c>
    </row>
    <row r="31" spans="1:20">
      <c r="A31" s="6" t="s">
        <v>51</v>
      </c>
      <c r="B31" s="6" t="s">
        <v>23</v>
      </c>
      <c r="C31" s="6">
        <v>0</v>
      </c>
      <c r="D31" s="6">
        <v>163</v>
      </c>
      <c r="E31" s="6">
        <f>D31-370</f>
        <v>-207</v>
      </c>
      <c r="F31" s="1">
        <f t="shared" si="0"/>
        <v>-370</v>
      </c>
      <c r="G31" s="6">
        <v>8.5000000000000006E-5</v>
      </c>
      <c r="H31" s="6">
        <v>-34</v>
      </c>
      <c r="I31" s="6">
        <f>H31-250</f>
        <v>-284</v>
      </c>
      <c r="J31" s="6">
        <f t="shared" si="1"/>
        <v>-250</v>
      </c>
      <c r="O31" s="6"/>
      <c r="P31" s="6"/>
      <c r="Q31" s="6"/>
      <c r="R31" s="6"/>
      <c r="T31" s="5">
        <v>3</v>
      </c>
    </row>
    <row r="32" spans="1:20">
      <c r="A32" s="6" t="s">
        <v>52</v>
      </c>
      <c r="B32" s="6" t="s">
        <v>23</v>
      </c>
      <c r="C32" s="6">
        <v>0</v>
      </c>
      <c r="D32" s="6">
        <v>163</v>
      </c>
      <c r="E32" s="1">
        <f>D32+300</f>
        <v>463</v>
      </c>
      <c r="F32" s="1">
        <f t="shared" si="0"/>
        <v>300</v>
      </c>
      <c r="G32" s="6">
        <v>8.5000000000000006E-5</v>
      </c>
      <c r="H32" s="6">
        <v>-34</v>
      </c>
      <c r="I32" s="6">
        <v>140</v>
      </c>
      <c r="J32" s="6">
        <f t="shared" si="1"/>
        <v>174</v>
      </c>
      <c r="O32" s="6"/>
      <c r="P32" s="6"/>
      <c r="Q32" s="6"/>
      <c r="R32" s="6"/>
      <c r="T32" s="5">
        <v>3</v>
      </c>
    </row>
    <row r="33" spans="1:20">
      <c r="A33" s="6" t="s">
        <v>53</v>
      </c>
      <c r="B33" s="6" t="s">
        <v>23</v>
      </c>
      <c r="C33" s="6">
        <v>0</v>
      </c>
      <c r="D33" s="6">
        <v>163</v>
      </c>
      <c r="E33" s="6">
        <v>244</v>
      </c>
      <c r="F33" s="1">
        <f t="shared" si="0"/>
        <v>81</v>
      </c>
      <c r="G33" s="6">
        <v>8.5000000000000006E-5</v>
      </c>
      <c r="H33" s="6">
        <v>-34</v>
      </c>
      <c r="I33" s="6">
        <v>72</v>
      </c>
      <c r="J33" s="6">
        <f t="shared" si="1"/>
        <v>106</v>
      </c>
      <c r="O33" s="6"/>
      <c r="P33" s="6"/>
      <c r="Q33" s="6"/>
      <c r="R33" s="6"/>
      <c r="T33" s="5">
        <v>3</v>
      </c>
    </row>
    <row r="34" spans="1:20">
      <c r="A34" s="6" t="s">
        <v>54</v>
      </c>
      <c r="B34" s="6" t="s">
        <v>23</v>
      </c>
      <c r="C34" s="6">
        <v>0</v>
      </c>
      <c r="D34" s="6">
        <v>163</v>
      </c>
      <c r="E34" s="6">
        <f>D34-370</f>
        <v>-207</v>
      </c>
      <c r="F34" s="1">
        <f t="shared" ref="F34:F65" si="2">E34-D34</f>
        <v>-370</v>
      </c>
      <c r="G34" s="6">
        <v>8.5000000000000006E-5</v>
      </c>
      <c r="H34" s="6">
        <v>-34</v>
      </c>
      <c r="I34" s="6">
        <f>H34-250</f>
        <v>-284</v>
      </c>
      <c r="J34" s="6">
        <f t="shared" si="1"/>
        <v>-250</v>
      </c>
      <c r="O34" s="6"/>
      <c r="P34" s="6"/>
      <c r="Q34" s="6"/>
      <c r="R34" s="6"/>
      <c r="T34" s="5">
        <v>3</v>
      </c>
    </row>
    <row r="35" spans="1:20">
      <c r="A35" s="6" t="s">
        <v>55</v>
      </c>
      <c r="B35" s="6" t="s">
        <v>23</v>
      </c>
      <c r="C35" s="6">
        <v>0</v>
      </c>
      <c r="D35" s="6">
        <v>163</v>
      </c>
      <c r="E35" s="6">
        <v>140</v>
      </c>
      <c r="F35" s="1">
        <f t="shared" si="2"/>
        <v>-23</v>
      </c>
      <c r="G35" s="6">
        <v>8.5000000000000006E-5</v>
      </c>
      <c r="H35" s="6">
        <v>-34</v>
      </c>
      <c r="I35" s="6">
        <v>-34</v>
      </c>
      <c r="J35" s="6">
        <f t="shared" si="1"/>
        <v>0</v>
      </c>
      <c r="O35" s="6"/>
      <c r="P35" s="6"/>
      <c r="Q35" s="6"/>
      <c r="R35" s="6"/>
      <c r="T35" s="5">
        <v>3</v>
      </c>
    </row>
    <row r="36" spans="1:20">
      <c r="A36" s="6" t="s">
        <v>56</v>
      </c>
      <c r="B36" s="6" t="s">
        <v>23</v>
      </c>
      <c r="C36" s="6">
        <v>0</v>
      </c>
      <c r="D36" s="6">
        <v>163</v>
      </c>
      <c r="E36" s="6">
        <f>D36-370</f>
        <v>-207</v>
      </c>
      <c r="F36" s="1">
        <f t="shared" si="2"/>
        <v>-370</v>
      </c>
      <c r="G36" s="6">
        <v>8.5000000000000006E-5</v>
      </c>
      <c r="H36" s="6">
        <v>-34</v>
      </c>
      <c r="I36" s="6">
        <f>H36-250</f>
        <v>-284</v>
      </c>
      <c r="J36" s="6">
        <f t="shared" si="1"/>
        <v>-250</v>
      </c>
      <c r="O36" s="6"/>
      <c r="P36" s="6"/>
      <c r="Q36" s="6"/>
      <c r="R36" s="6"/>
      <c r="T36" s="5">
        <v>3</v>
      </c>
    </row>
    <row r="37" spans="1:20">
      <c r="A37" s="6" t="s">
        <v>57</v>
      </c>
      <c r="B37" s="6" t="s">
        <v>23</v>
      </c>
      <c r="C37" s="6">
        <v>0</v>
      </c>
      <c r="D37" s="6">
        <v>163</v>
      </c>
      <c r="E37" s="6">
        <f>D37-370</f>
        <v>-207</v>
      </c>
      <c r="F37" s="1">
        <f t="shared" si="2"/>
        <v>-370</v>
      </c>
      <c r="G37" s="6">
        <v>8.5000000000000006E-5</v>
      </c>
      <c r="H37" s="6">
        <v>-34</v>
      </c>
      <c r="I37" s="6">
        <f>H37-250</f>
        <v>-284</v>
      </c>
      <c r="J37" s="6">
        <f t="shared" si="1"/>
        <v>-250</v>
      </c>
      <c r="O37" s="6"/>
      <c r="P37" s="6"/>
      <c r="Q37" s="6"/>
      <c r="R37" s="6"/>
      <c r="T37" s="5">
        <v>3</v>
      </c>
    </row>
    <row r="38" spans="1:20">
      <c r="A38" s="6" t="s">
        <v>58</v>
      </c>
      <c r="B38" s="6" t="s">
        <v>23</v>
      </c>
      <c r="C38" s="6">
        <v>0</v>
      </c>
      <c r="D38" s="6">
        <v>163</v>
      </c>
      <c r="E38" s="6">
        <v>40</v>
      </c>
      <c r="F38" s="1">
        <f t="shared" si="2"/>
        <v>-123</v>
      </c>
      <c r="G38" s="6">
        <v>8.5000000000000006E-5</v>
      </c>
      <c r="H38" s="6">
        <v>-34</v>
      </c>
      <c r="I38" s="6">
        <f>H38-120</f>
        <v>-154</v>
      </c>
      <c r="J38" s="6">
        <f t="shared" si="1"/>
        <v>-120</v>
      </c>
      <c r="O38" s="6"/>
      <c r="P38" s="6"/>
      <c r="Q38" s="6"/>
      <c r="R38" s="6"/>
      <c r="T38" s="5">
        <v>3</v>
      </c>
    </row>
    <row r="39" spans="1:20">
      <c r="A39" s="6" t="s">
        <v>59</v>
      </c>
      <c r="B39" s="6" t="s">
        <v>23</v>
      </c>
      <c r="C39" s="6">
        <v>0</v>
      </c>
      <c r="D39" s="6">
        <v>163</v>
      </c>
      <c r="E39" s="6">
        <v>117</v>
      </c>
      <c r="F39" s="1">
        <f t="shared" si="2"/>
        <v>-46</v>
      </c>
      <c r="G39" s="6">
        <v>8.5000000000000006E-5</v>
      </c>
      <c r="H39" s="6">
        <v>-34</v>
      </c>
      <c r="I39" s="6">
        <v>-126</v>
      </c>
      <c r="J39" s="6">
        <f t="shared" si="1"/>
        <v>-92</v>
      </c>
      <c r="O39" s="6"/>
      <c r="P39" s="6"/>
      <c r="Q39" s="6"/>
      <c r="R39" s="6"/>
      <c r="T39" s="5">
        <v>3</v>
      </c>
    </row>
    <row r="40" spans="1:20">
      <c r="A40" s="6" t="s">
        <v>60</v>
      </c>
      <c r="B40" s="6" t="s">
        <v>23</v>
      </c>
      <c r="C40" s="6">
        <v>0</v>
      </c>
      <c r="D40" s="6">
        <v>163</v>
      </c>
      <c r="E40" s="6">
        <v>358</v>
      </c>
      <c r="F40" s="1">
        <f t="shared" si="2"/>
        <v>195</v>
      </c>
      <c r="G40" s="6">
        <v>8.5000000000000006E-5</v>
      </c>
      <c r="H40" s="6">
        <v>-34</v>
      </c>
      <c r="I40" s="6">
        <v>121</v>
      </c>
      <c r="J40" s="6">
        <f t="shared" si="1"/>
        <v>155</v>
      </c>
      <c r="O40" s="6"/>
      <c r="P40" s="6"/>
      <c r="Q40" s="6"/>
      <c r="R40" s="6"/>
      <c r="T40" s="5">
        <v>3</v>
      </c>
    </row>
    <row r="41" spans="1:20">
      <c r="A41" s="6" t="s">
        <v>61</v>
      </c>
      <c r="B41" s="6" t="s">
        <v>23</v>
      </c>
      <c r="C41" s="6">
        <v>0</v>
      </c>
      <c r="D41" s="6">
        <v>163</v>
      </c>
      <c r="E41" s="6">
        <v>439</v>
      </c>
      <c r="F41" s="1">
        <f t="shared" si="2"/>
        <v>276</v>
      </c>
      <c r="G41" s="6">
        <v>8.5000000000000006E-5</v>
      </c>
      <c r="H41" s="6">
        <v>-34</v>
      </c>
      <c r="I41" s="6">
        <v>96</v>
      </c>
      <c r="J41" s="6">
        <f t="shared" si="1"/>
        <v>130</v>
      </c>
      <c r="O41" s="6"/>
      <c r="P41" s="6"/>
      <c r="Q41" s="6"/>
      <c r="R41" s="6"/>
      <c r="T41" s="5">
        <v>3</v>
      </c>
    </row>
    <row r="42" spans="1:20">
      <c r="A42" s="1" t="s">
        <v>62</v>
      </c>
      <c r="B42" s="1" t="s">
        <v>21</v>
      </c>
      <c r="C42" s="1">
        <v>0</v>
      </c>
      <c r="D42" s="1">
        <v>184</v>
      </c>
      <c r="E42" s="1">
        <v>193.6</v>
      </c>
      <c r="F42" s="1">
        <f t="shared" si="2"/>
        <v>9.5999999999999943</v>
      </c>
      <c r="S42" s="1">
        <v>-0.80000000000001104</v>
      </c>
      <c r="T42" s="5">
        <v>11</v>
      </c>
    </row>
    <row r="43" spans="1:20">
      <c r="A43" s="1" t="s">
        <v>63</v>
      </c>
      <c r="B43" s="1" t="s">
        <v>21</v>
      </c>
      <c r="C43" s="1">
        <v>0</v>
      </c>
      <c r="D43" s="1">
        <v>184</v>
      </c>
      <c r="E43" s="1">
        <v>185.3</v>
      </c>
      <c r="F43" s="1">
        <f t="shared" si="2"/>
        <v>1.3000000000000114</v>
      </c>
      <c r="S43" s="1">
        <v>25.7</v>
      </c>
      <c r="T43" s="5">
        <v>11</v>
      </c>
    </row>
    <row r="44" spans="1:20">
      <c r="A44" s="1" t="s">
        <v>64</v>
      </c>
      <c r="B44" s="1" t="s">
        <v>21</v>
      </c>
      <c r="C44" s="1">
        <v>0</v>
      </c>
      <c r="D44" s="1">
        <v>184</v>
      </c>
      <c r="E44" s="1">
        <v>165.3</v>
      </c>
      <c r="F44" s="1">
        <f t="shared" si="2"/>
        <v>-18.699999999999989</v>
      </c>
      <c r="S44" s="1">
        <v>6.0999999999999899</v>
      </c>
      <c r="T44" s="5">
        <v>11</v>
      </c>
    </row>
    <row r="45" spans="1:20">
      <c r="A45" s="1" t="s">
        <v>65</v>
      </c>
      <c r="B45" s="1" t="s">
        <v>21</v>
      </c>
      <c r="C45" s="1">
        <v>0</v>
      </c>
      <c r="D45" s="1">
        <v>184</v>
      </c>
      <c r="E45" s="1">
        <v>188.3</v>
      </c>
      <c r="F45" s="1">
        <f t="shared" si="2"/>
        <v>4.3000000000000114</v>
      </c>
      <c r="S45" s="1">
        <v>-5.3557999999999897</v>
      </c>
      <c r="T45" s="5">
        <v>11</v>
      </c>
    </row>
    <row r="46" spans="1:20">
      <c r="A46" s="1" t="s">
        <v>66</v>
      </c>
      <c r="B46" s="1" t="s">
        <v>21</v>
      </c>
      <c r="C46" s="1">
        <v>0</v>
      </c>
      <c r="D46" s="1">
        <v>184</v>
      </c>
      <c r="E46" s="1">
        <v>182.90299999999999</v>
      </c>
      <c r="F46" s="1">
        <f t="shared" si="2"/>
        <v>-1.0970000000000084</v>
      </c>
      <c r="T46" s="5">
        <v>11</v>
      </c>
    </row>
    <row r="47" spans="1:20">
      <c r="A47" s="6" t="s">
        <v>67</v>
      </c>
      <c r="B47" s="6" t="s">
        <v>21</v>
      </c>
      <c r="C47" s="6">
        <v>0</v>
      </c>
      <c r="D47" s="6">
        <v>206.5</v>
      </c>
      <c r="E47" s="6">
        <v>229.72</v>
      </c>
      <c r="F47" s="1">
        <f t="shared" si="2"/>
        <v>23.22</v>
      </c>
      <c r="G47" s="6"/>
      <c r="H47" s="6"/>
      <c r="I47" s="6"/>
      <c r="J47" s="6"/>
      <c r="O47" s="6"/>
      <c r="P47" s="6"/>
      <c r="Q47" s="6"/>
      <c r="R47" s="6"/>
      <c r="T47" s="5">
        <v>18</v>
      </c>
    </row>
    <row r="48" spans="1:20">
      <c r="A48" s="6" t="s">
        <v>68</v>
      </c>
      <c r="B48" s="6" t="s">
        <v>21</v>
      </c>
      <c r="C48" s="6">
        <v>0</v>
      </c>
      <c r="D48" s="6">
        <v>206.5</v>
      </c>
      <c r="E48" s="6">
        <v>238.21</v>
      </c>
      <c r="F48" s="1">
        <f t="shared" si="2"/>
        <v>31.710000000000008</v>
      </c>
      <c r="G48" s="6"/>
      <c r="H48" s="6"/>
      <c r="I48" s="6"/>
      <c r="J48" s="6"/>
      <c r="O48" s="6"/>
      <c r="P48" s="6"/>
      <c r="Q48" s="6"/>
      <c r="R48" s="6"/>
      <c r="T48" s="5">
        <v>18</v>
      </c>
    </row>
    <row r="49" spans="1:33">
      <c r="A49" s="6" t="s">
        <v>69</v>
      </c>
      <c r="B49" s="6" t="s">
        <v>21</v>
      </c>
      <c r="C49" s="6">
        <v>0</v>
      </c>
      <c r="D49" s="6">
        <v>206.5</v>
      </c>
      <c r="E49" s="6">
        <v>224.15</v>
      </c>
      <c r="F49" s="1">
        <f t="shared" si="2"/>
        <v>17.650000000000006</v>
      </c>
      <c r="G49" s="6"/>
      <c r="H49" s="6"/>
      <c r="I49" s="6"/>
      <c r="J49" s="6"/>
      <c r="O49" s="6"/>
      <c r="P49" s="6"/>
      <c r="Q49" s="6"/>
      <c r="R49" s="6"/>
      <c r="T49" s="5">
        <v>18</v>
      </c>
    </row>
    <row r="50" spans="1:33">
      <c r="A50" s="6" t="s">
        <v>70</v>
      </c>
      <c r="B50" s="6" t="s">
        <v>21</v>
      </c>
      <c r="C50" s="6">
        <v>0</v>
      </c>
      <c r="D50" s="6">
        <v>180</v>
      </c>
      <c r="E50" s="6">
        <v>160</v>
      </c>
      <c r="F50" s="1">
        <f t="shared" si="2"/>
        <v>-20</v>
      </c>
      <c r="G50" s="6">
        <v>1E-4</v>
      </c>
      <c r="H50" s="6">
        <v>-5</v>
      </c>
      <c r="I50" s="6">
        <v>155</v>
      </c>
      <c r="J50" s="6">
        <f>I50-H50</f>
        <v>160</v>
      </c>
      <c r="O50" s="6"/>
      <c r="P50" s="6"/>
      <c r="Q50" s="6"/>
      <c r="R50" s="6"/>
      <c r="T50" s="5">
        <v>34</v>
      </c>
    </row>
    <row r="51" spans="1:33">
      <c r="A51" s="6" t="s">
        <v>71</v>
      </c>
      <c r="B51" s="6" t="s">
        <v>21</v>
      </c>
      <c r="C51" s="6"/>
      <c r="D51" s="6"/>
      <c r="E51" s="6"/>
      <c r="G51" s="6">
        <v>5.0000000000000002E-5</v>
      </c>
      <c r="H51" s="6">
        <v>60</v>
      </c>
      <c r="I51" s="6">
        <v>207.79</v>
      </c>
      <c r="J51" s="6">
        <f>I51-H51</f>
        <v>147.79</v>
      </c>
      <c r="O51" s="6"/>
      <c r="P51" s="6"/>
      <c r="Q51" s="6"/>
      <c r="R51" s="6"/>
      <c r="T51" s="5">
        <v>18</v>
      </c>
      <c r="W51" s="6"/>
      <c r="X51" s="6"/>
    </row>
    <row r="52" spans="1:33">
      <c r="A52" s="6" t="s">
        <v>72</v>
      </c>
      <c r="B52" s="6" t="s">
        <v>21</v>
      </c>
      <c r="C52" s="6"/>
      <c r="D52" s="6"/>
      <c r="E52" s="6"/>
      <c r="G52" s="6">
        <v>5.0000000000000002E-5</v>
      </c>
      <c r="H52" s="6">
        <v>60</v>
      </c>
      <c r="I52" s="6">
        <v>201.96</v>
      </c>
      <c r="J52" s="6">
        <f>I52-H52</f>
        <v>141.96</v>
      </c>
      <c r="O52" s="6"/>
      <c r="P52" s="6"/>
      <c r="Q52" s="6"/>
      <c r="R52" s="6"/>
      <c r="T52" s="5">
        <v>18</v>
      </c>
      <c r="W52" s="6"/>
      <c r="X52" s="6"/>
    </row>
    <row r="53" spans="1:33">
      <c r="A53" s="1" t="s">
        <v>73</v>
      </c>
      <c r="B53" s="1" t="s">
        <v>21</v>
      </c>
      <c r="C53" s="1">
        <v>0</v>
      </c>
      <c r="D53" s="1">
        <v>184</v>
      </c>
      <c r="E53" s="1">
        <v>167.64783333333301</v>
      </c>
      <c r="F53" s="1">
        <f>E53-D53</f>
        <v>-16.352166666666989</v>
      </c>
      <c r="S53" s="1">
        <v>-2</v>
      </c>
      <c r="T53" s="5">
        <v>11</v>
      </c>
    </row>
    <row r="54" spans="1:33">
      <c r="A54" s="1" t="s">
        <v>74</v>
      </c>
      <c r="B54" s="1" t="s">
        <v>21</v>
      </c>
      <c r="C54" s="1">
        <v>0</v>
      </c>
      <c r="D54" s="1">
        <v>184</v>
      </c>
      <c r="E54" s="1">
        <v>174.38</v>
      </c>
      <c r="F54" s="1">
        <f>E54-D54</f>
        <v>-9.6200000000000045</v>
      </c>
      <c r="S54" s="1">
        <v>3.1309999999999998</v>
      </c>
      <c r="T54" s="5">
        <v>11</v>
      </c>
    </row>
    <row r="55" spans="1:33">
      <c r="A55" s="6" t="s">
        <v>75</v>
      </c>
      <c r="B55" s="6" t="s">
        <v>21</v>
      </c>
      <c r="C55" s="6">
        <v>0</v>
      </c>
      <c r="D55" s="6">
        <v>180</v>
      </c>
      <c r="E55" s="6">
        <v>200</v>
      </c>
      <c r="F55" s="1">
        <f>E55-D55</f>
        <v>20</v>
      </c>
      <c r="G55" s="6">
        <v>1.0000000000000001E-5</v>
      </c>
      <c r="H55" s="6">
        <v>50</v>
      </c>
      <c r="I55" s="6">
        <v>0</v>
      </c>
      <c r="J55" s="6">
        <f>I55-H55</f>
        <v>-50</v>
      </c>
      <c r="K55" s="6">
        <v>1E-4</v>
      </c>
      <c r="L55" s="6">
        <v>-5</v>
      </c>
      <c r="M55" s="6">
        <v>-25</v>
      </c>
      <c r="N55" s="6">
        <f>M55-L55</f>
        <v>-20</v>
      </c>
      <c r="O55" s="6">
        <v>9.9999999999999995E-7</v>
      </c>
      <c r="P55" s="6">
        <v>100</v>
      </c>
      <c r="Q55" s="6">
        <v>148.91999999999999</v>
      </c>
      <c r="R55" s="6">
        <f>Q55-P55</f>
        <v>48.919999999999987</v>
      </c>
      <c r="T55" s="5">
        <v>34</v>
      </c>
      <c r="X55" s="6"/>
    </row>
    <row r="56" spans="1:33">
      <c r="A56" s="6" t="s">
        <v>76</v>
      </c>
      <c r="B56" s="6" t="s">
        <v>21</v>
      </c>
      <c r="G56" s="6">
        <v>9.9999999999999995E-7</v>
      </c>
      <c r="H56" s="6">
        <v>100</v>
      </c>
      <c r="I56" s="6">
        <v>144.55000000000001</v>
      </c>
      <c r="J56" s="6">
        <f>I56-H56</f>
        <v>44.550000000000011</v>
      </c>
      <c r="K56" s="6"/>
      <c r="L56" s="6"/>
      <c r="M56" s="6"/>
      <c r="N56" s="6"/>
      <c r="O56" s="6"/>
      <c r="P56" s="6"/>
      <c r="Q56" s="6"/>
      <c r="R56" s="6"/>
      <c r="T56" s="5">
        <v>18</v>
      </c>
    </row>
    <row r="57" spans="1:33">
      <c r="A57" s="1" t="s">
        <v>77</v>
      </c>
      <c r="B57" s="1" t="s">
        <v>21</v>
      </c>
      <c r="C57" s="1">
        <v>0</v>
      </c>
      <c r="D57" s="1">
        <v>184</v>
      </c>
      <c r="E57" s="1">
        <v>203.309666666667</v>
      </c>
      <c r="F57" s="1">
        <f t="shared" ref="F57:F90" si="3">E57-D57</f>
        <v>19.309666666666999</v>
      </c>
      <c r="S57" s="1">
        <v>71</v>
      </c>
      <c r="T57" s="5">
        <v>11</v>
      </c>
    </row>
    <row r="58" spans="1:33">
      <c r="A58" s="1" t="s">
        <v>78</v>
      </c>
      <c r="B58" s="1" t="s">
        <v>21</v>
      </c>
      <c r="C58" s="1">
        <v>0</v>
      </c>
      <c r="D58" s="1">
        <v>184</v>
      </c>
      <c r="E58" s="1">
        <v>180.8</v>
      </c>
      <c r="F58" s="1">
        <f t="shared" si="3"/>
        <v>-3.1999999999999886</v>
      </c>
      <c r="S58" s="1">
        <v>36.1</v>
      </c>
      <c r="T58" s="5">
        <v>11</v>
      </c>
    </row>
    <row r="59" spans="1:33">
      <c r="A59" s="6" t="s">
        <v>79</v>
      </c>
      <c r="B59" s="6" t="s">
        <v>21</v>
      </c>
      <c r="C59" s="6">
        <v>1.0000000000000001E-9</v>
      </c>
      <c r="D59" s="6">
        <v>180</v>
      </c>
      <c r="E59" s="6">
        <v>200</v>
      </c>
      <c r="F59" s="1">
        <f t="shared" si="3"/>
        <v>20</v>
      </c>
      <c r="G59" s="6">
        <v>9.9999999999999995E-7</v>
      </c>
      <c r="H59" s="6">
        <v>115</v>
      </c>
      <c r="I59" s="6">
        <v>175</v>
      </c>
      <c r="J59" s="6">
        <f>I59-H59</f>
        <v>60</v>
      </c>
      <c r="K59" s="6">
        <v>1.0000000000000001E-5</v>
      </c>
      <c r="L59" s="6">
        <v>23</v>
      </c>
      <c r="M59" s="6">
        <v>82</v>
      </c>
      <c r="N59" s="6">
        <f>M59-L59</f>
        <v>59</v>
      </c>
      <c r="O59" s="6"/>
      <c r="P59" s="6"/>
      <c r="Q59" s="6"/>
      <c r="R59" s="6"/>
      <c r="S59" s="1">
        <v>-35.9</v>
      </c>
      <c r="T59" s="5">
        <v>35</v>
      </c>
    </row>
    <row r="60" spans="1:33">
      <c r="A60" s="6" t="s">
        <v>80</v>
      </c>
      <c r="B60" s="6" t="s">
        <v>21</v>
      </c>
      <c r="C60" s="6">
        <v>1.0000000000000001E-9</v>
      </c>
      <c r="D60" s="6">
        <v>180</v>
      </c>
      <c r="E60" s="6">
        <v>150</v>
      </c>
      <c r="F60" s="1">
        <f t="shared" si="3"/>
        <v>-30</v>
      </c>
      <c r="G60" s="6">
        <v>9.9999999999999995E-7</v>
      </c>
      <c r="H60" s="6">
        <v>115</v>
      </c>
      <c r="I60" s="6">
        <v>116</v>
      </c>
      <c r="J60" s="6">
        <f>I60-H60</f>
        <v>1</v>
      </c>
      <c r="K60" s="6">
        <v>1.0000000000000001E-5</v>
      </c>
      <c r="L60" s="6">
        <v>23</v>
      </c>
      <c r="M60" s="6">
        <v>85</v>
      </c>
      <c r="N60" s="6">
        <f>M60-L60</f>
        <v>62</v>
      </c>
      <c r="O60" s="6">
        <v>2.9999999999999997E-4</v>
      </c>
      <c r="P60" s="6">
        <v>-45</v>
      </c>
      <c r="Q60" s="6">
        <v>50</v>
      </c>
      <c r="R60" s="6">
        <f>Q60-P60</f>
        <v>95</v>
      </c>
      <c r="S60" s="1">
        <v>-112.52200000000001</v>
      </c>
      <c r="T60" s="5" t="s">
        <v>81</v>
      </c>
    </row>
    <row r="61" spans="1:33">
      <c r="A61" s="1" t="s">
        <v>82</v>
      </c>
      <c r="B61" s="1" t="s">
        <v>21</v>
      </c>
      <c r="C61" s="1">
        <v>0</v>
      </c>
      <c r="D61" s="1">
        <v>184</v>
      </c>
      <c r="E61" s="1">
        <v>133.69999999999999</v>
      </c>
      <c r="F61" s="1">
        <f t="shared" si="3"/>
        <v>-50.300000000000011</v>
      </c>
      <c r="S61" s="1">
        <v>-125.941</v>
      </c>
      <c r="T61" s="5">
        <v>11</v>
      </c>
    </row>
    <row r="62" spans="1:33">
      <c r="A62" s="6" t="s">
        <v>83</v>
      </c>
      <c r="B62" s="6" t="s">
        <v>21</v>
      </c>
      <c r="C62" s="6">
        <v>5.0000000000000003E-10</v>
      </c>
      <c r="D62" s="6">
        <v>180</v>
      </c>
      <c r="E62" s="6">
        <v>180</v>
      </c>
      <c r="F62" s="1">
        <f t="shared" si="3"/>
        <v>0</v>
      </c>
      <c r="G62" s="6">
        <v>1E-4</v>
      </c>
      <c r="H62" s="6">
        <v>0</v>
      </c>
      <c r="I62" s="6">
        <v>70</v>
      </c>
      <c r="J62" s="6">
        <f>I62-H62</f>
        <v>70</v>
      </c>
      <c r="O62" s="6"/>
      <c r="P62" s="6"/>
      <c r="Q62" s="6"/>
      <c r="R62" s="6"/>
      <c r="T62" s="5">
        <v>36</v>
      </c>
      <c r="AD62" s="6"/>
      <c r="AE62" s="6"/>
      <c r="AF62" s="6"/>
      <c r="AG62" s="6"/>
    </row>
    <row r="63" spans="1:33">
      <c r="A63" s="6" t="s">
        <v>84</v>
      </c>
      <c r="B63" s="6" t="s">
        <v>21</v>
      </c>
      <c r="C63" s="6">
        <v>0</v>
      </c>
      <c r="D63" s="6">
        <v>170</v>
      </c>
      <c r="E63" s="6">
        <v>120</v>
      </c>
      <c r="F63" s="1">
        <f t="shared" si="3"/>
        <v>-50</v>
      </c>
      <c r="G63" s="6">
        <v>2.9999999999999997E-4</v>
      </c>
      <c r="H63" s="6">
        <v>-45</v>
      </c>
      <c r="I63" s="6">
        <v>50</v>
      </c>
      <c r="J63" s="6">
        <f>I63-H63</f>
        <v>95</v>
      </c>
      <c r="O63" s="6"/>
      <c r="P63" s="6"/>
      <c r="Q63" s="6"/>
      <c r="R63" s="6"/>
      <c r="T63" s="5">
        <v>24</v>
      </c>
    </row>
    <row r="64" spans="1:33">
      <c r="A64" s="1" t="s">
        <v>85</v>
      </c>
      <c r="B64" s="1" t="s">
        <v>21</v>
      </c>
      <c r="C64" s="1">
        <v>0</v>
      </c>
      <c r="D64" s="1">
        <v>184</v>
      </c>
      <c r="E64" s="1">
        <v>145.22</v>
      </c>
      <c r="F64" s="1">
        <f t="shared" si="3"/>
        <v>-38.78</v>
      </c>
      <c r="S64" s="1">
        <v>-118.01</v>
      </c>
      <c r="T64" s="5">
        <v>11</v>
      </c>
    </row>
    <row r="65" spans="1:20">
      <c r="A65" s="1" t="s">
        <v>86</v>
      </c>
      <c r="B65" s="1" t="s">
        <v>21</v>
      </c>
      <c r="C65" s="1">
        <v>0</v>
      </c>
      <c r="D65" s="1">
        <v>184</v>
      </c>
      <c r="E65" s="1">
        <v>146.30000000000001</v>
      </c>
      <c r="F65" s="1">
        <f t="shared" si="3"/>
        <v>-37.699999999999989</v>
      </c>
      <c r="S65" s="1">
        <v>-98.507000000000005</v>
      </c>
      <c r="T65" s="5">
        <v>11</v>
      </c>
    </row>
    <row r="66" spans="1:20">
      <c r="A66" s="1" t="s">
        <v>87</v>
      </c>
      <c r="B66" s="1" t="s">
        <v>21</v>
      </c>
      <c r="C66" s="1">
        <v>0</v>
      </c>
      <c r="D66" s="1">
        <v>184</v>
      </c>
      <c r="E66" s="1">
        <v>132.47</v>
      </c>
      <c r="F66" s="1">
        <f t="shared" si="3"/>
        <v>-51.53</v>
      </c>
      <c r="S66" s="1">
        <v>-131.119</v>
      </c>
      <c r="T66" s="5">
        <v>11</v>
      </c>
    </row>
    <row r="67" spans="1:20">
      <c r="A67" s="1" t="s">
        <v>88</v>
      </c>
      <c r="B67" s="1" t="s">
        <v>21</v>
      </c>
      <c r="C67" s="1">
        <v>0</v>
      </c>
      <c r="D67" s="1">
        <v>184</v>
      </c>
      <c r="E67" s="1">
        <v>142.30000000000001</v>
      </c>
      <c r="F67" s="1">
        <f t="shared" si="3"/>
        <v>-41.699999999999989</v>
      </c>
      <c r="S67" s="1">
        <v>-108.667</v>
      </c>
      <c r="T67" s="5">
        <v>11</v>
      </c>
    </row>
    <row r="68" spans="1:20">
      <c r="A68" s="1" t="s">
        <v>89</v>
      </c>
      <c r="B68" s="1" t="s">
        <v>21</v>
      </c>
      <c r="C68" s="1">
        <v>0</v>
      </c>
      <c r="D68" s="1">
        <v>184</v>
      </c>
      <c r="E68" s="1">
        <v>162.41999999999999</v>
      </c>
      <c r="F68" s="1">
        <f t="shared" si="3"/>
        <v>-21.580000000000013</v>
      </c>
      <c r="S68" s="1">
        <v>-106.09699999999999</v>
      </c>
      <c r="T68" s="5">
        <v>11</v>
      </c>
    </row>
    <row r="69" spans="1:20">
      <c r="A69" s="1" t="s">
        <v>90</v>
      </c>
      <c r="B69" s="1" t="s">
        <v>21</v>
      </c>
      <c r="C69" s="1">
        <v>0</v>
      </c>
      <c r="D69" s="1">
        <v>184</v>
      </c>
      <c r="E69" s="1">
        <v>165.5</v>
      </c>
      <c r="F69" s="1">
        <f t="shared" si="3"/>
        <v>-18.5</v>
      </c>
      <c r="S69" s="1">
        <v>-28.8</v>
      </c>
      <c r="T69" s="5">
        <v>11</v>
      </c>
    </row>
    <row r="70" spans="1:20">
      <c r="A70" s="6" t="s">
        <v>91</v>
      </c>
      <c r="B70" s="6" t="s">
        <v>21</v>
      </c>
      <c r="C70" s="6">
        <v>1.0000000000000001E-9</v>
      </c>
      <c r="D70" s="6">
        <v>190</v>
      </c>
      <c r="E70" s="6">
        <v>170</v>
      </c>
      <c r="F70" s="1">
        <f t="shared" si="3"/>
        <v>-20</v>
      </c>
      <c r="G70" s="6">
        <v>9.9999999999999995E-7</v>
      </c>
      <c r="H70" s="6">
        <v>120</v>
      </c>
      <c r="I70" s="6">
        <v>115</v>
      </c>
      <c r="J70" s="6">
        <f>I70-H70</f>
        <v>-5</v>
      </c>
      <c r="K70" s="6">
        <v>1.0000000000000001E-5</v>
      </c>
      <c r="L70" s="6">
        <v>55</v>
      </c>
      <c r="M70" s="6">
        <v>55</v>
      </c>
      <c r="N70" s="6">
        <f>M70-L70</f>
        <v>0</v>
      </c>
      <c r="O70" s="6"/>
      <c r="P70" s="6"/>
      <c r="Q70" s="6"/>
      <c r="R70" s="6"/>
      <c r="T70" s="5">
        <v>35</v>
      </c>
    </row>
    <row r="71" spans="1:20">
      <c r="A71" s="6" t="s">
        <v>92</v>
      </c>
      <c r="B71" s="6" t="s">
        <v>21</v>
      </c>
      <c r="C71" s="6">
        <v>5.0000000000000003E-10</v>
      </c>
      <c r="D71" s="6">
        <v>170</v>
      </c>
      <c r="E71" s="6">
        <v>160</v>
      </c>
      <c r="F71" s="1">
        <f t="shared" si="3"/>
        <v>-10</v>
      </c>
      <c r="G71" s="6">
        <v>3.2299999999999999E-5</v>
      </c>
      <c r="H71" s="6">
        <v>2</v>
      </c>
      <c r="I71" s="6">
        <v>-5</v>
      </c>
      <c r="J71" s="6">
        <f>I71-H71</f>
        <v>-7</v>
      </c>
      <c r="K71" s="6">
        <v>1.115E-4</v>
      </c>
      <c r="L71" s="6">
        <v>-10</v>
      </c>
      <c r="M71" s="6">
        <v>-20</v>
      </c>
      <c r="N71" s="6">
        <f>M71-L71</f>
        <v>-10</v>
      </c>
      <c r="O71" s="6"/>
      <c r="P71" s="6"/>
      <c r="Q71" s="6"/>
      <c r="R71" s="6"/>
      <c r="S71" s="1">
        <v>15.58</v>
      </c>
      <c r="T71" s="5">
        <v>35</v>
      </c>
    </row>
    <row r="72" spans="1:20">
      <c r="A72" s="6" t="s">
        <v>93</v>
      </c>
      <c r="B72" s="6" t="s">
        <v>21</v>
      </c>
      <c r="C72" s="6">
        <v>1.0000000000000001E-9</v>
      </c>
      <c r="D72" s="6">
        <v>190</v>
      </c>
      <c r="E72" s="6">
        <v>160</v>
      </c>
      <c r="F72" s="1">
        <f t="shared" si="3"/>
        <v>-30</v>
      </c>
      <c r="G72" s="6">
        <v>9.9999999999999995E-7</v>
      </c>
      <c r="H72" s="6">
        <v>120</v>
      </c>
      <c r="I72" s="6">
        <v>145</v>
      </c>
      <c r="J72" s="6">
        <f>I72-H72</f>
        <v>25</v>
      </c>
      <c r="K72" s="6">
        <v>1.0000000000000001E-5</v>
      </c>
      <c r="L72" s="6">
        <v>55</v>
      </c>
      <c r="M72" s="6">
        <v>60</v>
      </c>
      <c r="N72" s="6">
        <f>M72-L72</f>
        <v>5</v>
      </c>
      <c r="O72" s="6">
        <v>2.9999999999999997E-4</v>
      </c>
      <c r="P72" s="6">
        <v>-45</v>
      </c>
      <c r="Q72" s="6">
        <v>-45</v>
      </c>
      <c r="R72" s="6">
        <f>Q72-P72</f>
        <v>0</v>
      </c>
      <c r="T72" s="5" t="s">
        <v>81</v>
      </c>
    </row>
    <row r="73" spans="1:20">
      <c r="A73" s="6" t="s">
        <v>94</v>
      </c>
      <c r="B73" s="6" t="s">
        <v>21</v>
      </c>
      <c r="C73" s="6">
        <v>1.0000000000000001E-9</v>
      </c>
      <c r="D73" s="6">
        <v>190</v>
      </c>
      <c r="E73" s="6">
        <v>180</v>
      </c>
      <c r="F73" s="1">
        <f t="shared" si="3"/>
        <v>-10</v>
      </c>
      <c r="G73" s="6">
        <v>9.9999999999999995E-7</v>
      </c>
      <c r="H73" s="6">
        <v>120</v>
      </c>
      <c r="I73" s="6">
        <v>150</v>
      </c>
      <c r="J73" s="6">
        <f>I73-H73</f>
        <v>30</v>
      </c>
      <c r="K73" s="6">
        <v>1.0000000000000001E-5</v>
      </c>
      <c r="L73" s="6">
        <v>55</v>
      </c>
      <c r="M73" s="6">
        <v>60</v>
      </c>
      <c r="N73" s="6">
        <f>M73-L73</f>
        <v>5</v>
      </c>
      <c r="O73" s="6"/>
      <c r="P73" s="6"/>
      <c r="Q73" s="6"/>
      <c r="R73" s="6"/>
      <c r="T73" s="5">
        <v>35</v>
      </c>
    </row>
    <row r="74" spans="1:20">
      <c r="A74" s="6" t="s">
        <v>95</v>
      </c>
      <c r="B74" s="6" t="s">
        <v>21</v>
      </c>
      <c r="C74" s="6">
        <v>1.0000000000000001E-9</v>
      </c>
      <c r="D74" s="6">
        <v>190</v>
      </c>
      <c r="E74" s="6">
        <v>155</v>
      </c>
      <c r="F74" s="1">
        <f t="shared" si="3"/>
        <v>-35</v>
      </c>
      <c r="G74" s="6">
        <v>9.9999999999999995E-7</v>
      </c>
      <c r="H74" s="6">
        <v>120</v>
      </c>
      <c r="I74" s="6">
        <v>125</v>
      </c>
      <c r="J74" s="6">
        <f>I74-H74</f>
        <v>5</v>
      </c>
      <c r="K74" s="6">
        <v>1.0000000000000001E-5</v>
      </c>
      <c r="L74" s="6">
        <v>55</v>
      </c>
      <c r="M74" s="6">
        <v>45</v>
      </c>
      <c r="N74" s="6">
        <f>M74-L74</f>
        <v>-10</v>
      </c>
      <c r="O74" s="6"/>
      <c r="P74" s="6"/>
      <c r="Q74" s="6"/>
      <c r="R74" s="6"/>
      <c r="T74" s="5">
        <v>35</v>
      </c>
    </row>
    <row r="75" spans="1:20">
      <c r="A75" s="1" t="s">
        <v>96</v>
      </c>
      <c r="B75" s="1" t="s">
        <v>21</v>
      </c>
      <c r="C75" s="1">
        <v>0</v>
      </c>
      <c r="D75" s="1">
        <v>184</v>
      </c>
      <c r="E75" s="1">
        <v>161.16499999999999</v>
      </c>
      <c r="F75" s="1">
        <f t="shared" si="3"/>
        <v>-22.835000000000008</v>
      </c>
      <c r="S75" s="1">
        <v>-12</v>
      </c>
      <c r="T75" s="5">
        <v>11</v>
      </c>
    </row>
    <row r="76" spans="1:20">
      <c r="A76" s="1" t="s">
        <v>97</v>
      </c>
      <c r="B76" s="1" t="s">
        <v>21</v>
      </c>
      <c r="C76" s="1">
        <v>0</v>
      </c>
      <c r="D76" s="1">
        <v>184</v>
      </c>
      <c r="E76" s="1">
        <v>197.92</v>
      </c>
      <c r="F76" s="1">
        <f t="shared" si="3"/>
        <v>13.919999999999987</v>
      </c>
      <c r="S76" s="1">
        <v>16.969200000000001</v>
      </c>
      <c r="T76" s="5">
        <v>11</v>
      </c>
    </row>
    <row r="77" spans="1:20">
      <c r="A77" s="6" t="s">
        <v>98</v>
      </c>
      <c r="B77" s="6" t="s">
        <v>21</v>
      </c>
      <c r="C77" s="6">
        <v>0</v>
      </c>
      <c r="D77" s="6">
        <v>170</v>
      </c>
      <c r="E77" s="6">
        <v>180</v>
      </c>
      <c r="F77" s="1">
        <f t="shared" si="3"/>
        <v>10</v>
      </c>
      <c r="G77" s="6">
        <v>2.9999999999999997E-4</v>
      </c>
      <c r="H77" s="6">
        <v>-45</v>
      </c>
      <c r="I77" s="6">
        <v>-40</v>
      </c>
      <c r="J77" s="6">
        <f>I77-H77</f>
        <v>5</v>
      </c>
      <c r="O77" s="6"/>
      <c r="P77" s="6"/>
      <c r="Q77" s="6"/>
      <c r="R77" s="6"/>
      <c r="T77" s="5">
        <v>24</v>
      </c>
    </row>
    <row r="78" spans="1:20">
      <c r="A78" s="1" t="s">
        <v>99</v>
      </c>
      <c r="B78" s="1" t="s">
        <v>21</v>
      </c>
      <c r="C78" s="1">
        <v>0</v>
      </c>
      <c r="D78" s="1">
        <v>184</v>
      </c>
      <c r="E78" s="1">
        <v>165.2602</v>
      </c>
      <c r="F78" s="1">
        <f t="shared" si="3"/>
        <v>-18.739800000000002</v>
      </c>
      <c r="S78" s="1">
        <v>3.03399999999999</v>
      </c>
      <c r="T78" s="5">
        <v>11</v>
      </c>
    </row>
    <row r="79" spans="1:20">
      <c r="A79" s="1" t="s">
        <v>100</v>
      </c>
      <c r="B79" s="1" t="s">
        <v>21</v>
      </c>
      <c r="C79" s="1">
        <v>0</v>
      </c>
      <c r="D79" s="1">
        <v>184</v>
      </c>
      <c r="E79" s="1">
        <v>141.80000000000001</v>
      </c>
      <c r="F79" s="1">
        <f t="shared" si="3"/>
        <v>-42.199999999999989</v>
      </c>
      <c r="S79" s="1">
        <v>6.9000000000000101</v>
      </c>
      <c r="T79" s="5">
        <v>11</v>
      </c>
    </row>
    <row r="80" spans="1:20">
      <c r="A80" s="1" t="s">
        <v>101</v>
      </c>
      <c r="B80" s="1" t="s">
        <v>21</v>
      </c>
      <c r="C80" s="1">
        <v>0</v>
      </c>
      <c r="D80" s="1">
        <v>184</v>
      </c>
      <c r="E80" s="1">
        <v>183.6</v>
      </c>
      <c r="F80" s="1">
        <f t="shared" si="3"/>
        <v>-0.40000000000000568</v>
      </c>
      <c r="S80" s="1">
        <v>18</v>
      </c>
      <c r="T80" s="5">
        <v>11</v>
      </c>
    </row>
    <row r="81" spans="1:20">
      <c r="A81" s="6" t="s">
        <v>102</v>
      </c>
      <c r="B81" s="6" t="s">
        <v>21</v>
      </c>
      <c r="C81" s="6">
        <v>9.9999999999999995E-8</v>
      </c>
      <c r="D81" s="6">
        <v>184</v>
      </c>
      <c r="E81" s="6">
        <v>157</v>
      </c>
      <c r="F81" s="1">
        <f t="shared" si="3"/>
        <v>-27</v>
      </c>
      <c r="G81" s="6">
        <v>1.9999999999999999E-6</v>
      </c>
      <c r="H81" s="6">
        <v>116</v>
      </c>
      <c r="I81" s="6">
        <v>58.9</v>
      </c>
      <c r="J81" s="6">
        <f>I81-H81</f>
        <v>-57.1</v>
      </c>
      <c r="T81" s="5">
        <v>7</v>
      </c>
    </row>
    <row r="82" spans="1:20">
      <c r="A82" s="1" t="s">
        <v>103</v>
      </c>
      <c r="B82" s="1" t="s">
        <v>21</v>
      </c>
      <c r="C82" s="1">
        <v>0</v>
      </c>
      <c r="D82" s="1">
        <v>184</v>
      </c>
      <c r="E82" s="1">
        <v>176.9</v>
      </c>
      <c r="F82" s="1">
        <f t="shared" si="3"/>
        <v>-7.0999999999999943</v>
      </c>
      <c r="S82" s="1">
        <v>17.8</v>
      </c>
      <c r="T82" s="5">
        <v>11</v>
      </c>
    </row>
    <row r="83" spans="1:20">
      <c r="A83" s="1" t="s">
        <v>104</v>
      </c>
      <c r="B83" s="1" t="s">
        <v>21</v>
      </c>
      <c r="C83" s="1">
        <v>0</v>
      </c>
      <c r="D83" s="1">
        <v>184</v>
      </c>
      <c r="E83" s="1">
        <v>168.7</v>
      </c>
      <c r="F83" s="1">
        <f t="shared" si="3"/>
        <v>-15.300000000000011</v>
      </c>
      <c r="S83" s="1">
        <v>11.5</v>
      </c>
      <c r="T83" s="5">
        <v>11</v>
      </c>
    </row>
    <row r="84" spans="1:20">
      <c r="A84" s="1" t="s">
        <v>105</v>
      </c>
      <c r="B84" s="1" t="s">
        <v>21</v>
      </c>
      <c r="C84" s="1">
        <v>0</v>
      </c>
      <c r="D84" s="1">
        <v>184</v>
      </c>
      <c r="E84" s="1">
        <v>166.3</v>
      </c>
      <c r="F84" s="1">
        <f t="shared" si="3"/>
        <v>-17.699999999999989</v>
      </c>
      <c r="S84" s="1">
        <v>9.0999999999999908</v>
      </c>
      <c r="T84" s="5">
        <v>11</v>
      </c>
    </row>
    <row r="85" spans="1:20">
      <c r="A85" s="1" t="s">
        <v>106</v>
      </c>
      <c r="B85" s="1" t="s">
        <v>21</v>
      </c>
      <c r="C85" s="1">
        <v>0</v>
      </c>
      <c r="D85" s="1">
        <v>184</v>
      </c>
      <c r="E85" s="1">
        <v>174.7</v>
      </c>
      <c r="F85" s="1">
        <f t="shared" si="3"/>
        <v>-9.3000000000000114</v>
      </c>
      <c r="S85" s="1">
        <v>10.9</v>
      </c>
      <c r="T85" s="5">
        <v>11</v>
      </c>
    </row>
    <row r="86" spans="1:20">
      <c r="A86" s="1" t="s">
        <v>107</v>
      </c>
      <c r="B86" s="1" t="s">
        <v>21</v>
      </c>
      <c r="C86" s="1">
        <v>0</v>
      </c>
      <c r="D86" s="1">
        <v>184</v>
      </c>
      <c r="E86" s="1">
        <v>167.2</v>
      </c>
      <c r="F86" s="1">
        <f t="shared" si="3"/>
        <v>-16.800000000000011</v>
      </c>
      <c r="S86" s="1">
        <v>-0.90000000000000602</v>
      </c>
      <c r="T86" s="5">
        <v>11</v>
      </c>
    </row>
    <row r="87" spans="1:20">
      <c r="A87" s="1" t="s">
        <v>108</v>
      </c>
      <c r="B87" s="1" t="s">
        <v>21</v>
      </c>
      <c r="C87" s="1">
        <v>0</v>
      </c>
      <c r="D87" s="1">
        <v>184</v>
      </c>
      <c r="E87" s="1">
        <v>184.5</v>
      </c>
      <c r="F87" s="1">
        <f t="shared" si="3"/>
        <v>0.5</v>
      </c>
      <c r="S87" s="1">
        <v>29.7</v>
      </c>
      <c r="T87" s="5">
        <v>11</v>
      </c>
    </row>
    <row r="88" spans="1:20">
      <c r="A88" s="1" t="s">
        <v>109</v>
      </c>
      <c r="B88" s="1" t="s">
        <v>21</v>
      </c>
      <c r="C88" s="1">
        <v>0</v>
      </c>
      <c r="D88" s="1">
        <v>184</v>
      </c>
      <c r="E88" s="1">
        <v>175.36</v>
      </c>
      <c r="F88" s="1">
        <f t="shared" si="3"/>
        <v>-8.6399999999999864</v>
      </c>
      <c r="S88" s="1">
        <v>3.56299999999999</v>
      </c>
      <c r="T88" s="5">
        <v>11</v>
      </c>
    </row>
    <row r="89" spans="1:20">
      <c r="A89" s="1" t="s">
        <v>110</v>
      </c>
      <c r="B89" s="1" t="s">
        <v>21</v>
      </c>
      <c r="C89" s="1">
        <v>0</v>
      </c>
      <c r="D89" s="1">
        <v>184</v>
      </c>
      <c r="E89" s="1">
        <v>169.56</v>
      </c>
      <c r="F89" s="1">
        <f t="shared" si="3"/>
        <v>-14.439999999999998</v>
      </c>
      <c r="S89" s="1">
        <v>-18.896599999999999</v>
      </c>
      <c r="T89" s="5">
        <v>11</v>
      </c>
    </row>
    <row r="90" spans="1:20">
      <c r="A90" s="6" t="s">
        <v>111</v>
      </c>
      <c r="B90" s="6" t="s">
        <v>21</v>
      </c>
      <c r="C90" s="6">
        <v>3E-9</v>
      </c>
      <c r="D90" s="6">
        <v>200</v>
      </c>
      <c r="E90" s="6">
        <v>135</v>
      </c>
      <c r="F90" s="1">
        <f t="shared" si="3"/>
        <v>-65</v>
      </c>
      <c r="G90" s="6">
        <v>7.9999999999999996E-7</v>
      </c>
      <c r="H90" s="6">
        <v>120</v>
      </c>
      <c r="I90" s="6">
        <v>173</v>
      </c>
      <c r="J90" s="6">
        <f t="shared" ref="J90:J104" si="4">I90-H90</f>
        <v>53</v>
      </c>
      <c r="K90" s="6">
        <v>1.0000000000000001E-5</v>
      </c>
      <c r="L90" s="6">
        <v>32.799999999999997</v>
      </c>
      <c r="M90" s="6">
        <v>138</v>
      </c>
      <c r="N90" s="6">
        <f>M90-L90</f>
        <v>105.2</v>
      </c>
      <c r="O90" s="6"/>
      <c r="P90" s="6"/>
      <c r="Q90" s="6"/>
      <c r="R90" s="6"/>
      <c r="T90" s="5">
        <v>1</v>
      </c>
    </row>
    <row r="91" spans="1:20">
      <c r="A91" s="6" t="s">
        <v>112</v>
      </c>
      <c r="B91" s="6" t="s">
        <v>21</v>
      </c>
      <c r="G91" s="6">
        <v>3.9999999999999998E-6</v>
      </c>
      <c r="H91" s="6">
        <v>51.5</v>
      </c>
      <c r="I91" s="6">
        <v>117.6</v>
      </c>
      <c r="J91" s="6">
        <f t="shared" si="4"/>
        <v>66.099999999999994</v>
      </c>
      <c r="K91" s="6">
        <v>1E-4</v>
      </c>
      <c r="L91" s="6">
        <v>-29.8</v>
      </c>
      <c r="M91" s="6">
        <v>60</v>
      </c>
      <c r="N91" s="6">
        <f>M91-L91</f>
        <v>89.8</v>
      </c>
      <c r="O91" s="6">
        <v>1E-3</v>
      </c>
      <c r="P91" s="6">
        <v>-75.8</v>
      </c>
      <c r="Q91" s="6">
        <v>-76.8</v>
      </c>
      <c r="R91" s="6">
        <f>Q91-P91</f>
        <v>-1</v>
      </c>
      <c r="T91" s="5">
        <v>21</v>
      </c>
    </row>
    <row r="92" spans="1:20">
      <c r="A92" s="6" t="s">
        <v>113</v>
      </c>
      <c r="B92" s="6" t="s">
        <v>21</v>
      </c>
      <c r="G92" s="6">
        <v>3.9999999999999998E-6</v>
      </c>
      <c r="H92" s="6">
        <v>51.5</v>
      </c>
      <c r="I92" s="6">
        <v>74.900000000000006</v>
      </c>
      <c r="J92" s="6">
        <f t="shared" si="4"/>
        <v>23.400000000000006</v>
      </c>
      <c r="K92" s="6">
        <v>1E-4</v>
      </c>
      <c r="L92" s="6">
        <v>-29.8</v>
      </c>
      <c r="M92" s="6">
        <v>-31.6</v>
      </c>
      <c r="N92" s="6">
        <f>M92-L92</f>
        <v>-1.8000000000000007</v>
      </c>
      <c r="O92" s="6">
        <v>1E-3</v>
      </c>
      <c r="P92" s="6">
        <v>-75.8</v>
      </c>
      <c r="Q92" s="6">
        <v>-70.3</v>
      </c>
      <c r="R92" s="6">
        <f>Q92-P92</f>
        <v>5.5</v>
      </c>
      <c r="T92" s="5">
        <v>21</v>
      </c>
    </row>
    <row r="93" spans="1:20">
      <c r="A93" s="6" t="s">
        <v>114</v>
      </c>
      <c r="B93" s="6" t="s">
        <v>21</v>
      </c>
      <c r="G93" s="6">
        <v>3.9999999999999998E-6</v>
      </c>
      <c r="H93" s="6">
        <v>51.5</v>
      </c>
      <c r="I93" s="6">
        <v>118.3</v>
      </c>
      <c r="J93" s="6">
        <f t="shared" si="4"/>
        <v>66.8</v>
      </c>
      <c r="K93" s="6"/>
      <c r="L93" s="6"/>
      <c r="M93" s="6"/>
      <c r="N93" s="6"/>
      <c r="O93" s="6">
        <v>1E-3</v>
      </c>
      <c r="P93" s="6">
        <v>-75.8</v>
      </c>
      <c r="Q93" s="6">
        <v>-78</v>
      </c>
      <c r="R93" s="6">
        <f>Q93-P93</f>
        <v>-2.2000000000000028</v>
      </c>
      <c r="T93" s="5">
        <v>21</v>
      </c>
    </row>
    <row r="94" spans="1:20">
      <c r="A94" s="6" t="s">
        <v>115</v>
      </c>
      <c r="B94" s="6" t="s">
        <v>21</v>
      </c>
      <c r="G94" s="6">
        <v>3.9999999999999998E-6</v>
      </c>
      <c r="H94" s="6">
        <v>51.5</v>
      </c>
      <c r="I94" s="6">
        <v>107.7</v>
      </c>
      <c r="J94" s="6">
        <f t="shared" si="4"/>
        <v>56.2</v>
      </c>
      <c r="K94" s="6">
        <v>1E-4</v>
      </c>
      <c r="L94" s="6">
        <v>-29.8</v>
      </c>
      <c r="M94" s="6">
        <v>-5</v>
      </c>
      <c r="N94" s="6">
        <f t="shared" ref="N94:N103" si="5">M94-L94</f>
        <v>24.8</v>
      </c>
      <c r="O94" s="6">
        <v>1E-3</v>
      </c>
      <c r="P94" s="6">
        <v>-75.8</v>
      </c>
      <c r="Q94" s="6">
        <v>-87.3</v>
      </c>
      <c r="R94" s="6">
        <f>Q94-P94</f>
        <v>-11.5</v>
      </c>
      <c r="T94" s="5">
        <v>21</v>
      </c>
    </row>
    <row r="95" spans="1:20">
      <c r="A95" s="6" t="s">
        <v>116</v>
      </c>
      <c r="B95" s="6" t="s">
        <v>21</v>
      </c>
      <c r="C95" s="6">
        <v>3E-9</v>
      </c>
      <c r="D95" s="6">
        <v>200</v>
      </c>
      <c r="E95" s="6">
        <v>181</v>
      </c>
      <c r="F95" s="1">
        <f t="shared" ref="F95:F102" si="6">E95-D95</f>
        <v>-19</v>
      </c>
      <c r="G95" s="6">
        <v>7.9999999999999996E-7</v>
      </c>
      <c r="H95" s="6">
        <v>120</v>
      </c>
      <c r="I95" s="6">
        <v>169</v>
      </c>
      <c r="J95" s="6">
        <f t="shared" si="4"/>
        <v>49</v>
      </c>
      <c r="K95" s="6">
        <v>1.0000000000000001E-5</v>
      </c>
      <c r="L95" s="6">
        <v>32.799999999999997</v>
      </c>
      <c r="M95" s="6">
        <v>163</v>
      </c>
      <c r="N95" s="6">
        <f t="shared" si="5"/>
        <v>130.19999999999999</v>
      </c>
      <c r="T95" s="5">
        <v>1</v>
      </c>
    </row>
    <row r="96" spans="1:20">
      <c r="A96" s="6" t="s">
        <v>117</v>
      </c>
      <c r="B96" s="6" t="s">
        <v>21</v>
      </c>
      <c r="C96" s="6">
        <v>3E-9</v>
      </c>
      <c r="D96" s="6">
        <v>200</v>
      </c>
      <c r="E96" s="6">
        <v>214</v>
      </c>
      <c r="F96" s="1">
        <f t="shared" si="6"/>
        <v>14</v>
      </c>
      <c r="G96" s="6">
        <v>7.9999999999999996E-7</v>
      </c>
      <c r="H96" s="6">
        <v>120</v>
      </c>
      <c r="I96" s="6">
        <v>208</v>
      </c>
      <c r="J96" s="6">
        <f t="shared" si="4"/>
        <v>88</v>
      </c>
      <c r="K96" s="6">
        <v>1.0000000000000001E-5</v>
      </c>
      <c r="L96" s="6">
        <v>32.799999999999997</v>
      </c>
      <c r="M96" s="6">
        <v>191</v>
      </c>
      <c r="N96" s="6">
        <f t="shared" si="5"/>
        <v>158.19999999999999</v>
      </c>
      <c r="T96" s="5">
        <v>1</v>
      </c>
    </row>
    <row r="97" spans="1:28">
      <c r="A97" s="6" t="s">
        <v>118</v>
      </c>
      <c r="B97" s="6" t="s">
        <v>21</v>
      </c>
      <c r="C97" s="6">
        <v>3E-9</v>
      </c>
      <c r="D97" s="6">
        <v>200</v>
      </c>
      <c r="E97" s="6">
        <v>181</v>
      </c>
      <c r="F97" s="1">
        <f t="shared" si="6"/>
        <v>-19</v>
      </c>
      <c r="G97" s="6">
        <v>7.9999999999999996E-7</v>
      </c>
      <c r="H97" s="6">
        <v>120</v>
      </c>
      <c r="I97" s="6">
        <v>184</v>
      </c>
      <c r="J97" s="6">
        <f t="shared" si="4"/>
        <v>64</v>
      </c>
      <c r="K97" s="6">
        <v>1.0000000000000001E-5</v>
      </c>
      <c r="L97" s="6">
        <v>32.799999999999997</v>
      </c>
      <c r="M97" s="6">
        <v>166</v>
      </c>
      <c r="N97" s="6">
        <f t="shared" si="5"/>
        <v>133.19999999999999</v>
      </c>
      <c r="T97" s="5">
        <v>1</v>
      </c>
    </row>
    <row r="98" spans="1:28">
      <c r="A98" s="6" t="s">
        <v>119</v>
      </c>
      <c r="B98" s="6" t="s">
        <v>21</v>
      </c>
      <c r="C98" s="6">
        <v>3E-9</v>
      </c>
      <c r="D98" s="6">
        <v>200</v>
      </c>
      <c r="E98" s="6">
        <v>172</v>
      </c>
      <c r="F98" s="1">
        <f t="shared" si="6"/>
        <v>-28</v>
      </c>
      <c r="G98" s="6">
        <v>7.9999999999999996E-7</v>
      </c>
      <c r="H98" s="6">
        <v>120</v>
      </c>
      <c r="I98" s="6">
        <v>176</v>
      </c>
      <c r="J98" s="6">
        <f t="shared" si="4"/>
        <v>56</v>
      </c>
      <c r="K98" s="6">
        <v>1.0000000000000001E-5</v>
      </c>
      <c r="L98" s="6">
        <v>32.799999999999997</v>
      </c>
      <c r="M98" s="6">
        <v>168</v>
      </c>
      <c r="N98" s="6">
        <f t="shared" si="5"/>
        <v>135.19999999999999</v>
      </c>
      <c r="O98" s="6">
        <v>3.9999999999999998E-6</v>
      </c>
      <c r="P98" s="6">
        <v>51.5</v>
      </c>
      <c r="Q98" s="6">
        <v>108.3</v>
      </c>
      <c r="R98" s="6">
        <f>Q98-P98</f>
        <v>56.8</v>
      </c>
      <c r="T98" s="5" t="s">
        <v>120</v>
      </c>
      <c r="W98" s="6"/>
      <c r="X98" s="6"/>
      <c r="Y98" s="6"/>
      <c r="Z98" s="6"/>
      <c r="AA98" s="6"/>
      <c r="AB98" s="6"/>
    </row>
    <row r="99" spans="1:28">
      <c r="A99" s="6" t="s">
        <v>121</v>
      </c>
      <c r="B99" s="6" t="s">
        <v>21</v>
      </c>
      <c r="C99" s="6">
        <v>3E-9</v>
      </c>
      <c r="D99" s="6">
        <v>200</v>
      </c>
      <c r="E99" s="6">
        <v>182</v>
      </c>
      <c r="F99" s="1">
        <f t="shared" si="6"/>
        <v>-18</v>
      </c>
      <c r="G99" s="6">
        <v>7.9999999999999996E-7</v>
      </c>
      <c r="H99" s="6">
        <v>120</v>
      </c>
      <c r="I99" s="6">
        <v>182</v>
      </c>
      <c r="J99" s="6">
        <f t="shared" si="4"/>
        <v>62</v>
      </c>
      <c r="K99" s="6">
        <v>1.0000000000000001E-5</v>
      </c>
      <c r="L99" s="6">
        <v>32.799999999999997</v>
      </c>
      <c r="M99" s="6">
        <v>169</v>
      </c>
      <c r="N99" s="6">
        <f t="shared" si="5"/>
        <v>136.19999999999999</v>
      </c>
      <c r="T99" s="5">
        <v>1</v>
      </c>
    </row>
    <row r="100" spans="1:28">
      <c r="A100" s="6" t="s">
        <v>122</v>
      </c>
      <c r="B100" s="6" t="s">
        <v>21</v>
      </c>
      <c r="C100" s="6">
        <v>3E-9</v>
      </c>
      <c r="D100" s="6">
        <v>200</v>
      </c>
      <c r="E100" s="6">
        <v>181</v>
      </c>
      <c r="F100" s="1">
        <f t="shared" si="6"/>
        <v>-19</v>
      </c>
      <c r="G100" s="6">
        <v>7.9999999999999996E-7</v>
      </c>
      <c r="H100" s="6">
        <v>120</v>
      </c>
      <c r="I100" s="6">
        <v>178</v>
      </c>
      <c r="J100" s="6">
        <f t="shared" si="4"/>
        <v>58</v>
      </c>
      <c r="K100" s="6">
        <v>1.0000000000000001E-5</v>
      </c>
      <c r="L100" s="6">
        <v>32.799999999999997</v>
      </c>
      <c r="M100" s="6">
        <v>155</v>
      </c>
      <c r="N100" s="6">
        <f t="shared" si="5"/>
        <v>122.2</v>
      </c>
      <c r="T100" s="5">
        <v>1</v>
      </c>
    </row>
    <row r="101" spans="1:28">
      <c r="A101" s="6" t="s">
        <v>123</v>
      </c>
      <c r="B101" s="6" t="s">
        <v>21</v>
      </c>
      <c r="C101" s="6">
        <v>3E-9</v>
      </c>
      <c r="D101" s="6">
        <v>200</v>
      </c>
      <c r="E101" s="6">
        <v>163</v>
      </c>
      <c r="F101" s="1">
        <f t="shared" si="6"/>
        <v>-37</v>
      </c>
      <c r="G101" s="6">
        <v>7.9999999999999996E-7</v>
      </c>
      <c r="H101" s="6">
        <v>120</v>
      </c>
      <c r="I101" s="6">
        <v>162</v>
      </c>
      <c r="J101" s="6">
        <f t="shared" si="4"/>
        <v>42</v>
      </c>
      <c r="K101" s="6">
        <v>1.0000000000000001E-5</v>
      </c>
      <c r="L101" s="6">
        <v>32.799999999999997</v>
      </c>
      <c r="M101" s="6">
        <v>154</v>
      </c>
      <c r="N101" s="6">
        <f t="shared" si="5"/>
        <v>121.2</v>
      </c>
      <c r="T101" s="5">
        <v>1</v>
      </c>
    </row>
    <row r="102" spans="1:28">
      <c r="A102" s="6" t="s">
        <v>124</v>
      </c>
      <c r="B102" s="6" t="s">
        <v>21</v>
      </c>
      <c r="C102" s="6">
        <v>3E-9</v>
      </c>
      <c r="D102" s="6">
        <v>200</v>
      </c>
      <c r="E102" s="6">
        <v>184</v>
      </c>
      <c r="F102" s="1">
        <f t="shared" si="6"/>
        <v>-16</v>
      </c>
      <c r="G102" s="6">
        <v>7.9999999999999996E-7</v>
      </c>
      <c r="H102" s="6">
        <v>120</v>
      </c>
      <c r="I102" s="6">
        <v>183</v>
      </c>
      <c r="J102" s="6">
        <f t="shared" si="4"/>
        <v>63</v>
      </c>
      <c r="K102" s="6">
        <v>1.0000000000000001E-5</v>
      </c>
      <c r="L102" s="6">
        <v>32.799999999999997</v>
      </c>
      <c r="M102" s="6">
        <v>170</v>
      </c>
      <c r="N102" s="6">
        <f t="shared" si="5"/>
        <v>137.19999999999999</v>
      </c>
      <c r="T102" s="5">
        <v>1</v>
      </c>
    </row>
    <row r="103" spans="1:28">
      <c r="A103" s="6" t="s">
        <v>125</v>
      </c>
      <c r="B103" s="6" t="s">
        <v>21</v>
      </c>
      <c r="G103" s="6">
        <v>3.9999999999999998E-6</v>
      </c>
      <c r="H103" s="6">
        <v>51.5</v>
      </c>
      <c r="I103" s="6">
        <v>66.8</v>
      </c>
      <c r="J103" s="6">
        <f t="shared" si="4"/>
        <v>15.299999999999997</v>
      </c>
      <c r="K103" s="6">
        <v>1E-4</v>
      </c>
      <c r="L103" s="6">
        <v>-29.8</v>
      </c>
      <c r="M103" s="6">
        <v>-39.299999999999997</v>
      </c>
      <c r="N103" s="6">
        <f t="shared" si="5"/>
        <v>-9.4999999999999964</v>
      </c>
      <c r="O103" s="6">
        <v>1E-3</v>
      </c>
      <c r="P103" s="6">
        <v>-75.8</v>
      </c>
      <c r="Q103" s="6">
        <v>-59.1</v>
      </c>
      <c r="R103" s="6">
        <f>Q103-P103</f>
        <v>16.699999999999996</v>
      </c>
      <c r="T103" s="5">
        <v>21</v>
      </c>
    </row>
    <row r="104" spans="1:28">
      <c r="A104" s="6" t="s">
        <v>126</v>
      </c>
      <c r="B104" s="6" t="s">
        <v>21</v>
      </c>
      <c r="G104" s="6">
        <v>3.9999999999999998E-6</v>
      </c>
      <c r="H104" s="6">
        <v>51.5</v>
      </c>
      <c r="I104" s="6">
        <v>63.2</v>
      </c>
      <c r="J104" s="6">
        <f t="shared" si="4"/>
        <v>11.700000000000003</v>
      </c>
      <c r="K104" s="6"/>
      <c r="L104" s="6"/>
      <c r="M104" s="6"/>
      <c r="N104" s="6"/>
      <c r="O104" s="6"/>
      <c r="P104" s="6"/>
      <c r="Q104" s="6"/>
      <c r="R104" s="6"/>
      <c r="T104" s="5">
        <v>21</v>
      </c>
    </row>
    <row r="105" spans="1:28">
      <c r="A105" s="1" t="s">
        <v>127</v>
      </c>
      <c r="B105" s="1" t="s">
        <v>21</v>
      </c>
      <c r="C105" s="1">
        <v>0</v>
      </c>
      <c r="D105" s="1">
        <v>184</v>
      </c>
      <c r="E105" s="1">
        <v>194.6</v>
      </c>
      <c r="F105" s="1">
        <f t="shared" ref="F105:F142" si="7">E105-D105</f>
        <v>10.599999999999994</v>
      </c>
      <c r="S105" s="1">
        <v>13.7</v>
      </c>
      <c r="T105" s="5">
        <v>11</v>
      </c>
    </row>
    <row r="106" spans="1:28">
      <c r="A106" s="1" t="s">
        <v>128</v>
      </c>
      <c r="B106" s="1" t="s">
        <v>21</v>
      </c>
      <c r="C106" s="1">
        <v>0</v>
      </c>
      <c r="D106" s="1">
        <v>184</v>
      </c>
      <c r="E106" s="1">
        <v>205.43</v>
      </c>
      <c r="F106" s="1">
        <f t="shared" si="7"/>
        <v>21.430000000000007</v>
      </c>
      <c r="S106" s="1">
        <v>-4.3860000000000001</v>
      </c>
      <c r="T106" s="5">
        <v>11</v>
      </c>
    </row>
    <row r="107" spans="1:28">
      <c r="A107" s="1" t="s">
        <v>129</v>
      </c>
      <c r="B107" s="1" t="s">
        <v>21</v>
      </c>
      <c r="C107" s="1">
        <v>0</v>
      </c>
      <c r="D107" s="1">
        <v>184</v>
      </c>
      <c r="E107" s="1">
        <v>168</v>
      </c>
      <c r="F107" s="1">
        <f t="shared" si="7"/>
        <v>-16</v>
      </c>
      <c r="S107" s="1">
        <v>-12</v>
      </c>
      <c r="T107" s="5">
        <v>11</v>
      </c>
    </row>
    <row r="108" spans="1:28">
      <c r="A108" s="1" t="s">
        <v>130</v>
      </c>
      <c r="B108" s="1" t="s">
        <v>21</v>
      </c>
      <c r="C108" s="1">
        <v>0</v>
      </c>
      <c r="D108" s="1">
        <v>184</v>
      </c>
      <c r="E108" s="1">
        <v>196.1</v>
      </c>
      <c r="F108" s="1">
        <f t="shared" si="7"/>
        <v>12.099999999999994</v>
      </c>
      <c r="T108" s="5">
        <v>11</v>
      </c>
    </row>
    <row r="109" spans="1:28">
      <c r="A109" s="1" t="s">
        <v>131</v>
      </c>
      <c r="B109" s="1" t="s">
        <v>21</v>
      </c>
      <c r="C109" s="1">
        <v>0</v>
      </c>
      <c r="D109" s="1">
        <v>184</v>
      </c>
      <c r="E109" s="1">
        <v>173.79</v>
      </c>
      <c r="F109" s="1">
        <f t="shared" si="7"/>
        <v>-10.210000000000008</v>
      </c>
      <c r="T109" s="5">
        <v>11</v>
      </c>
    </row>
    <row r="110" spans="1:28">
      <c r="A110" s="1" t="s">
        <v>132</v>
      </c>
      <c r="B110" s="1" t="s">
        <v>21</v>
      </c>
      <c r="C110" s="1">
        <v>0</v>
      </c>
      <c r="D110" s="1">
        <v>184</v>
      </c>
      <c r="E110" s="1">
        <v>189.65</v>
      </c>
      <c r="F110" s="1">
        <f t="shared" si="7"/>
        <v>5.6500000000000057</v>
      </c>
      <c r="S110" s="1">
        <v>-4.7906000000000102</v>
      </c>
      <c r="T110" s="5">
        <v>11</v>
      </c>
    </row>
    <row r="111" spans="1:28">
      <c r="A111" s="1" t="s">
        <v>133</v>
      </c>
      <c r="B111" s="1" t="s">
        <v>21</v>
      </c>
      <c r="C111" s="1">
        <v>0</v>
      </c>
      <c r="D111" s="1">
        <v>184</v>
      </c>
      <c r="E111" s="1">
        <v>164.381666666667</v>
      </c>
      <c r="F111" s="1">
        <f t="shared" si="7"/>
        <v>-19.618333333332998</v>
      </c>
      <c r="S111" s="1">
        <v>24</v>
      </c>
      <c r="T111" s="5">
        <v>11</v>
      </c>
    </row>
    <row r="112" spans="1:28">
      <c r="A112" s="1" t="s">
        <v>134</v>
      </c>
      <c r="B112" s="1" t="s">
        <v>21</v>
      </c>
      <c r="C112" s="1">
        <v>0</v>
      </c>
      <c r="D112" s="1">
        <v>184</v>
      </c>
      <c r="E112" s="1">
        <v>187.3</v>
      </c>
      <c r="F112" s="1">
        <f t="shared" si="7"/>
        <v>3.3000000000000114</v>
      </c>
      <c r="S112" s="1">
        <v>45.2</v>
      </c>
      <c r="T112" s="5">
        <v>11</v>
      </c>
    </row>
    <row r="113" spans="1:20">
      <c r="A113" s="1" t="s">
        <v>135</v>
      </c>
      <c r="B113" s="1" t="s">
        <v>21</v>
      </c>
      <c r="C113" s="1">
        <v>0</v>
      </c>
      <c r="D113" s="1">
        <v>184</v>
      </c>
      <c r="E113" s="1">
        <v>200.21</v>
      </c>
      <c r="F113" s="1">
        <f t="shared" si="7"/>
        <v>16.210000000000008</v>
      </c>
      <c r="S113" s="1">
        <v>39.082999999999998</v>
      </c>
      <c r="T113" s="5">
        <v>11</v>
      </c>
    </row>
    <row r="114" spans="1:20">
      <c r="A114" s="1" t="s">
        <v>136</v>
      </c>
      <c r="B114" s="1" t="s">
        <v>21</v>
      </c>
      <c r="C114" s="1">
        <v>0</v>
      </c>
      <c r="D114" s="1">
        <v>184</v>
      </c>
      <c r="E114" s="1">
        <v>239.48</v>
      </c>
      <c r="F114" s="1">
        <f t="shared" si="7"/>
        <v>55.47999999999999</v>
      </c>
      <c r="G114" s="1">
        <v>1.7E-6</v>
      </c>
      <c r="H114" s="1">
        <v>86</v>
      </c>
      <c r="I114" s="1">
        <v>75</v>
      </c>
      <c r="J114" s="6">
        <f>I114-H114</f>
        <v>-11</v>
      </c>
      <c r="T114" s="5" t="s">
        <v>137</v>
      </c>
    </row>
    <row r="115" spans="1:20">
      <c r="A115" s="1" t="s">
        <v>138</v>
      </c>
      <c r="B115" s="1" t="s">
        <v>23</v>
      </c>
      <c r="C115" s="6">
        <v>0</v>
      </c>
      <c r="D115" s="6">
        <v>165</v>
      </c>
      <c r="E115" s="6">
        <v>190</v>
      </c>
      <c r="F115" s="1">
        <f t="shared" si="7"/>
        <v>25</v>
      </c>
      <c r="G115" s="1">
        <v>1.7E-6</v>
      </c>
      <c r="H115" s="1">
        <v>86</v>
      </c>
      <c r="I115" s="1">
        <v>88</v>
      </c>
      <c r="J115" s="6">
        <f>I115-H115</f>
        <v>2</v>
      </c>
      <c r="S115" s="1">
        <v>23.1</v>
      </c>
      <c r="T115" s="5" t="s">
        <v>139</v>
      </c>
    </row>
    <row r="116" spans="1:20">
      <c r="A116" s="6" t="s">
        <v>140</v>
      </c>
      <c r="B116" s="6" t="s">
        <v>21</v>
      </c>
      <c r="C116" s="6">
        <v>0</v>
      </c>
      <c r="D116" s="6">
        <v>190</v>
      </c>
      <c r="E116" s="6">
        <v>318.10000000000002</v>
      </c>
      <c r="F116" s="1">
        <f t="shared" si="7"/>
        <v>128.10000000000002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5">
        <v>37</v>
      </c>
    </row>
    <row r="117" spans="1:20">
      <c r="A117" s="6" t="s">
        <v>141</v>
      </c>
      <c r="B117" s="6" t="s">
        <v>21</v>
      </c>
      <c r="C117" s="6">
        <v>0</v>
      </c>
      <c r="D117" s="6">
        <v>180</v>
      </c>
      <c r="E117" s="6">
        <v>100</v>
      </c>
      <c r="F117" s="1">
        <f t="shared" si="7"/>
        <v>-80</v>
      </c>
      <c r="G117" s="6">
        <v>1.0000000000000001E-5</v>
      </c>
      <c r="H117" s="6">
        <v>50</v>
      </c>
      <c r="I117" s="6">
        <v>-5</v>
      </c>
      <c r="J117" s="6">
        <f>I117-H117</f>
        <v>-55</v>
      </c>
      <c r="K117" s="6">
        <v>1E-4</v>
      </c>
      <c r="L117" s="6">
        <v>-5</v>
      </c>
      <c r="M117" s="6">
        <v>-20</v>
      </c>
      <c r="N117" s="6">
        <f>M117-L117</f>
        <v>-15</v>
      </c>
      <c r="O117" s="6"/>
      <c r="P117" s="6"/>
      <c r="Q117" s="6"/>
      <c r="R117" s="6"/>
      <c r="T117" s="5">
        <v>34</v>
      </c>
    </row>
    <row r="118" spans="1:20">
      <c r="A118" s="1" t="s">
        <v>142</v>
      </c>
      <c r="B118" s="1" t="s">
        <v>21</v>
      </c>
      <c r="C118" s="1">
        <v>0</v>
      </c>
      <c r="D118" s="1">
        <v>184</v>
      </c>
      <c r="E118" s="1">
        <v>175.52</v>
      </c>
      <c r="F118" s="1">
        <f t="shared" si="7"/>
        <v>-8.4799999999999898</v>
      </c>
      <c r="S118" s="1">
        <v>-8.3771000000000093</v>
      </c>
      <c r="T118" s="5">
        <v>11</v>
      </c>
    </row>
    <row r="119" spans="1:20">
      <c r="A119" s="6" t="s">
        <v>143</v>
      </c>
      <c r="B119" s="6" t="s">
        <v>23</v>
      </c>
      <c r="C119" s="6">
        <v>0</v>
      </c>
      <c r="D119" s="6">
        <v>163</v>
      </c>
      <c r="E119" s="6">
        <v>311</v>
      </c>
      <c r="F119" s="1">
        <f t="shared" si="7"/>
        <v>148</v>
      </c>
      <c r="G119" s="6">
        <v>8.5000000000000006E-5</v>
      </c>
      <c r="H119" s="6">
        <v>-34</v>
      </c>
      <c r="I119" s="6">
        <v>27</v>
      </c>
      <c r="J119" s="6">
        <f>I119-H119</f>
        <v>61</v>
      </c>
      <c r="O119" s="6"/>
      <c r="P119" s="6"/>
      <c r="Q119" s="6"/>
      <c r="R119" s="6"/>
      <c r="T119" s="5">
        <v>3</v>
      </c>
    </row>
    <row r="120" spans="1:20">
      <c r="A120" s="1" t="s">
        <v>144</v>
      </c>
      <c r="B120" s="1" t="s">
        <v>21</v>
      </c>
      <c r="C120" s="1">
        <v>0</v>
      </c>
      <c r="D120" s="1">
        <v>184</v>
      </c>
      <c r="E120" s="1">
        <v>99.126999999999995</v>
      </c>
      <c r="F120" s="1">
        <f t="shared" si="7"/>
        <v>-84.873000000000005</v>
      </c>
      <c r="S120" s="1">
        <v>-29.867000000000001</v>
      </c>
      <c r="T120" s="5">
        <v>11</v>
      </c>
    </row>
    <row r="121" spans="1:20">
      <c r="A121" s="1" t="s">
        <v>145</v>
      </c>
      <c r="B121" s="1" t="s">
        <v>23</v>
      </c>
      <c r="C121" s="1">
        <v>0</v>
      </c>
      <c r="D121" s="1">
        <v>160</v>
      </c>
      <c r="E121" s="1">
        <v>97.3</v>
      </c>
      <c r="F121" s="1">
        <f t="shared" si="7"/>
        <v>-62.7</v>
      </c>
      <c r="T121" s="5">
        <v>25</v>
      </c>
    </row>
    <row r="122" spans="1:20">
      <c r="A122" s="1" t="s">
        <v>146</v>
      </c>
      <c r="B122" s="1" t="s">
        <v>21</v>
      </c>
      <c r="C122" s="1">
        <v>0</v>
      </c>
      <c r="D122" s="1">
        <v>184</v>
      </c>
      <c r="E122" s="1">
        <v>148.12</v>
      </c>
      <c r="F122" s="1">
        <f t="shared" si="7"/>
        <v>-35.879999999999995</v>
      </c>
      <c r="S122" s="1">
        <v>-3.375</v>
      </c>
      <c r="T122" s="5">
        <v>11</v>
      </c>
    </row>
    <row r="123" spans="1:20">
      <c r="A123" s="6" t="s">
        <v>147</v>
      </c>
      <c r="B123" s="6" t="s">
        <v>23</v>
      </c>
      <c r="C123" s="6">
        <v>0</v>
      </c>
      <c r="D123" s="6">
        <v>163</v>
      </c>
      <c r="E123" s="6">
        <v>156</v>
      </c>
      <c r="F123" s="1">
        <f t="shared" si="7"/>
        <v>-7</v>
      </c>
      <c r="G123" s="6">
        <v>8.5000000000000006E-5</v>
      </c>
      <c r="H123" s="6">
        <v>-34</v>
      </c>
      <c r="I123" s="6">
        <v>-37</v>
      </c>
      <c r="J123" s="6">
        <f>I123-H123</f>
        <v>-3</v>
      </c>
      <c r="O123" s="6"/>
      <c r="P123" s="6"/>
      <c r="Q123" s="6"/>
      <c r="R123" s="6"/>
      <c r="T123" s="5">
        <v>3</v>
      </c>
    </row>
    <row r="124" spans="1:20">
      <c r="A124" s="1" t="s">
        <v>148</v>
      </c>
      <c r="B124" s="1" t="s">
        <v>23</v>
      </c>
      <c r="C124" s="1">
        <v>0</v>
      </c>
      <c r="D124" s="1">
        <v>160</v>
      </c>
      <c r="E124" s="1">
        <v>146.4</v>
      </c>
      <c r="F124" s="1">
        <f t="shared" si="7"/>
        <v>-13.599999999999994</v>
      </c>
      <c r="T124" s="5">
        <v>25</v>
      </c>
    </row>
    <row r="125" spans="1:20">
      <c r="A125" s="1" t="s">
        <v>149</v>
      </c>
      <c r="B125" s="1" t="s">
        <v>21</v>
      </c>
      <c r="C125" s="1">
        <v>0</v>
      </c>
      <c r="D125" s="1">
        <v>184</v>
      </c>
      <c r="E125" s="1">
        <v>150.9</v>
      </c>
      <c r="F125" s="1">
        <f t="shared" si="7"/>
        <v>-33.099999999999994</v>
      </c>
      <c r="S125" s="1">
        <v>4.5999999999999899</v>
      </c>
      <c r="T125" s="5">
        <v>11</v>
      </c>
    </row>
    <row r="126" spans="1:20">
      <c r="A126" s="1" t="s">
        <v>150</v>
      </c>
      <c r="B126" s="1" t="s">
        <v>21</v>
      </c>
      <c r="C126" s="1">
        <v>0</v>
      </c>
      <c r="D126" s="1">
        <v>184</v>
      </c>
      <c r="E126" s="1">
        <v>174.63</v>
      </c>
      <c r="F126" s="1">
        <f t="shared" si="7"/>
        <v>-9.3700000000000045</v>
      </c>
      <c r="G126" s="6">
        <v>1.1E-4</v>
      </c>
      <c r="H126" s="6">
        <v>0</v>
      </c>
      <c r="I126" s="6">
        <v>0</v>
      </c>
      <c r="J126" s="6">
        <f>I126-H126</f>
        <v>0</v>
      </c>
      <c r="O126" s="6"/>
      <c r="P126" s="6"/>
      <c r="Q126" s="6"/>
      <c r="R126" s="6"/>
      <c r="T126" s="5" t="s">
        <v>151</v>
      </c>
    </row>
    <row r="127" spans="1:20">
      <c r="A127" s="1" t="s">
        <v>152</v>
      </c>
      <c r="B127" s="1" t="s">
        <v>21</v>
      </c>
      <c r="C127" s="1">
        <v>0</v>
      </c>
      <c r="D127" s="1">
        <v>184</v>
      </c>
      <c r="E127" s="1">
        <v>176.74799999999999</v>
      </c>
      <c r="F127" s="1">
        <f t="shared" si="7"/>
        <v>-7.2520000000000095</v>
      </c>
      <c r="T127" s="5">
        <v>11</v>
      </c>
    </row>
    <row r="128" spans="1:20">
      <c r="A128" s="1" t="s">
        <v>153</v>
      </c>
      <c r="B128" s="1" t="s">
        <v>21</v>
      </c>
      <c r="C128" s="1">
        <v>0</v>
      </c>
      <c r="D128" s="1">
        <v>184</v>
      </c>
      <c r="E128" s="1">
        <v>194.9196</v>
      </c>
      <c r="F128" s="1">
        <f t="shared" si="7"/>
        <v>10.919600000000003</v>
      </c>
      <c r="T128" s="5">
        <v>11</v>
      </c>
    </row>
    <row r="129" spans="1:20">
      <c r="A129" s="1" t="s">
        <v>154</v>
      </c>
      <c r="B129" s="1" t="s">
        <v>21</v>
      </c>
      <c r="C129" s="1">
        <v>0</v>
      </c>
      <c r="D129" s="1">
        <v>184</v>
      </c>
      <c r="E129" s="1">
        <v>130.47</v>
      </c>
      <c r="F129" s="1">
        <f t="shared" si="7"/>
        <v>-53.53</v>
      </c>
      <c r="S129" s="1">
        <v>14.558</v>
      </c>
      <c r="T129" s="5">
        <v>11</v>
      </c>
    </row>
    <row r="130" spans="1:20">
      <c r="A130" s="1" t="s">
        <v>155</v>
      </c>
      <c r="B130" s="1" t="s">
        <v>21</v>
      </c>
      <c r="C130" s="1">
        <v>0</v>
      </c>
      <c r="D130" s="1">
        <v>184</v>
      </c>
      <c r="E130" s="1">
        <v>176.58</v>
      </c>
      <c r="F130" s="1">
        <f t="shared" si="7"/>
        <v>-7.4199999999999875</v>
      </c>
      <c r="S130" s="1">
        <v>-12.109299999999999</v>
      </c>
      <c r="T130" s="5">
        <v>11</v>
      </c>
    </row>
    <row r="131" spans="1:20">
      <c r="A131" s="1" t="s">
        <v>156</v>
      </c>
      <c r="B131" s="1" t="s">
        <v>21</v>
      </c>
      <c r="C131" s="1">
        <v>0</v>
      </c>
      <c r="D131" s="1">
        <v>184</v>
      </c>
      <c r="E131" s="1">
        <v>141.06</v>
      </c>
      <c r="F131" s="1">
        <f t="shared" si="7"/>
        <v>-42.94</v>
      </c>
      <c r="S131" s="1">
        <v>6.1429999999999998</v>
      </c>
      <c r="T131" s="5">
        <v>11</v>
      </c>
    </row>
    <row r="132" spans="1:20">
      <c r="A132" s="1" t="s">
        <v>157</v>
      </c>
      <c r="B132" s="1" t="s">
        <v>21</v>
      </c>
      <c r="C132" s="1">
        <v>0</v>
      </c>
      <c r="D132" s="1">
        <v>184</v>
      </c>
      <c r="E132" s="1">
        <v>202.57</v>
      </c>
      <c r="F132" s="1">
        <f t="shared" si="7"/>
        <v>18.569999999999993</v>
      </c>
      <c r="S132" s="1">
        <v>-12.266</v>
      </c>
      <c r="T132" s="5">
        <v>11</v>
      </c>
    </row>
    <row r="133" spans="1:20">
      <c r="A133" s="6" t="s">
        <v>158</v>
      </c>
      <c r="B133" s="6" t="s">
        <v>21</v>
      </c>
      <c r="C133" s="6">
        <v>0</v>
      </c>
      <c r="D133" s="6">
        <v>180</v>
      </c>
      <c r="E133" s="6">
        <v>115</v>
      </c>
      <c r="F133" s="1">
        <f t="shared" si="7"/>
        <v>-65</v>
      </c>
      <c r="G133" s="6">
        <v>1.0000000000000001E-5</v>
      </c>
      <c r="H133" s="6">
        <v>50</v>
      </c>
      <c r="I133" s="6">
        <v>-5</v>
      </c>
      <c r="J133" s="6">
        <f>I133-H133</f>
        <v>-55</v>
      </c>
      <c r="K133" s="6">
        <v>1E-4</v>
      </c>
      <c r="L133" s="6">
        <v>-5</v>
      </c>
      <c r="M133" s="6">
        <v>-40</v>
      </c>
      <c r="N133" s="6">
        <f>M133-L133</f>
        <v>-35</v>
      </c>
      <c r="O133" s="6"/>
      <c r="P133" s="6"/>
      <c r="Q133" s="6"/>
      <c r="R133" s="6"/>
      <c r="T133" s="5">
        <v>34</v>
      </c>
    </row>
    <row r="134" spans="1:20">
      <c r="A134" s="1" t="s">
        <v>159</v>
      </c>
      <c r="B134" s="1" t="s">
        <v>21</v>
      </c>
      <c r="C134" s="1">
        <v>0</v>
      </c>
      <c r="D134" s="1">
        <v>184</v>
      </c>
      <c r="E134" s="1">
        <v>203</v>
      </c>
      <c r="F134" s="1">
        <f t="shared" si="7"/>
        <v>19</v>
      </c>
      <c r="S134" s="1">
        <v>30</v>
      </c>
      <c r="T134" s="5">
        <v>11</v>
      </c>
    </row>
    <row r="135" spans="1:20">
      <c r="A135" s="1" t="s">
        <v>160</v>
      </c>
      <c r="B135" s="1" t="s">
        <v>21</v>
      </c>
      <c r="C135" s="1">
        <v>0</v>
      </c>
      <c r="D135" s="1">
        <v>184</v>
      </c>
      <c r="E135" s="1">
        <v>161.1</v>
      </c>
      <c r="F135" s="1">
        <f t="shared" si="7"/>
        <v>-22.900000000000006</v>
      </c>
      <c r="S135" s="1">
        <v>-28.7</v>
      </c>
      <c r="T135" s="5">
        <v>11</v>
      </c>
    </row>
    <row r="136" spans="1:20">
      <c r="A136" s="6" t="s">
        <v>161</v>
      </c>
      <c r="B136" s="6" t="s">
        <v>21</v>
      </c>
      <c r="C136" s="6">
        <v>1.0000000000000001E-9</v>
      </c>
      <c r="D136" s="6">
        <v>170</v>
      </c>
      <c r="E136" s="6">
        <v>170</v>
      </c>
      <c r="F136" s="1">
        <f t="shared" si="7"/>
        <v>0</v>
      </c>
      <c r="G136" s="6">
        <v>1.0000000000000001E-5</v>
      </c>
      <c r="H136" s="6">
        <v>30</v>
      </c>
      <c r="I136" s="6">
        <v>30</v>
      </c>
      <c r="J136" s="6">
        <f>I136-H136</f>
        <v>0</v>
      </c>
      <c r="K136" s="6">
        <v>1E-4</v>
      </c>
      <c r="L136" s="6">
        <v>-5</v>
      </c>
      <c r="M136" s="6">
        <v>-8</v>
      </c>
      <c r="N136" s="6">
        <f>M136-L136</f>
        <v>-3</v>
      </c>
      <c r="O136" s="6"/>
      <c r="P136" s="6"/>
      <c r="Q136" s="6"/>
      <c r="R136" s="6"/>
      <c r="T136" s="5">
        <v>27</v>
      </c>
    </row>
    <row r="137" spans="1:20">
      <c r="A137" s="1" t="s">
        <v>162</v>
      </c>
      <c r="B137" s="1" t="s">
        <v>21</v>
      </c>
      <c r="C137" s="1">
        <v>0</v>
      </c>
      <c r="D137" s="1">
        <v>184</v>
      </c>
      <c r="E137" s="1">
        <v>184.03062499999999</v>
      </c>
      <c r="F137" s="1">
        <f t="shared" si="7"/>
        <v>3.0624999999986358E-2</v>
      </c>
      <c r="S137" s="1">
        <v>-6.24437499999999</v>
      </c>
      <c r="T137" s="5">
        <v>11</v>
      </c>
    </row>
    <row r="138" spans="1:20">
      <c r="A138" s="1" t="s">
        <v>163</v>
      </c>
      <c r="B138" s="1" t="s">
        <v>21</v>
      </c>
      <c r="C138" s="1">
        <v>0</v>
      </c>
      <c r="D138" s="1">
        <v>184</v>
      </c>
      <c r="E138" s="1">
        <v>182.03</v>
      </c>
      <c r="F138" s="1">
        <f t="shared" si="7"/>
        <v>-1.9699999999999989</v>
      </c>
      <c r="T138" s="5" t="s">
        <v>164</v>
      </c>
    </row>
    <row r="139" spans="1:20">
      <c r="A139" s="1" t="s">
        <v>165</v>
      </c>
      <c r="B139" s="1" t="s">
        <v>21</v>
      </c>
      <c r="C139" s="1">
        <v>0</v>
      </c>
      <c r="D139" s="1">
        <v>184</v>
      </c>
      <c r="E139" s="1">
        <v>178.93</v>
      </c>
      <c r="F139" s="1">
        <f t="shared" si="7"/>
        <v>-5.0699999999999932</v>
      </c>
      <c r="G139" s="6">
        <v>1.1E-4</v>
      </c>
      <c r="H139" s="6">
        <v>0</v>
      </c>
      <c r="I139" s="6">
        <v>0</v>
      </c>
      <c r="J139" s="6">
        <f>I139-H139</f>
        <v>0</v>
      </c>
      <c r="O139" s="6"/>
      <c r="P139" s="6"/>
      <c r="Q139" s="6"/>
      <c r="R139" s="6"/>
      <c r="T139" s="5" t="s">
        <v>164</v>
      </c>
    </row>
    <row r="140" spans="1:20">
      <c r="A140" s="1" t="s">
        <v>166</v>
      </c>
      <c r="B140" s="1" t="s">
        <v>21</v>
      </c>
      <c r="C140" s="1">
        <v>0</v>
      </c>
      <c r="D140" s="1">
        <v>184</v>
      </c>
      <c r="E140" s="1">
        <v>182.68</v>
      </c>
      <c r="F140" s="1">
        <f t="shared" si="7"/>
        <v>-1.3199999999999932</v>
      </c>
      <c r="S140" s="1">
        <v>-14.35</v>
      </c>
      <c r="T140" s="5">
        <v>11</v>
      </c>
    </row>
    <row r="141" spans="1:20">
      <c r="A141" s="1" t="s">
        <v>167</v>
      </c>
      <c r="B141" s="1" t="s">
        <v>21</v>
      </c>
      <c r="C141" s="1">
        <v>0</v>
      </c>
      <c r="D141" s="1">
        <v>184</v>
      </c>
      <c r="E141" s="1">
        <v>190.596</v>
      </c>
      <c r="F141" s="1">
        <f t="shared" si="7"/>
        <v>6.5960000000000036</v>
      </c>
      <c r="T141" s="5">
        <v>33</v>
      </c>
    </row>
    <row r="142" spans="1:20">
      <c r="A142" s="1" t="s">
        <v>168</v>
      </c>
      <c r="B142" s="1" t="s">
        <v>21</v>
      </c>
      <c r="C142" s="1">
        <v>0</v>
      </c>
      <c r="D142" s="1">
        <v>184</v>
      </c>
      <c r="E142" s="1">
        <v>164.47</v>
      </c>
      <c r="F142" s="1">
        <f t="shared" si="7"/>
        <v>-19.53</v>
      </c>
      <c r="S142" s="1">
        <v>-5.5730000000000102</v>
      </c>
      <c r="T142" s="5">
        <v>11</v>
      </c>
    </row>
    <row r="143" spans="1:20">
      <c r="A143" s="6" t="s">
        <v>169</v>
      </c>
      <c r="B143" s="6" t="s">
        <v>170</v>
      </c>
      <c r="C143" s="6"/>
      <c r="D143" s="6"/>
      <c r="E143" s="6"/>
      <c r="G143" s="6">
        <v>5.6999999999999996E-6</v>
      </c>
      <c r="H143" s="6"/>
      <c r="I143" s="6">
        <v>160</v>
      </c>
      <c r="J143" s="6">
        <f>I143-H143</f>
        <v>160</v>
      </c>
      <c r="K143" s="6">
        <v>8.8999999999999995E-5</v>
      </c>
      <c r="L143" s="6">
        <v>10</v>
      </c>
      <c r="M143" s="6">
        <v>-10</v>
      </c>
      <c r="N143" s="6">
        <f>M143-L143</f>
        <v>-20</v>
      </c>
      <c r="O143" s="6"/>
      <c r="P143" s="6"/>
      <c r="Q143" s="6"/>
      <c r="R143" s="6"/>
      <c r="T143" s="5">
        <v>14</v>
      </c>
    </row>
    <row r="144" spans="1:20">
      <c r="A144" s="1" t="s">
        <v>171</v>
      </c>
      <c r="B144" s="1" t="s">
        <v>21</v>
      </c>
      <c r="C144" s="1">
        <v>0</v>
      </c>
      <c r="D144" s="1">
        <v>184</v>
      </c>
      <c r="E144" s="1">
        <v>187.3</v>
      </c>
      <c r="F144" s="1">
        <f t="shared" ref="F144:F179" si="8">E144-D144</f>
        <v>3.3000000000000114</v>
      </c>
      <c r="S144" s="1">
        <v>-3.4000000000000101</v>
      </c>
      <c r="T144" s="5">
        <v>11</v>
      </c>
    </row>
    <row r="145" spans="1:20">
      <c r="A145" s="1" t="s">
        <v>172</v>
      </c>
      <c r="B145" s="1" t="s">
        <v>21</v>
      </c>
      <c r="C145" s="1">
        <v>0</v>
      </c>
      <c r="D145" s="1">
        <v>184</v>
      </c>
      <c r="E145" s="1">
        <v>180.5</v>
      </c>
      <c r="F145" s="1">
        <f t="shared" si="8"/>
        <v>-3.5</v>
      </c>
      <c r="S145" s="1">
        <v>-10.6</v>
      </c>
      <c r="T145" s="5">
        <v>11</v>
      </c>
    </row>
    <row r="146" spans="1:20">
      <c r="A146" s="1" t="s">
        <v>173</v>
      </c>
      <c r="B146" s="1" t="s">
        <v>21</v>
      </c>
      <c r="C146" s="1">
        <v>0</v>
      </c>
      <c r="D146" s="1">
        <v>184</v>
      </c>
      <c r="E146" s="1">
        <v>138.19999999999999</v>
      </c>
      <c r="F146" s="1">
        <f t="shared" si="8"/>
        <v>-45.800000000000011</v>
      </c>
      <c r="S146" s="1">
        <v>-13.6</v>
      </c>
      <c r="T146" s="5">
        <v>11</v>
      </c>
    </row>
    <row r="147" spans="1:20">
      <c r="A147" s="1" t="s">
        <v>174</v>
      </c>
      <c r="B147" s="1" t="s">
        <v>21</v>
      </c>
      <c r="C147" s="1">
        <v>0</v>
      </c>
      <c r="D147" s="1">
        <v>184</v>
      </c>
      <c r="E147" s="1">
        <v>181.17</v>
      </c>
      <c r="F147" s="1">
        <f t="shared" si="8"/>
        <v>-2.8300000000000125</v>
      </c>
      <c r="S147" s="1">
        <v>14.276999999999999</v>
      </c>
      <c r="T147" s="5">
        <v>11</v>
      </c>
    </row>
    <row r="148" spans="1:20">
      <c r="A148" s="1" t="s">
        <v>175</v>
      </c>
      <c r="B148" s="1" t="s">
        <v>21</v>
      </c>
      <c r="C148" s="1">
        <v>0</v>
      </c>
      <c r="D148" s="1">
        <v>184</v>
      </c>
      <c r="E148" s="1">
        <v>178.4</v>
      </c>
      <c r="F148" s="1">
        <f t="shared" si="8"/>
        <v>-5.5999999999999943</v>
      </c>
      <c r="S148" s="1">
        <v>9.4010000000000105</v>
      </c>
      <c r="T148" s="5">
        <v>11</v>
      </c>
    </row>
    <row r="149" spans="1:20">
      <c r="A149" s="1" t="s">
        <v>176</v>
      </c>
      <c r="B149" s="1" t="s">
        <v>21</v>
      </c>
      <c r="C149" s="1">
        <v>0</v>
      </c>
      <c r="D149" s="1">
        <v>184</v>
      </c>
      <c r="E149" s="1">
        <v>193.7</v>
      </c>
      <c r="F149" s="1">
        <f t="shared" si="8"/>
        <v>9.6999999999999886</v>
      </c>
      <c r="S149" s="1">
        <v>36</v>
      </c>
      <c r="T149" s="5">
        <v>11</v>
      </c>
    </row>
    <row r="150" spans="1:20">
      <c r="A150" s="6" t="s">
        <v>177</v>
      </c>
      <c r="B150" s="6" t="s">
        <v>21</v>
      </c>
      <c r="C150" s="6">
        <v>0</v>
      </c>
      <c r="D150" s="6">
        <v>170</v>
      </c>
      <c r="E150" s="6">
        <v>165</v>
      </c>
      <c r="F150" s="1">
        <f t="shared" si="8"/>
        <v>-5</v>
      </c>
      <c r="G150" s="6">
        <v>2.9999999999999997E-4</v>
      </c>
      <c r="H150" s="6">
        <v>-45</v>
      </c>
      <c r="I150" s="6">
        <v>75</v>
      </c>
      <c r="J150" s="6">
        <f>I150-H150</f>
        <v>120</v>
      </c>
      <c r="O150" s="6"/>
      <c r="P150" s="6"/>
      <c r="Q150" s="6"/>
      <c r="R150" s="6"/>
      <c r="S150" s="1">
        <v>9.5999999999999908</v>
      </c>
      <c r="T150" s="5">
        <v>24</v>
      </c>
    </row>
    <row r="151" spans="1:20">
      <c r="A151" s="6" t="s">
        <v>178</v>
      </c>
      <c r="B151" s="6" t="s">
        <v>21</v>
      </c>
      <c r="C151" s="6">
        <v>5.0000000000000003E-10</v>
      </c>
      <c r="D151" s="6">
        <v>180</v>
      </c>
      <c r="E151" s="6">
        <v>190</v>
      </c>
      <c r="F151" s="1">
        <f t="shared" si="8"/>
        <v>10</v>
      </c>
      <c r="G151" s="6">
        <v>1E-4</v>
      </c>
      <c r="H151" s="6">
        <v>0</v>
      </c>
      <c r="I151" s="6">
        <v>65</v>
      </c>
      <c r="J151" s="6">
        <f>I151-H151</f>
        <v>65</v>
      </c>
      <c r="O151" s="6"/>
      <c r="P151" s="6"/>
      <c r="Q151" s="6"/>
      <c r="R151" s="6"/>
      <c r="T151" s="5">
        <v>36</v>
      </c>
    </row>
    <row r="152" spans="1:20">
      <c r="A152" s="6" t="s">
        <v>179</v>
      </c>
      <c r="B152" s="6" t="s">
        <v>21</v>
      </c>
      <c r="C152" s="6">
        <v>0</v>
      </c>
      <c r="D152" s="6">
        <v>170</v>
      </c>
      <c r="E152" s="6">
        <v>170</v>
      </c>
      <c r="F152" s="1">
        <f t="shared" si="8"/>
        <v>0</v>
      </c>
      <c r="G152" s="6">
        <v>2.9999999999999997E-4</v>
      </c>
      <c r="H152" s="6">
        <v>-45</v>
      </c>
      <c r="I152" s="6">
        <v>75</v>
      </c>
      <c r="J152" s="6">
        <f>I152-H152</f>
        <v>120</v>
      </c>
      <c r="O152" s="6"/>
      <c r="P152" s="6"/>
      <c r="Q152" s="6"/>
      <c r="R152" s="6"/>
      <c r="T152" s="5">
        <v>24</v>
      </c>
    </row>
    <row r="153" spans="1:20">
      <c r="A153" s="1" t="s">
        <v>180</v>
      </c>
      <c r="B153" s="1" t="s">
        <v>21</v>
      </c>
      <c r="C153" s="1">
        <v>0</v>
      </c>
      <c r="D153" s="1">
        <v>184</v>
      </c>
      <c r="E153" s="1">
        <v>178.6</v>
      </c>
      <c r="F153" s="1">
        <f t="shared" si="8"/>
        <v>-5.4000000000000057</v>
      </c>
      <c r="S153" s="1">
        <v>24.1</v>
      </c>
      <c r="T153" s="5">
        <v>11</v>
      </c>
    </row>
    <row r="154" spans="1:20">
      <c r="A154" s="1" t="s">
        <v>181</v>
      </c>
      <c r="B154" s="1" t="s">
        <v>21</v>
      </c>
      <c r="C154" s="1">
        <v>0</v>
      </c>
      <c r="D154" s="1">
        <v>184</v>
      </c>
      <c r="E154" s="1">
        <v>174.3</v>
      </c>
      <c r="F154" s="1">
        <f t="shared" si="8"/>
        <v>-9.6999999999999886</v>
      </c>
      <c r="S154" s="1">
        <v>15</v>
      </c>
      <c r="T154" s="5">
        <v>11</v>
      </c>
    </row>
    <row r="155" spans="1:20">
      <c r="A155" s="1" t="s">
        <v>182</v>
      </c>
      <c r="B155" s="1" t="s">
        <v>21</v>
      </c>
      <c r="C155" s="1">
        <v>0</v>
      </c>
      <c r="D155" s="1">
        <v>184</v>
      </c>
      <c r="E155" s="1">
        <v>159.19999999999999</v>
      </c>
      <c r="F155" s="1">
        <f t="shared" si="8"/>
        <v>-24.800000000000011</v>
      </c>
      <c r="S155" s="1">
        <v>-5</v>
      </c>
      <c r="T155" s="5">
        <v>11</v>
      </c>
    </row>
    <row r="156" spans="1:20">
      <c r="A156" s="1" t="s">
        <v>183</v>
      </c>
      <c r="B156" s="1" t="s">
        <v>21</v>
      </c>
      <c r="C156" s="1">
        <v>0</v>
      </c>
      <c r="D156" s="1">
        <v>184</v>
      </c>
      <c r="E156" s="1">
        <v>174.6</v>
      </c>
      <c r="F156" s="1">
        <f t="shared" si="8"/>
        <v>-9.4000000000000057</v>
      </c>
      <c r="S156" s="1">
        <v>14.7</v>
      </c>
      <c r="T156" s="5">
        <v>11</v>
      </c>
    </row>
    <row r="157" spans="1:20">
      <c r="A157" s="1" t="s">
        <v>184</v>
      </c>
      <c r="B157" s="1" t="s">
        <v>21</v>
      </c>
      <c r="C157" s="1">
        <v>0</v>
      </c>
      <c r="D157" s="1">
        <v>184</v>
      </c>
      <c r="E157" s="1">
        <v>171.3</v>
      </c>
      <c r="F157" s="1">
        <f t="shared" si="8"/>
        <v>-12.699999999999989</v>
      </c>
      <c r="S157" s="1">
        <v>22.4</v>
      </c>
      <c r="T157" s="5">
        <v>11</v>
      </c>
    </row>
    <row r="158" spans="1:20">
      <c r="A158" s="1" t="s">
        <v>185</v>
      </c>
      <c r="B158" s="1" t="s">
        <v>21</v>
      </c>
      <c r="C158" s="1">
        <v>0</v>
      </c>
      <c r="D158" s="1">
        <v>184</v>
      </c>
      <c r="E158" s="1">
        <v>163</v>
      </c>
      <c r="F158" s="1">
        <f t="shared" si="8"/>
        <v>-21</v>
      </c>
      <c r="S158" s="1">
        <v>-16.100000000000001</v>
      </c>
      <c r="T158" s="5">
        <v>11</v>
      </c>
    </row>
    <row r="159" spans="1:20">
      <c r="A159" s="1" t="s">
        <v>186</v>
      </c>
      <c r="B159" s="1" t="s">
        <v>21</v>
      </c>
      <c r="C159" s="1">
        <v>0</v>
      </c>
      <c r="D159" s="1">
        <v>184</v>
      </c>
      <c r="E159" s="1">
        <v>185.84</v>
      </c>
      <c r="F159" s="1">
        <f t="shared" si="8"/>
        <v>1.8400000000000034</v>
      </c>
      <c r="S159" s="1">
        <v>18.077999999999999</v>
      </c>
      <c r="T159" s="5">
        <v>11</v>
      </c>
    </row>
    <row r="160" spans="1:20">
      <c r="A160" s="1" t="s">
        <v>187</v>
      </c>
      <c r="B160" s="1" t="s">
        <v>21</v>
      </c>
      <c r="C160" s="1">
        <v>0</v>
      </c>
      <c r="D160" s="1">
        <v>184</v>
      </c>
      <c r="E160" s="1">
        <v>186.51859999999999</v>
      </c>
      <c r="F160" s="1">
        <f t="shared" si="8"/>
        <v>2.5185999999999922</v>
      </c>
      <c r="S160" s="1">
        <v>18.853020000000001</v>
      </c>
      <c r="T160" s="5">
        <v>11</v>
      </c>
    </row>
    <row r="161" spans="1:20">
      <c r="A161" s="1" t="s">
        <v>188</v>
      </c>
      <c r="B161" s="1" t="s">
        <v>21</v>
      </c>
      <c r="C161" s="1">
        <v>0</v>
      </c>
      <c r="D161" s="1">
        <v>184</v>
      </c>
      <c r="E161" s="1">
        <v>181.3</v>
      </c>
      <c r="F161" s="1">
        <f t="shared" si="8"/>
        <v>-2.6999999999999886</v>
      </c>
      <c r="S161" s="1">
        <v>7.601</v>
      </c>
      <c r="T161" s="5">
        <v>11</v>
      </c>
    </row>
    <row r="162" spans="1:20">
      <c r="A162" s="1" t="s">
        <v>189</v>
      </c>
      <c r="B162" s="1" t="s">
        <v>21</v>
      </c>
      <c r="C162" s="1">
        <v>0</v>
      </c>
      <c r="D162" s="1">
        <v>184</v>
      </c>
      <c r="E162" s="1">
        <v>169.99</v>
      </c>
      <c r="F162" s="1">
        <f t="shared" si="8"/>
        <v>-14.009999999999991</v>
      </c>
      <c r="S162" s="1">
        <v>5.8565000000000103</v>
      </c>
      <c r="T162" s="5">
        <v>11</v>
      </c>
    </row>
    <row r="163" spans="1:20">
      <c r="A163" s="1" t="s">
        <v>190</v>
      </c>
      <c r="B163" s="1" t="s">
        <v>21</v>
      </c>
      <c r="C163" s="1">
        <v>0</v>
      </c>
      <c r="D163" s="1">
        <v>184</v>
      </c>
      <c r="E163" s="1">
        <v>205.82</v>
      </c>
      <c r="F163" s="1">
        <f t="shared" si="8"/>
        <v>21.819999999999993</v>
      </c>
      <c r="S163" s="1">
        <v>3.2949999999999902</v>
      </c>
      <c r="T163" s="5">
        <v>11</v>
      </c>
    </row>
    <row r="164" spans="1:20">
      <c r="A164" s="6" t="s">
        <v>191</v>
      </c>
      <c r="B164" s="6" t="s">
        <v>23</v>
      </c>
      <c r="C164" s="6">
        <v>0</v>
      </c>
      <c r="D164" s="6">
        <v>167.5</v>
      </c>
      <c r="E164" s="6">
        <v>127.2</v>
      </c>
      <c r="F164" s="1">
        <f t="shared" si="8"/>
        <v>-40.299999999999997</v>
      </c>
      <c r="G164" s="6">
        <v>7.5000000000000002E-6</v>
      </c>
      <c r="H164" s="6">
        <v>18.7</v>
      </c>
      <c r="I164" s="6">
        <v>62.9</v>
      </c>
      <c r="J164" s="6">
        <f>I164-H164</f>
        <v>44.2</v>
      </c>
      <c r="K164" s="6">
        <v>9.0000000000000006E-5</v>
      </c>
      <c r="L164" s="6">
        <v>-31.6</v>
      </c>
      <c r="M164" s="6">
        <v>21.3</v>
      </c>
      <c r="N164" s="6">
        <f>M164-L164</f>
        <v>52.900000000000006</v>
      </c>
      <c r="O164" s="6"/>
      <c r="P164" s="6"/>
      <c r="Q164" s="6"/>
      <c r="R164" s="6"/>
      <c r="T164" s="5">
        <v>16</v>
      </c>
    </row>
    <row r="165" spans="1:20">
      <c r="A165" s="6" t="s">
        <v>192</v>
      </c>
      <c r="B165" s="6" t="s">
        <v>23</v>
      </c>
      <c r="C165" s="6">
        <v>0</v>
      </c>
      <c r="D165" s="6">
        <v>167.5</v>
      </c>
      <c r="E165" s="6">
        <v>160.4</v>
      </c>
      <c r="F165" s="1">
        <f t="shared" si="8"/>
        <v>-7.0999999999999943</v>
      </c>
      <c r="G165" s="6">
        <v>7.5000000000000002E-6</v>
      </c>
      <c r="H165" s="6">
        <v>18.7</v>
      </c>
      <c r="I165" s="6">
        <v>70.599999999999994</v>
      </c>
      <c r="J165" s="6">
        <f>I165-H165</f>
        <v>51.899999999999991</v>
      </c>
      <c r="K165" s="6">
        <v>9.0000000000000006E-5</v>
      </c>
      <c r="L165" s="6">
        <v>-31.6</v>
      </c>
      <c r="M165" s="6">
        <v>-11.6</v>
      </c>
      <c r="N165" s="6">
        <f>M165-L165</f>
        <v>20</v>
      </c>
      <c r="O165" s="6"/>
      <c r="P165" s="6"/>
      <c r="Q165" s="6"/>
      <c r="R165" s="6"/>
      <c r="T165" s="5">
        <v>16</v>
      </c>
    </row>
    <row r="166" spans="1:20">
      <c r="A166" s="1" t="s">
        <v>193</v>
      </c>
      <c r="B166" s="1" t="s">
        <v>21</v>
      </c>
      <c r="C166" s="1">
        <v>0</v>
      </c>
      <c r="D166" s="1">
        <v>184</v>
      </c>
      <c r="E166" s="1">
        <v>179.48099999999999</v>
      </c>
      <c r="F166" s="1">
        <f t="shared" si="8"/>
        <v>-4.5190000000000055</v>
      </c>
      <c r="S166" s="1">
        <v>-16.867750000000001</v>
      </c>
      <c r="T166" s="5">
        <v>11</v>
      </c>
    </row>
    <row r="167" spans="1:20">
      <c r="A167" s="1" t="s">
        <v>194</v>
      </c>
      <c r="B167" s="1" t="s">
        <v>21</v>
      </c>
      <c r="C167" s="1">
        <v>0</v>
      </c>
      <c r="D167" s="1">
        <v>184</v>
      </c>
      <c r="E167" s="1">
        <v>206.5</v>
      </c>
      <c r="F167" s="1">
        <f t="shared" si="8"/>
        <v>22.5</v>
      </c>
      <c r="S167" s="1">
        <v>24.7</v>
      </c>
      <c r="T167" s="5">
        <v>11</v>
      </c>
    </row>
    <row r="168" spans="1:20">
      <c r="A168" s="1" t="s">
        <v>195</v>
      </c>
      <c r="B168" s="1" t="s">
        <v>21</v>
      </c>
      <c r="C168" s="1">
        <v>0</v>
      </c>
      <c r="D168" s="1">
        <v>184</v>
      </c>
      <c r="E168" s="1">
        <v>146.5</v>
      </c>
      <c r="F168" s="1">
        <f t="shared" si="8"/>
        <v>-37.5</v>
      </c>
      <c r="S168" s="1">
        <v>106.7</v>
      </c>
      <c r="T168" s="5">
        <v>11</v>
      </c>
    </row>
    <row r="169" spans="1:20">
      <c r="A169" s="1" t="s">
        <v>196</v>
      </c>
      <c r="B169" s="1" t="s">
        <v>21</v>
      </c>
      <c r="C169" s="1">
        <v>0</v>
      </c>
      <c r="D169" s="1">
        <v>184</v>
      </c>
      <c r="E169" s="1">
        <v>227.7</v>
      </c>
      <c r="F169" s="1">
        <f t="shared" si="8"/>
        <v>43.699999999999989</v>
      </c>
      <c r="S169" s="1">
        <v>-36.200000000000003</v>
      </c>
      <c r="T169" s="5">
        <v>11</v>
      </c>
    </row>
    <row r="170" spans="1:20">
      <c r="A170" s="6" t="s">
        <v>197</v>
      </c>
      <c r="B170" s="6" t="s">
        <v>23</v>
      </c>
      <c r="C170" s="6">
        <v>0</v>
      </c>
      <c r="D170" s="6">
        <v>160</v>
      </c>
      <c r="E170" s="6">
        <v>235.7</v>
      </c>
      <c r="F170" s="1">
        <f t="shared" si="8"/>
        <v>75.699999999999989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T170" s="5">
        <v>8</v>
      </c>
    </row>
    <row r="171" spans="1:20">
      <c r="A171" s="6" t="s">
        <v>198</v>
      </c>
      <c r="B171" s="6" t="s">
        <v>21</v>
      </c>
      <c r="C171" s="6">
        <v>0</v>
      </c>
      <c r="D171" s="6">
        <v>192</v>
      </c>
      <c r="E171" s="6">
        <v>218</v>
      </c>
      <c r="F171" s="1">
        <f t="shared" si="8"/>
        <v>26</v>
      </c>
      <c r="G171" s="6">
        <v>2.3999999999999999E-6</v>
      </c>
      <c r="H171" s="6">
        <v>65.599999999999994</v>
      </c>
      <c r="I171" s="6">
        <v>122</v>
      </c>
      <c r="J171" s="6">
        <f>I171-H171</f>
        <v>56.400000000000006</v>
      </c>
      <c r="K171" s="6">
        <v>1.2999999999999999E-5</v>
      </c>
      <c r="L171" s="6">
        <v>2.46</v>
      </c>
      <c r="M171" s="6">
        <v>60.4</v>
      </c>
      <c r="N171" s="6">
        <f>M171-L171</f>
        <v>57.94</v>
      </c>
      <c r="O171" s="6"/>
      <c r="P171" s="6"/>
      <c r="Q171" s="6"/>
      <c r="R171" s="6"/>
      <c r="T171" s="5">
        <v>13</v>
      </c>
    </row>
    <row r="172" spans="1:20">
      <c r="A172" s="1" t="s">
        <v>199</v>
      </c>
      <c r="B172" s="1" t="s">
        <v>21</v>
      </c>
      <c r="C172" s="1">
        <v>0</v>
      </c>
      <c r="D172" s="1">
        <v>184</v>
      </c>
      <c r="E172" s="1">
        <v>201.78</v>
      </c>
      <c r="F172" s="1">
        <f t="shared" si="8"/>
        <v>17.78</v>
      </c>
      <c r="S172" s="1">
        <v>-2.2090000000000001</v>
      </c>
      <c r="T172" s="5">
        <v>11</v>
      </c>
    </row>
    <row r="173" spans="1:20">
      <c r="A173" s="1" t="s">
        <v>200</v>
      </c>
      <c r="B173" s="1" t="s">
        <v>21</v>
      </c>
      <c r="C173" s="1">
        <v>0</v>
      </c>
      <c r="D173" s="1">
        <v>184</v>
      </c>
      <c r="E173" s="1">
        <f>D173+300</f>
        <v>484</v>
      </c>
      <c r="F173" s="1">
        <f t="shared" si="8"/>
        <v>300</v>
      </c>
      <c r="T173" s="5">
        <v>11</v>
      </c>
    </row>
    <row r="174" spans="1:20">
      <c r="A174" s="6" t="s">
        <v>201</v>
      </c>
      <c r="B174" s="6" t="s">
        <v>23</v>
      </c>
      <c r="C174" s="6">
        <v>0</v>
      </c>
      <c r="D174" s="6">
        <v>163</v>
      </c>
      <c r="E174" s="6">
        <v>186</v>
      </c>
      <c r="F174" s="1">
        <f t="shared" si="8"/>
        <v>23</v>
      </c>
      <c r="G174" s="6">
        <v>8.5000000000000006E-5</v>
      </c>
      <c r="H174" s="6">
        <v>-34</v>
      </c>
      <c r="I174" s="6">
        <v>7</v>
      </c>
      <c r="J174" s="6">
        <f>I174-H174</f>
        <v>41</v>
      </c>
      <c r="O174" s="6"/>
      <c r="P174" s="6"/>
      <c r="Q174" s="6"/>
      <c r="R174" s="6"/>
      <c r="T174" s="5">
        <v>3</v>
      </c>
    </row>
    <row r="175" spans="1:20">
      <c r="A175" s="1" t="s">
        <v>202</v>
      </c>
      <c r="B175" s="1" t="s">
        <v>21</v>
      </c>
      <c r="C175" s="1">
        <v>0</v>
      </c>
      <c r="D175" s="1">
        <v>184</v>
      </c>
      <c r="E175" s="1">
        <v>116.84399999999999</v>
      </c>
      <c r="F175" s="1">
        <f t="shared" si="8"/>
        <v>-67.156000000000006</v>
      </c>
      <c r="S175" s="1">
        <v>32.337000000000003</v>
      </c>
      <c r="T175" s="5">
        <v>11</v>
      </c>
    </row>
    <row r="176" spans="1:20">
      <c r="A176" s="6" t="s">
        <v>203</v>
      </c>
      <c r="B176" s="6" t="s">
        <v>21</v>
      </c>
      <c r="C176" s="6">
        <v>1.0000000000000001E-9</v>
      </c>
      <c r="D176" s="6">
        <v>180</v>
      </c>
      <c r="E176" s="6">
        <v>187</v>
      </c>
      <c r="F176" s="1">
        <f t="shared" si="8"/>
        <v>7</v>
      </c>
      <c r="G176" s="6">
        <v>9.9999999999999995E-7</v>
      </c>
      <c r="H176" s="6">
        <v>115</v>
      </c>
      <c r="I176" s="6">
        <v>147</v>
      </c>
      <c r="J176" s="6">
        <f>I176-H176</f>
        <v>32</v>
      </c>
      <c r="K176" s="6">
        <v>1.0000000000000001E-5</v>
      </c>
      <c r="L176" s="6">
        <v>23</v>
      </c>
      <c r="M176" s="6">
        <v>105</v>
      </c>
      <c r="N176" s="6">
        <f>M176-L176</f>
        <v>82</v>
      </c>
      <c r="O176" s="6"/>
      <c r="P176" s="6"/>
      <c r="Q176" s="6"/>
      <c r="R176" s="6"/>
      <c r="S176" s="1">
        <v>-70.599999999999994</v>
      </c>
      <c r="T176" s="5">
        <v>35</v>
      </c>
    </row>
    <row r="177" spans="1:24">
      <c r="A177" s="1" t="s">
        <v>204</v>
      </c>
      <c r="B177" s="1" t="s">
        <v>21</v>
      </c>
      <c r="C177" s="1">
        <v>0</v>
      </c>
      <c r="D177" s="1">
        <v>184</v>
      </c>
      <c r="E177" s="1">
        <v>172.4</v>
      </c>
      <c r="F177" s="1">
        <f t="shared" si="8"/>
        <v>-11.599999999999994</v>
      </c>
      <c r="S177" s="1">
        <v>-8.1999999999999904</v>
      </c>
      <c r="T177" s="5">
        <v>11</v>
      </c>
    </row>
    <row r="178" spans="1:24">
      <c r="A178" s="1" t="s">
        <v>205</v>
      </c>
      <c r="B178" s="1" t="s">
        <v>21</v>
      </c>
      <c r="C178" s="1">
        <v>0</v>
      </c>
      <c r="D178" s="1">
        <v>184</v>
      </c>
      <c r="E178" s="1">
        <v>216</v>
      </c>
      <c r="F178" s="1">
        <f t="shared" si="8"/>
        <v>32</v>
      </c>
      <c r="S178" s="1">
        <v>13.9</v>
      </c>
      <c r="T178" s="5">
        <v>11</v>
      </c>
    </row>
    <row r="179" spans="1:24">
      <c r="A179" s="1" t="s">
        <v>206</v>
      </c>
      <c r="B179" s="6" t="s">
        <v>23</v>
      </c>
      <c r="C179" s="1">
        <v>1.9999999999999999E-7</v>
      </c>
      <c r="D179" s="1">
        <v>176</v>
      </c>
      <c r="E179" s="1">
        <f>D179+300</f>
        <v>476</v>
      </c>
      <c r="F179" s="1">
        <f t="shared" si="8"/>
        <v>300</v>
      </c>
      <c r="G179" s="1">
        <v>1.5E-6</v>
      </c>
      <c r="H179" s="1">
        <v>52</v>
      </c>
      <c r="I179" s="1">
        <v>349.8</v>
      </c>
      <c r="J179" s="6">
        <f t="shared" ref="J179:J184" si="9">I179-H179</f>
        <v>297.8</v>
      </c>
      <c r="K179" s="1">
        <v>3.0000000000000001E-6</v>
      </c>
      <c r="L179" s="1">
        <v>20</v>
      </c>
      <c r="M179" s="1">
        <v>349.8</v>
      </c>
      <c r="N179" s="6">
        <f>M179-L179</f>
        <v>329.8</v>
      </c>
      <c r="O179" s="1">
        <v>1E-4</v>
      </c>
      <c r="P179" s="1">
        <v>-43.7</v>
      </c>
      <c r="Q179" s="1">
        <v>232</v>
      </c>
      <c r="R179" s="6">
        <f>Q179-P179</f>
        <v>275.7</v>
      </c>
      <c r="T179" s="5">
        <v>2</v>
      </c>
    </row>
    <row r="180" spans="1:24">
      <c r="A180" s="1" t="s">
        <v>207</v>
      </c>
      <c r="B180" s="6" t="s">
        <v>23</v>
      </c>
      <c r="G180" s="1">
        <v>1E-4</v>
      </c>
      <c r="H180" s="1">
        <v>-43.7</v>
      </c>
      <c r="I180" s="1">
        <v>261</v>
      </c>
      <c r="J180" s="6">
        <f t="shared" si="9"/>
        <v>304.7</v>
      </c>
      <c r="T180" s="5">
        <v>2</v>
      </c>
    </row>
    <row r="181" spans="1:24">
      <c r="A181" s="1" t="s">
        <v>208</v>
      </c>
      <c r="B181" s="6" t="s">
        <v>23</v>
      </c>
      <c r="G181" s="1">
        <v>1E-4</v>
      </c>
      <c r="H181" s="1">
        <v>-43.7</v>
      </c>
      <c r="I181" s="1">
        <v>267</v>
      </c>
      <c r="J181" s="6">
        <f t="shared" si="9"/>
        <v>310.7</v>
      </c>
      <c r="T181" s="5">
        <v>2</v>
      </c>
    </row>
    <row r="182" spans="1:24">
      <c r="A182" s="1" t="s">
        <v>209</v>
      </c>
      <c r="B182" s="6" t="s">
        <v>23</v>
      </c>
      <c r="C182" s="1">
        <v>0</v>
      </c>
      <c r="D182" s="1">
        <v>176</v>
      </c>
      <c r="E182" s="1">
        <v>133</v>
      </c>
      <c r="F182" s="1">
        <f>E182-D182</f>
        <v>-43</v>
      </c>
      <c r="G182" s="1">
        <v>3.0000000000000001E-6</v>
      </c>
      <c r="H182" s="1">
        <v>20</v>
      </c>
      <c r="I182" s="1">
        <v>26</v>
      </c>
      <c r="J182" s="6">
        <f t="shared" si="9"/>
        <v>6</v>
      </c>
      <c r="K182" s="1">
        <v>1E-4</v>
      </c>
      <c r="L182" s="1">
        <v>-43.7</v>
      </c>
      <c r="M182" s="1">
        <v>-58</v>
      </c>
      <c r="N182" s="6">
        <f>M182-L182</f>
        <v>-14.299999999999997</v>
      </c>
      <c r="T182" s="5">
        <v>2</v>
      </c>
    </row>
    <row r="183" spans="1:24">
      <c r="A183" s="1" t="s">
        <v>210</v>
      </c>
      <c r="B183" s="1" t="s">
        <v>23</v>
      </c>
      <c r="G183" s="1">
        <v>1.0000000000000001E-5</v>
      </c>
      <c r="H183" s="1">
        <v>35</v>
      </c>
      <c r="I183" s="1">
        <v>-90</v>
      </c>
      <c r="J183" s="6">
        <f t="shared" si="9"/>
        <v>-125</v>
      </c>
      <c r="T183" s="5">
        <v>17</v>
      </c>
    </row>
    <row r="184" spans="1:24">
      <c r="A184" s="6" t="s">
        <v>211</v>
      </c>
      <c r="B184" s="6" t="s">
        <v>21</v>
      </c>
      <c r="C184" s="6">
        <v>1.0000000000000001E-9</v>
      </c>
      <c r="D184" s="6">
        <v>180</v>
      </c>
      <c r="E184" s="6">
        <v>178</v>
      </c>
      <c r="F184" s="1">
        <f t="shared" ref="F184:F200" si="10">E184-D184</f>
        <v>-2</v>
      </c>
      <c r="G184" s="6">
        <v>9.9999999999999995E-7</v>
      </c>
      <c r="H184" s="6">
        <v>115</v>
      </c>
      <c r="I184" s="6">
        <v>117</v>
      </c>
      <c r="J184" s="6">
        <f t="shared" si="9"/>
        <v>2</v>
      </c>
      <c r="K184" s="6">
        <v>1.0000000000000001E-5</v>
      </c>
      <c r="L184" s="6">
        <v>23</v>
      </c>
      <c r="M184" s="6">
        <v>48</v>
      </c>
      <c r="N184" s="6">
        <f t="shared" ref="N184:N190" si="11">M184-L184</f>
        <v>25</v>
      </c>
      <c r="O184" s="6">
        <v>2.9999999999999997E-4</v>
      </c>
      <c r="P184" s="6">
        <v>-45</v>
      </c>
      <c r="Q184" s="6">
        <v>-10</v>
      </c>
      <c r="R184" s="6">
        <f>Q184-P184</f>
        <v>35</v>
      </c>
      <c r="S184" s="1">
        <v>-49.8</v>
      </c>
      <c r="T184" s="5" t="s">
        <v>81</v>
      </c>
    </row>
    <row r="185" spans="1:24">
      <c r="A185" s="6" t="s">
        <v>212</v>
      </c>
      <c r="B185" s="6" t="s">
        <v>21</v>
      </c>
      <c r="C185" s="6">
        <v>0</v>
      </c>
      <c r="D185" s="6">
        <v>170</v>
      </c>
      <c r="E185" s="6">
        <v>200</v>
      </c>
      <c r="F185" s="1">
        <f t="shared" si="10"/>
        <v>30</v>
      </c>
      <c r="G185" s="6"/>
      <c r="H185" s="6"/>
      <c r="I185" s="6"/>
      <c r="J185" s="6"/>
      <c r="K185" s="6">
        <v>2.9999999999999997E-4</v>
      </c>
      <c r="L185" s="6">
        <v>-45</v>
      </c>
      <c r="M185" s="6">
        <v>0</v>
      </c>
      <c r="N185" s="6">
        <f t="shared" si="11"/>
        <v>45</v>
      </c>
      <c r="O185" s="6"/>
      <c r="P185" s="6"/>
      <c r="Q185" s="6"/>
      <c r="R185" s="6"/>
      <c r="S185" s="1">
        <v>-7.6999999999999904</v>
      </c>
      <c r="T185" s="5">
        <v>24</v>
      </c>
    </row>
    <row r="186" spans="1:24">
      <c r="A186" s="6" t="s">
        <v>213</v>
      </c>
      <c r="B186" s="6" t="s">
        <v>21</v>
      </c>
      <c r="C186" s="6">
        <v>1.0000000000000001E-9</v>
      </c>
      <c r="D186" s="6">
        <v>180</v>
      </c>
      <c r="E186" s="6">
        <v>179</v>
      </c>
      <c r="F186" s="1">
        <f t="shared" si="10"/>
        <v>-1</v>
      </c>
      <c r="G186" s="6">
        <v>9.9999999999999995E-7</v>
      </c>
      <c r="H186" s="6">
        <v>115</v>
      </c>
      <c r="I186" s="6">
        <v>121</v>
      </c>
      <c r="J186" s="6">
        <f>I186-H186</f>
        <v>6</v>
      </c>
      <c r="K186" s="6">
        <v>1.0000000000000001E-5</v>
      </c>
      <c r="L186" s="6">
        <v>23</v>
      </c>
      <c r="M186" s="6">
        <v>66</v>
      </c>
      <c r="N186" s="6">
        <f t="shared" si="11"/>
        <v>43</v>
      </c>
      <c r="O186" s="6"/>
      <c r="P186" s="6"/>
      <c r="Q186" s="6"/>
      <c r="R186" s="6"/>
      <c r="S186" s="1">
        <v>-40.6</v>
      </c>
      <c r="T186" s="5">
        <v>35</v>
      </c>
    </row>
    <row r="187" spans="1:24">
      <c r="A187" s="1" t="s">
        <v>214</v>
      </c>
      <c r="B187" s="1" t="s">
        <v>21</v>
      </c>
      <c r="C187" s="1">
        <v>0</v>
      </c>
      <c r="D187" s="1">
        <v>184</v>
      </c>
      <c r="E187" s="1">
        <v>217.78</v>
      </c>
      <c r="F187" s="1">
        <f t="shared" si="10"/>
        <v>33.78</v>
      </c>
      <c r="K187" s="6">
        <v>1E-4</v>
      </c>
      <c r="L187" s="6">
        <v>-29</v>
      </c>
      <c r="M187" s="6">
        <v>31</v>
      </c>
      <c r="N187" s="6">
        <f t="shared" si="11"/>
        <v>60</v>
      </c>
      <c r="O187" s="6"/>
      <c r="P187" s="6"/>
      <c r="Q187" s="6"/>
      <c r="R187" s="6"/>
      <c r="T187" s="5" t="s">
        <v>215</v>
      </c>
      <c r="X187" s="6"/>
    </row>
    <row r="188" spans="1:24">
      <c r="A188" s="6" t="s">
        <v>216</v>
      </c>
      <c r="B188" s="6" t="s">
        <v>23</v>
      </c>
      <c r="C188" s="6">
        <v>0</v>
      </c>
      <c r="D188" s="6">
        <v>163</v>
      </c>
      <c r="E188" s="6">
        <v>108</v>
      </c>
      <c r="F188" s="1">
        <f t="shared" si="10"/>
        <v>-55</v>
      </c>
      <c r="G188" s="6"/>
      <c r="H188" s="6"/>
      <c r="I188" s="6"/>
      <c r="J188" s="6"/>
      <c r="K188" s="6">
        <v>8.5000000000000006E-5</v>
      </c>
      <c r="L188" s="6">
        <v>-34</v>
      </c>
      <c r="M188" s="6">
        <v>-69</v>
      </c>
      <c r="N188" s="6">
        <f t="shared" si="11"/>
        <v>-35</v>
      </c>
      <c r="O188" s="6"/>
      <c r="P188" s="6"/>
      <c r="Q188" s="6"/>
      <c r="R188" s="6"/>
      <c r="T188" s="5">
        <v>3</v>
      </c>
    </row>
    <row r="189" spans="1:24">
      <c r="A189" s="1" t="s">
        <v>217</v>
      </c>
      <c r="B189" s="1" t="s">
        <v>21</v>
      </c>
      <c r="C189" s="1">
        <v>0</v>
      </c>
      <c r="D189" s="1">
        <v>184</v>
      </c>
      <c r="E189" s="1">
        <v>261.85000000000002</v>
      </c>
      <c r="F189" s="1">
        <f t="shared" si="10"/>
        <v>77.850000000000023</v>
      </c>
      <c r="K189" s="6">
        <v>1E-4</v>
      </c>
      <c r="L189" s="6">
        <v>-29</v>
      </c>
      <c r="M189" s="6">
        <v>37.9</v>
      </c>
      <c r="N189" s="6">
        <f t="shared" si="11"/>
        <v>66.900000000000006</v>
      </c>
      <c r="O189" s="6"/>
      <c r="P189" s="6"/>
      <c r="Q189" s="6"/>
      <c r="R189" s="6"/>
      <c r="T189" s="5" t="s">
        <v>215</v>
      </c>
    </row>
    <row r="190" spans="1:24">
      <c r="A190" s="6" t="s">
        <v>218</v>
      </c>
      <c r="B190" s="6" t="s">
        <v>23</v>
      </c>
      <c r="C190" s="6">
        <v>0</v>
      </c>
      <c r="D190" s="6">
        <v>163</v>
      </c>
      <c r="E190" s="1">
        <f>D190+300</f>
        <v>463</v>
      </c>
      <c r="F190" s="1">
        <f t="shared" si="10"/>
        <v>300</v>
      </c>
      <c r="G190" s="6"/>
      <c r="H190" s="6"/>
      <c r="I190" s="6"/>
      <c r="J190" s="6"/>
      <c r="K190" s="6">
        <v>8.5000000000000006E-5</v>
      </c>
      <c r="L190" s="6">
        <v>-34</v>
      </c>
      <c r="M190" s="6">
        <v>107</v>
      </c>
      <c r="N190" s="6">
        <f t="shared" si="11"/>
        <v>141</v>
      </c>
      <c r="O190" s="6"/>
      <c r="P190" s="6"/>
      <c r="Q190" s="6"/>
      <c r="R190" s="6"/>
      <c r="T190" s="5">
        <v>3</v>
      </c>
    </row>
    <row r="191" spans="1:24">
      <c r="A191" s="1" t="s">
        <v>219</v>
      </c>
      <c r="B191" s="1" t="s">
        <v>21</v>
      </c>
      <c r="C191" s="1">
        <v>0</v>
      </c>
      <c r="D191" s="1">
        <v>184</v>
      </c>
      <c r="E191" s="1">
        <f>D191+300</f>
        <v>484</v>
      </c>
      <c r="F191" s="1">
        <f t="shared" si="10"/>
        <v>300</v>
      </c>
      <c r="T191" s="5">
        <v>11</v>
      </c>
    </row>
    <row r="192" spans="1:24">
      <c r="A192" s="1" t="s">
        <v>220</v>
      </c>
      <c r="B192" s="1" t="s">
        <v>21</v>
      </c>
      <c r="C192" s="1">
        <v>0</v>
      </c>
      <c r="D192" s="1">
        <v>184</v>
      </c>
      <c r="E192" s="1">
        <v>141.73349999999999</v>
      </c>
      <c r="F192" s="1">
        <f t="shared" si="10"/>
        <v>-42.266500000000008</v>
      </c>
      <c r="S192" s="1">
        <v>-12.228999999999999</v>
      </c>
      <c r="T192" s="5">
        <v>11</v>
      </c>
    </row>
    <row r="193" spans="1:20">
      <c r="A193" s="1" t="s">
        <v>221</v>
      </c>
      <c r="B193" s="1" t="s">
        <v>21</v>
      </c>
      <c r="C193" s="1">
        <v>0</v>
      </c>
      <c r="D193" s="1">
        <v>184</v>
      </c>
      <c r="E193" s="1">
        <f>D193+300</f>
        <v>484</v>
      </c>
      <c r="F193" s="1">
        <f t="shared" si="10"/>
        <v>300</v>
      </c>
      <c r="T193" s="5">
        <v>11</v>
      </c>
    </row>
    <row r="194" spans="1:20">
      <c r="A194" s="1" t="s">
        <v>222</v>
      </c>
      <c r="B194" s="1" t="s">
        <v>21</v>
      </c>
      <c r="C194" s="1">
        <v>0</v>
      </c>
      <c r="D194" s="1">
        <v>184</v>
      </c>
      <c r="E194" s="1">
        <v>182.84</v>
      </c>
      <c r="F194" s="1">
        <f t="shared" si="10"/>
        <v>-1.1599999999999966</v>
      </c>
      <c r="S194" s="1">
        <v>-14.287000000000001</v>
      </c>
      <c r="T194" s="5">
        <v>11</v>
      </c>
    </row>
    <row r="195" spans="1:20">
      <c r="A195" s="6" t="s">
        <v>223</v>
      </c>
      <c r="B195" s="6" t="s">
        <v>23</v>
      </c>
      <c r="C195" s="6">
        <v>0</v>
      </c>
      <c r="D195" s="6">
        <v>163</v>
      </c>
      <c r="E195" s="6">
        <v>176</v>
      </c>
      <c r="F195" s="1">
        <f t="shared" si="10"/>
        <v>13</v>
      </c>
      <c r="G195" s="6">
        <v>8.5000000000000006E-5</v>
      </c>
      <c r="H195" s="6">
        <v>-34</v>
      </c>
      <c r="I195" s="6">
        <v>-23</v>
      </c>
      <c r="J195" s="6">
        <f>I195-H195</f>
        <v>11</v>
      </c>
      <c r="O195" s="6"/>
      <c r="P195" s="6"/>
      <c r="Q195" s="6"/>
      <c r="R195" s="6"/>
      <c r="T195" s="5">
        <v>3</v>
      </c>
    </row>
    <row r="196" spans="1:20">
      <c r="A196" s="1" t="s">
        <v>224</v>
      </c>
      <c r="B196" s="1" t="s">
        <v>21</v>
      </c>
      <c r="C196" s="1">
        <v>0</v>
      </c>
      <c r="D196" s="1">
        <v>184</v>
      </c>
      <c r="E196" s="1">
        <v>159.58000000000001</v>
      </c>
      <c r="F196" s="1">
        <f t="shared" si="10"/>
        <v>-24.419999999999987</v>
      </c>
      <c r="S196" s="1">
        <v>-9.0569999999999897</v>
      </c>
      <c r="T196" s="5">
        <v>11</v>
      </c>
    </row>
    <row r="197" spans="1:20">
      <c r="A197" s="1" t="s">
        <v>225</v>
      </c>
      <c r="B197" s="1" t="s">
        <v>21</v>
      </c>
      <c r="C197" s="1">
        <v>0</v>
      </c>
      <c r="D197" s="1">
        <v>184</v>
      </c>
      <c r="E197" s="1">
        <v>137.03</v>
      </c>
      <c r="F197" s="1">
        <f t="shared" si="10"/>
        <v>-46.97</v>
      </c>
      <c r="S197" s="1">
        <v>-35.036999999999999</v>
      </c>
      <c r="T197" s="5">
        <v>11</v>
      </c>
    </row>
    <row r="198" spans="1:20">
      <c r="A198" s="1" t="s">
        <v>226</v>
      </c>
      <c r="B198" s="1" t="s">
        <v>21</v>
      </c>
      <c r="C198" s="1">
        <v>0</v>
      </c>
      <c r="D198" s="1">
        <v>184</v>
      </c>
      <c r="E198" s="1">
        <v>190.67</v>
      </c>
      <c r="F198" s="1">
        <f t="shared" si="10"/>
        <v>6.6699999999999875</v>
      </c>
      <c r="S198" s="1">
        <v>-6.9259999999999904</v>
      </c>
      <c r="T198" s="5">
        <v>11</v>
      </c>
    </row>
    <row r="199" spans="1:20">
      <c r="A199" s="1" t="s">
        <v>227</v>
      </c>
      <c r="B199" s="1" t="s">
        <v>21</v>
      </c>
      <c r="C199" s="1">
        <v>0</v>
      </c>
      <c r="D199" s="1">
        <v>184</v>
      </c>
      <c r="E199" s="1">
        <v>170.93</v>
      </c>
      <c r="F199" s="1">
        <f t="shared" si="10"/>
        <v>-13.069999999999993</v>
      </c>
      <c r="S199" s="1">
        <v>-28.04</v>
      </c>
      <c r="T199" s="5">
        <v>11</v>
      </c>
    </row>
    <row r="200" spans="1:20">
      <c r="A200" s="1" t="s">
        <v>228</v>
      </c>
      <c r="B200" s="1" t="s">
        <v>21</v>
      </c>
      <c r="C200" s="1">
        <v>0</v>
      </c>
      <c r="D200" s="1">
        <v>184</v>
      </c>
      <c r="E200" s="1">
        <v>171</v>
      </c>
      <c r="F200" s="1">
        <f t="shared" si="10"/>
        <v>-13</v>
      </c>
      <c r="S200" s="1">
        <v>-3</v>
      </c>
      <c r="T200" s="5">
        <v>11</v>
      </c>
    </row>
    <row r="201" spans="1:20">
      <c r="A201" s="6" t="s">
        <v>229</v>
      </c>
      <c r="B201" s="6" t="s">
        <v>23</v>
      </c>
      <c r="C201" s="6"/>
      <c r="D201" s="6"/>
      <c r="E201" s="6"/>
      <c r="G201" s="6"/>
      <c r="H201" s="6"/>
      <c r="I201" s="6"/>
      <c r="J201" s="6"/>
      <c r="K201" s="6">
        <v>1E-4</v>
      </c>
      <c r="L201" s="6">
        <v>-26</v>
      </c>
      <c r="M201" s="6">
        <v>-74</v>
      </c>
      <c r="N201" s="6">
        <f>M201-L201</f>
        <v>-48</v>
      </c>
      <c r="O201" s="6"/>
      <c r="P201" s="6"/>
      <c r="Q201" s="6"/>
      <c r="R201" s="6"/>
      <c r="T201" s="5">
        <v>19</v>
      </c>
    </row>
    <row r="202" spans="1:20">
      <c r="A202" s="1" t="s">
        <v>230</v>
      </c>
      <c r="B202" s="1" t="s">
        <v>231</v>
      </c>
      <c r="G202" s="1">
        <v>1.9999999999999999E-6</v>
      </c>
      <c r="H202" s="1">
        <v>80</v>
      </c>
      <c r="I202" s="1">
        <v>60</v>
      </c>
      <c r="J202" s="6">
        <f t="shared" ref="J202:J211" si="12">I202-H202</f>
        <v>-20</v>
      </c>
      <c r="T202" s="5">
        <v>12</v>
      </c>
    </row>
    <row r="203" spans="1:20">
      <c r="A203" s="1" t="s">
        <v>232</v>
      </c>
      <c r="B203" s="1" t="s">
        <v>231</v>
      </c>
      <c r="G203" s="1">
        <v>1.9999999999999999E-6</v>
      </c>
      <c r="H203" s="1">
        <v>80</v>
      </c>
      <c r="I203" s="1">
        <v>55</v>
      </c>
      <c r="J203" s="6">
        <f t="shared" si="12"/>
        <v>-25</v>
      </c>
      <c r="T203" s="5">
        <v>12</v>
      </c>
    </row>
    <row r="204" spans="1:20">
      <c r="A204" s="1" t="s">
        <v>233</v>
      </c>
      <c r="B204" s="1" t="s">
        <v>231</v>
      </c>
      <c r="G204" s="1">
        <v>1.9999999999999999E-6</v>
      </c>
      <c r="H204" s="1">
        <v>80</v>
      </c>
      <c r="I204" s="1">
        <v>-5</v>
      </c>
      <c r="J204" s="6">
        <f t="shared" si="12"/>
        <v>-85</v>
      </c>
      <c r="K204" s="1">
        <v>5.0000000000000004E-6</v>
      </c>
      <c r="L204" s="1">
        <v>20</v>
      </c>
      <c r="M204" s="1">
        <v>-70</v>
      </c>
      <c r="N204" s="6">
        <f>M204-L204</f>
        <v>-90</v>
      </c>
      <c r="O204" s="1">
        <v>2.0000000000000002E-5</v>
      </c>
      <c r="P204" s="1">
        <v>-30</v>
      </c>
      <c r="Q204" s="1">
        <v>-105</v>
      </c>
      <c r="R204" s="6">
        <f>Q204-P204</f>
        <v>-75</v>
      </c>
      <c r="T204" s="5">
        <v>12</v>
      </c>
    </row>
    <row r="205" spans="1:20">
      <c r="A205" s="1" t="s">
        <v>234</v>
      </c>
      <c r="B205" s="1" t="s">
        <v>231</v>
      </c>
      <c r="G205" s="1">
        <v>1.9999999999999999E-6</v>
      </c>
      <c r="H205" s="1">
        <v>80</v>
      </c>
      <c r="I205" s="1">
        <v>7</v>
      </c>
      <c r="J205" s="6">
        <f t="shared" si="12"/>
        <v>-73</v>
      </c>
      <c r="T205" s="5">
        <v>12</v>
      </c>
    </row>
    <row r="206" spans="1:20">
      <c r="A206" s="1" t="s">
        <v>235</v>
      </c>
      <c r="B206" s="1" t="s">
        <v>231</v>
      </c>
      <c r="G206" s="1">
        <v>1.9999999999999999E-6</v>
      </c>
      <c r="H206" s="1">
        <v>80</v>
      </c>
      <c r="I206" s="1">
        <v>75</v>
      </c>
      <c r="J206" s="6">
        <f t="shared" si="12"/>
        <v>-5</v>
      </c>
      <c r="T206" s="5">
        <v>12</v>
      </c>
    </row>
    <row r="207" spans="1:20">
      <c r="A207" s="1" t="s">
        <v>236</v>
      </c>
      <c r="B207" s="1" t="s">
        <v>231</v>
      </c>
      <c r="G207" s="1">
        <v>1.9999999999999999E-6</v>
      </c>
      <c r="H207" s="1">
        <v>80</v>
      </c>
      <c r="I207" s="1">
        <v>115</v>
      </c>
      <c r="J207" s="6">
        <f t="shared" si="12"/>
        <v>35</v>
      </c>
      <c r="T207" s="5">
        <v>12</v>
      </c>
    </row>
    <row r="208" spans="1:20">
      <c r="A208" s="1" t="s">
        <v>237</v>
      </c>
      <c r="B208" s="1" t="s">
        <v>231</v>
      </c>
      <c r="G208" s="1">
        <v>1.9999999999999999E-6</v>
      </c>
      <c r="H208" s="1">
        <v>80</v>
      </c>
      <c r="I208" s="1">
        <v>-30</v>
      </c>
      <c r="J208" s="6">
        <f t="shared" si="12"/>
        <v>-110</v>
      </c>
      <c r="T208" s="5">
        <v>12</v>
      </c>
    </row>
    <row r="209" spans="1:20">
      <c r="A209" s="1" t="s">
        <v>238</v>
      </c>
      <c r="B209" s="1" t="s">
        <v>231</v>
      </c>
      <c r="G209" s="1">
        <v>1.9999999999999999E-6</v>
      </c>
      <c r="H209" s="1">
        <v>80</v>
      </c>
      <c r="I209" s="1">
        <v>80</v>
      </c>
      <c r="J209" s="6">
        <f t="shared" si="12"/>
        <v>0</v>
      </c>
      <c r="T209" s="5">
        <v>12</v>
      </c>
    </row>
    <row r="210" spans="1:20">
      <c r="A210" s="1" t="s">
        <v>239</v>
      </c>
      <c r="B210" s="1" t="s">
        <v>231</v>
      </c>
      <c r="G210" s="1">
        <v>1.9999999999999999E-6</v>
      </c>
      <c r="H210" s="1">
        <v>80</v>
      </c>
      <c r="I210" s="1">
        <v>90</v>
      </c>
      <c r="J210" s="6">
        <f t="shared" si="12"/>
        <v>10</v>
      </c>
      <c r="T210" s="5">
        <v>12</v>
      </c>
    </row>
    <row r="211" spans="1:20">
      <c r="A211" s="6" t="s">
        <v>240</v>
      </c>
      <c r="B211" s="6" t="s">
        <v>21</v>
      </c>
      <c r="C211" s="6"/>
      <c r="D211" s="6"/>
      <c r="E211" s="6"/>
      <c r="G211" s="6">
        <v>5.0000000000000004E-6</v>
      </c>
      <c r="H211" s="6">
        <v>100</v>
      </c>
      <c r="I211" s="6">
        <v>170</v>
      </c>
      <c r="J211" s="6">
        <f t="shared" si="12"/>
        <v>70</v>
      </c>
      <c r="K211" s="6"/>
      <c r="L211" s="6"/>
      <c r="M211" s="6"/>
      <c r="N211" s="6"/>
      <c r="O211" s="6"/>
      <c r="P211" s="6"/>
      <c r="Q211" s="6"/>
      <c r="R211" s="6"/>
      <c r="T211" s="5">
        <v>18</v>
      </c>
    </row>
    <row r="212" spans="1:20">
      <c r="A212" s="1" t="s">
        <v>241</v>
      </c>
      <c r="B212" s="1" t="s">
        <v>21</v>
      </c>
      <c r="C212" s="1">
        <v>0</v>
      </c>
      <c r="D212" s="1">
        <v>184</v>
      </c>
      <c r="E212" s="1">
        <v>237.4</v>
      </c>
      <c r="F212" s="1">
        <f t="shared" ref="F212:F243" si="13">E212-D212</f>
        <v>53.400000000000006</v>
      </c>
      <c r="S212" s="1">
        <v>-9.6999999999999904</v>
      </c>
      <c r="T212" s="5">
        <v>11</v>
      </c>
    </row>
    <row r="213" spans="1:20">
      <c r="A213" s="6" t="s">
        <v>242</v>
      </c>
      <c r="B213" s="6" t="s">
        <v>23</v>
      </c>
      <c r="C213" s="6">
        <v>0</v>
      </c>
      <c r="D213" s="6">
        <v>164.4</v>
      </c>
      <c r="E213" s="6">
        <v>175.6</v>
      </c>
      <c r="F213" s="1">
        <f t="shared" si="13"/>
        <v>11.199999999999989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T213" s="5">
        <v>9</v>
      </c>
    </row>
    <row r="214" spans="1:20">
      <c r="A214" s="1" t="s">
        <v>243</v>
      </c>
      <c r="B214" s="1" t="s">
        <v>21</v>
      </c>
      <c r="C214" s="1">
        <v>0</v>
      </c>
      <c r="D214" s="1">
        <v>184</v>
      </c>
      <c r="E214" s="1">
        <v>205.82</v>
      </c>
      <c r="F214" s="1">
        <f t="shared" si="13"/>
        <v>21.819999999999993</v>
      </c>
      <c r="S214" s="1">
        <v>3.2949999999999902</v>
      </c>
      <c r="T214" s="5">
        <v>11</v>
      </c>
    </row>
    <row r="215" spans="1:20">
      <c r="A215" s="1" t="s">
        <v>244</v>
      </c>
      <c r="B215" s="1" t="s">
        <v>21</v>
      </c>
      <c r="C215" s="1">
        <v>0</v>
      </c>
      <c r="D215" s="1">
        <v>184</v>
      </c>
      <c r="E215" s="1">
        <v>204.4</v>
      </c>
      <c r="F215" s="1">
        <f t="shared" si="13"/>
        <v>20.400000000000006</v>
      </c>
      <c r="S215" s="1">
        <v>9.1999999999999904</v>
      </c>
      <c r="T215" s="5">
        <v>11</v>
      </c>
    </row>
    <row r="216" spans="1:20">
      <c r="A216" s="1" t="s">
        <v>245</v>
      </c>
      <c r="B216" s="1" t="s">
        <v>21</v>
      </c>
      <c r="C216" s="1">
        <v>0</v>
      </c>
      <c r="D216" s="1">
        <v>184</v>
      </c>
      <c r="E216" s="1">
        <v>201.70068749999999</v>
      </c>
      <c r="F216" s="1">
        <f t="shared" si="13"/>
        <v>17.700687499999987</v>
      </c>
      <c r="S216" s="1">
        <v>10.5595075</v>
      </c>
      <c r="T216" s="5">
        <v>11</v>
      </c>
    </row>
    <row r="217" spans="1:20">
      <c r="A217" s="6" t="s">
        <v>246</v>
      </c>
      <c r="B217" s="6" t="s">
        <v>23</v>
      </c>
      <c r="C217" s="6">
        <v>0</v>
      </c>
      <c r="D217" s="6">
        <v>164.4</v>
      </c>
      <c r="E217" s="6">
        <v>183</v>
      </c>
      <c r="F217" s="1">
        <f t="shared" si="13"/>
        <v>18.599999999999994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T217" s="5">
        <v>9</v>
      </c>
    </row>
    <row r="218" spans="1:20">
      <c r="A218" s="6" t="s">
        <v>247</v>
      </c>
      <c r="B218" s="6" t="s">
        <v>21</v>
      </c>
      <c r="C218" s="6">
        <v>1.0000000000000001E-9</v>
      </c>
      <c r="D218" s="6">
        <v>180</v>
      </c>
      <c r="E218" s="6">
        <v>150</v>
      </c>
      <c r="F218" s="1">
        <f t="shared" si="13"/>
        <v>-30</v>
      </c>
      <c r="G218" s="6">
        <v>9.9999999999999995E-7</v>
      </c>
      <c r="H218" s="6">
        <v>115</v>
      </c>
      <c r="I218" s="6">
        <v>120</v>
      </c>
      <c r="J218" s="6">
        <f>I218-H218</f>
        <v>5</v>
      </c>
      <c r="K218" s="6">
        <v>1.0000000000000001E-5</v>
      </c>
      <c r="L218" s="6">
        <v>23</v>
      </c>
      <c r="M218" s="6">
        <v>70</v>
      </c>
      <c r="N218" s="6">
        <f>M218-L218</f>
        <v>47</v>
      </c>
      <c r="O218" s="6"/>
      <c r="P218" s="6"/>
      <c r="Q218" s="6"/>
      <c r="R218" s="6"/>
      <c r="S218" s="1">
        <v>-86.3</v>
      </c>
      <c r="T218" s="5">
        <v>35</v>
      </c>
    </row>
    <row r="219" spans="1:20">
      <c r="A219" s="6" t="s">
        <v>248</v>
      </c>
      <c r="B219" s="6" t="s">
        <v>23</v>
      </c>
      <c r="C219" s="6">
        <v>0</v>
      </c>
      <c r="D219" s="6">
        <v>164.4</v>
      </c>
      <c r="E219" s="6">
        <v>126.8</v>
      </c>
      <c r="F219" s="1">
        <f t="shared" si="13"/>
        <v>-37.600000000000009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T219" s="5">
        <v>9</v>
      </c>
    </row>
    <row r="220" spans="1:20">
      <c r="A220" s="6" t="s">
        <v>249</v>
      </c>
      <c r="B220" s="6" t="s">
        <v>23</v>
      </c>
      <c r="C220" s="6">
        <v>0</v>
      </c>
      <c r="D220" s="6">
        <v>164.4</v>
      </c>
      <c r="E220" s="6">
        <v>131.6</v>
      </c>
      <c r="F220" s="1">
        <f t="shared" si="13"/>
        <v>-32.800000000000011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T220" s="5">
        <v>9</v>
      </c>
    </row>
    <row r="221" spans="1:20">
      <c r="A221" s="6" t="s">
        <v>250</v>
      </c>
      <c r="B221" s="6" t="s">
        <v>23</v>
      </c>
      <c r="C221" s="6">
        <v>0</v>
      </c>
      <c r="D221" s="6">
        <v>164.4</v>
      </c>
      <c r="E221" s="6">
        <v>111.2</v>
      </c>
      <c r="F221" s="1">
        <f t="shared" si="13"/>
        <v>-53.2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T221" s="5">
        <v>9</v>
      </c>
    </row>
    <row r="222" spans="1:20">
      <c r="A222" s="6" t="s">
        <v>251</v>
      </c>
      <c r="B222" s="6" t="s">
        <v>23</v>
      </c>
      <c r="C222" s="6">
        <v>0</v>
      </c>
      <c r="D222" s="6">
        <v>164.4</v>
      </c>
      <c r="E222" s="6">
        <v>141.30000000000001</v>
      </c>
      <c r="F222" s="1">
        <f t="shared" si="13"/>
        <v>-23.099999999999994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T222" s="5">
        <v>9</v>
      </c>
    </row>
    <row r="223" spans="1:20">
      <c r="A223" s="6" t="s">
        <v>252</v>
      </c>
      <c r="B223" s="6" t="s">
        <v>23</v>
      </c>
      <c r="C223" s="6">
        <v>0</v>
      </c>
      <c r="D223" s="6">
        <v>164.4</v>
      </c>
      <c r="E223" s="6">
        <v>127.7</v>
      </c>
      <c r="F223" s="1">
        <f t="shared" si="13"/>
        <v>-36.700000000000003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T223" s="5">
        <v>9</v>
      </c>
    </row>
    <row r="224" spans="1:20">
      <c r="A224" s="6" t="s">
        <v>253</v>
      </c>
      <c r="B224" s="6" t="s">
        <v>23</v>
      </c>
      <c r="C224" s="6">
        <v>0</v>
      </c>
      <c r="D224" s="6">
        <v>164.4</v>
      </c>
      <c r="E224" s="6">
        <v>93.6</v>
      </c>
      <c r="F224" s="1">
        <f t="shared" si="13"/>
        <v>-70.800000000000011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T224" s="5">
        <v>9</v>
      </c>
    </row>
    <row r="225" spans="1:20">
      <c r="A225" s="1" t="s">
        <v>254</v>
      </c>
      <c r="B225" s="1" t="s">
        <v>21</v>
      </c>
      <c r="C225" s="1">
        <v>0</v>
      </c>
      <c r="D225" s="1">
        <v>184</v>
      </c>
      <c r="E225" s="1">
        <v>207.3</v>
      </c>
      <c r="F225" s="1">
        <f t="shared" si="13"/>
        <v>23.300000000000011</v>
      </c>
      <c r="S225" s="1">
        <v>-0.40000000000000602</v>
      </c>
      <c r="T225" s="5">
        <v>11</v>
      </c>
    </row>
    <row r="226" spans="1:20">
      <c r="A226" s="1" t="s">
        <v>255</v>
      </c>
      <c r="B226" s="1" t="s">
        <v>21</v>
      </c>
      <c r="C226" s="1">
        <v>0</v>
      </c>
      <c r="D226" s="1">
        <v>184</v>
      </c>
      <c r="E226" s="1">
        <v>251.4</v>
      </c>
      <c r="F226" s="1">
        <f t="shared" si="13"/>
        <v>67.400000000000006</v>
      </c>
      <c r="S226" s="1">
        <v>38.6</v>
      </c>
      <c r="T226" s="5">
        <v>22</v>
      </c>
    </row>
    <row r="227" spans="1:20">
      <c r="A227" s="6" t="s">
        <v>256</v>
      </c>
      <c r="B227" s="6" t="s">
        <v>23</v>
      </c>
      <c r="C227" s="6">
        <v>0</v>
      </c>
      <c r="D227" s="6">
        <v>164.4</v>
      </c>
      <c r="E227" s="6">
        <v>174.4</v>
      </c>
      <c r="F227" s="1">
        <f t="shared" si="13"/>
        <v>10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T227" s="5">
        <v>9</v>
      </c>
    </row>
    <row r="228" spans="1:20">
      <c r="A228" s="1" t="s">
        <v>257</v>
      </c>
      <c r="B228" s="1" t="s">
        <v>21</v>
      </c>
      <c r="C228" s="1">
        <v>0</v>
      </c>
      <c r="D228" s="1">
        <v>184</v>
      </c>
      <c r="E228" s="1">
        <v>209</v>
      </c>
      <c r="F228" s="1">
        <f t="shared" si="13"/>
        <v>25</v>
      </c>
      <c r="S228" s="1">
        <v>-9.5</v>
      </c>
      <c r="T228" s="5">
        <v>11</v>
      </c>
    </row>
    <row r="229" spans="1:20">
      <c r="A229" s="6" t="s">
        <v>258</v>
      </c>
      <c r="B229" s="6" t="s">
        <v>23</v>
      </c>
      <c r="C229" s="6">
        <v>0</v>
      </c>
      <c r="D229" s="6">
        <v>164.4</v>
      </c>
      <c r="E229" s="6">
        <v>172.2</v>
      </c>
      <c r="F229" s="1">
        <f t="shared" si="13"/>
        <v>7.7999999999999829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T229" s="5">
        <v>9</v>
      </c>
    </row>
    <row r="230" spans="1:20">
      <c r="A230" s="1" t="s">
        <v>259</v>
      </c>
      <c r="B230" s="1" t="s">
        <v>21</v>
      </c>
      <c r="C230" s="1">
        <v>0</v>
      </c>
      <c r="D230" s="1">
        <v>184</v>
      </c>
      <c r="E230" s="1">
        <v>192.2</v>
      </c>
      <c r="F230" s="1">
        <f t="shared" si="13"/>
        <v>8.1999999999999886</v>
      </c>
      <c r="S230" s="1">
        <v>14.6</v>
      </c>
      <c r="T230" s="5">
        <v>11</v>
      </c>
    </row>
    <row r="231" spans="1:20">
      <c r="A231" s="6" t="s">
        <v>260</v>
      </c>
      <c r="B231" s="6" t="s">
        <v>23</v>
      </c>
      <c r="C231" s="6">
        <v>0</v>
      </c>
      <c r="D231" s="6">
        <v>164.4</v>
      </c>
      <c r="E231" s="6">
        <v>131</v>
      </c>
      <c r="F231" s="1">
        <f t="shared" si="13"/>
        <v>-33.400000000000006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T231" s="5">
        <v>9</v>
      </c>
    </row>
    <row r="232" spans="1:20">
      <c r="A232" s="6" t="s">
        <v>261</v>
      </c>
      <c r="B232" s="6" t="s">
        <v>23</v>
      </c>
      <c r="C232" s="6">
        <v>0</v>
      </c>
      <c r="D232" s="6">
        <v>164.4</v>
      </c>
      <c r="E232" s="6">
        <v>158.1</v>
      </c>
      <c r="F232" s="1">
        <f t="shared" si="13"/>
        <v>-6.3000000000000114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T232" s="5">
        <v>9</v>
      </c>
    </row>
    <row r="233" spans="1:20">
      <c r="A233" s="6" t="s">
        <v>262</v>
      </c>
      <c r="B233" s="6" t="s">
        <v>23</v>
      </c>
      <c r="C233" s="6">
        <v>0</v>
      </c>
      <c r="D233" s="6">
        <v>164.4</v>
      </c>
      <c r="E233" s="6">
        <v>162.9</v>
      </c>
      <c r="F233" s="1">
        <f t="shared" si="13"/>
        <v>-1.5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T233" s="5">
        <v>9</v>
      </c>
    </row>
    <row r="234" spans="1:20">
      <c r="A234" s="6" t="s">
        <v>263</v>
      </c>
      <c r="B234" s="6" t="s">
        <v>23</v>
      </c>
      <c r="C234" s="6">
        <v>0</v>
      </c>
      <c r="D234" s="6">
        <v>164.4</v>
      </c>
      <c r="E234" s="6">
        <v>172.9</v>
      </c>
      <c r="F234" s="1">
        <f t="shared" si="13"/>
        <v>8.5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T234" s="5">
        <v>9</v>
      </c>
    </row>
    <row r="235" spans="1:20">
      <c r="A235" s="6" t="s">
        <v>264</v>
      </c>
      <c r="B235" s="6" t="s">
        <v>23</v>
      </c>
      <c r="C235" s="6">
        <v>0</v>
      </c>
      <c r="D235" s="6">
        <v>164.4</v>
      </c>
      <c r="E235" s="6">
        <v>175.7</v>
      </c>
      <c r="F235" s="1">
        <f t="shared" si="13"/>
        <v>11.299999999999983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T235" s="5">
        <v>9</v>
      </c>
    </row>
    <row r="236" spans="1:20">
      <c r="A236" s="6" t="s">
        <v>265</v>
      </c>
      <c r="B236" s="6" t="s">
        <v>23</v>
      </c>
      <c r="C236" s="6">
        <v>0</v>
      </c>
      <c r="D236" s="6">
        <v>164.4</v>
      </c>
      <c r="E236" s="6">
        <v>175.5</v>
      </c>
      <c r="F236" s="1">
        <f t="shared" si="13"/>
        <v>11.099999999999994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T236" s="5">
        <v>9</v>
      </c>
    </row>
    <row r="237" spans="1:20">
      <c r="A237" s="1" t="s">
        <v>266</v>
      </c>
      <c r="B237" s="1" t="s">
        <v>21</v>
      </c>
      <c r="C237" s="1">
        <v>0</v>
      </c>
      <c r="D237" s="1">
        <v>184</v>
      </c>
      <c r="E237" s="1">
        <v>215.8</v>
      </c>
      <c r="F237" s="1">
        <f t="shared" si="13"/>
        <v>31.800000000000011</v>
      </c>
      <c r="S237" s="1">
        <v>2.5</v>
      </c>
      <c r="T237" s="5">
        <v>11</v>
      </c>
    </row>
    <row r="238" spans="1:20">
      <c r="A238" s="1" t="s">
        <v>267</v>
      </c>
      <c r="B238" s="1" t="s">
        <v>21</v>
      </c>
      <c r="C238" s="1">
        <v>0</v>
      </c>
      <c r="D238" s="1">
        <v>184</v>
      </c>
      <c r="E238" s="1">
        <v>208.7</v>
      </c>
      <c r="F238" s="1">
        <f t="shared" si="13"/>
        <v>24.699999999999989</v>
      </c>
      <c r="S238" s="1">
        <v>31.8</v>
      </c>
      <c r="T238" s="5">
        <v>11</v>
      </c>
    </row>
    <row r="239" spans="1:20">
      <c r="A239" s="1" t="s">
        <v>268</v>
      </c>
      <c r="B239" s="1" t="s">
        <v>21</v>
      </c>
      <c r="C239" s="1">
        <v>0</v>
      </c>
      <c r="D239" s="1">
        <v>184</v>
      </c>
      <c r="E239" s="1">
        <v>192.8</v>
      </c>
      <c r="F239" s="1">
        <f t="shared" si="13"/>
        <v>8.8000000000000114</v>
      </c>
      <c r="S239" s="1">
        <v>36.700000000000003</v>
      </c>
      <c r="T239" s="5">
        <v>11</v>
      </c>
    </row>
    <row r="240" spans="1:20">
      <c r="A240" s="1" t="s">
        <v>269</v>
      </c>
      <c r="B240" s="1" t="s">
        <v>21</v>
      </c>
      <c r="C240" s="1">
        <v>0</v>
      </c>
      <c r="D240" s="1">
        <v>184</v>
      </c>
      <c r="E240" s="1">
        <v>118.2</v>
      </c>
      <c r="F240" s="1">
        <f t="shared" si="13"/>
        <v>-65.8</v>
      </c>
      <c r="S240" s="1">
        <v>38.799999999999997</v>
      </c>
      <c r="T240" s="5">
        <v>11</v>
      </c>
    </row>
    <row r="241" spans="1:20">
      <c r="A241" s="1" t="s">
        <v>270</v>
      </c>
      <c r="B241" s="1" t="s">
        <v>21</v>
      </c>
      <c r="C241" s="1">
        <v>0</v>
      </c>
      <c r="D241" s="1">
        <v>184</v>
      </c>
      <c r="E241" s="1">
        <v>213.5</v>
      </c>
      <c r="F241" s="1">
        <f t="shared" si="13"/>
        <v>29.5</v>
      </c>
      <c r="S241" s="1">
        <v>163.80000000000001</v>
      </c>
      <c r="T241" s="5">
        <v>11</v>
      </c>
    </row>
    <row r="242" spans="1:20">
      <c r="A242" s="1" t="s">
        <v>271</v>
      </c>
      <c r="B242" s="1" t="s">
        <v>21</v>
      </c>
      <c r="C242" s="1">
        <v>0</v>
      </c>
      <c r="D242" s="1">
        <v>184</v>
      </c>
      <c r="E242" s="1">
        <v>176.5</v>
      </c>
      <c r="F242" s="1">
        <f t="shared" si="13"/>
        <v>-7.5</v>
      </c>
      <c r="S242" s="1">
        <v>12.4</v>
      </c>
      <c r="T242" s="5">
        <v>11</v>
      </c>
    </row>
    <row r="243" spans="1:20">
      <c r="A243" s="1" t="s">
        <v>272</v>
      </c>
      <c r="B243" s="1" t="s">
        <v>21</v>
      </c>
      <c r="C243" s="1">
        <v>0</v>
      </c>
      <c r="D243" s="1">
        <v>184</v>
      </c>
      <c r="E243" s="1">
        <v>190.5</v>
      </c>
      <c r="F243" s="1">
        <f t="shared" si="13"/>
        <v>6.5</v>
      </c>
      <c r="S243" s="1">
        <v>11.7</v>
      </c>
      <c r="T243" s="5">
        <v>11</v>
      </c>
    </row>
    <row r="244" spans="1:20">
      <c r="A244" s="1" t="s">
        <v>273</v>
      </c>
      <c r="B244" s="1" t="s">
        <v>21</v>
      </c>
      <c r="C244" s="1">
        <v>0</v>
      </c>
      <c r="D244" s="1">
        <v>184</v>
      </c>
      <c r="E244" s="1">
        <v>212.3</v>
      </c>
      <c r="F244" s="1">
        <f t="shared" ref="F244:F275" si="14">E244-D244</f>
        <v>28.300000000000011</v>
      </c>
      <c r="S244" s="1">
        <v>4.4000000000000101</v>
      </c>
      <c r="T244" s="5">
        <v>11</v>
      </c>
    </row>
    <row r="245" spans="1:20">
      <c r="A245" s="1" t="s">
        <v>274</v>
      </c>
      <c r="B245" s="1" t="s">
        <v>21</v>
      </c>
      <c r="C245" s="1">
        <v>0</v>
      </c>
      <c r="D245" s="1">
        <v>184</v>
      </c>
      <c r="E245" s="1">
        <v>109.47</v>
      </c>
      <c r="F245" s="1">
        <f t="shared" si="14"/>
        <v>-74.53</v>
      </c>
      <c r="S245" s="1">
        <v>-46.372</v>
      </c>
      <c r="T245" s="5">
        <v>11</v>
      </c>
    </row>
    <row r="246" spans="1:20">
      <c r="A246" s="6" t="s">
        <v>275</v>
      </c>
      <c r="B246" s="6" t="s">
        <v>23</v>
      </c>
      <c r="C246" s="6">
        <v>0</v>
      </c>
      <c r="D246" s="6">
        <v>163</v>
      </c>
      <c r="E246" s="6">
        <v>11</v>
      </c>
      <c r="F246" s="1">
        <f t="shared" si="14"/>
        <v>-152</v>
      </c>
      <c r="G246" s="6">
        <v>8.5000000000000006E-5</v>
      </c>
      <c r="H246" s="6">
        <v>-34</v>
      </c>
      <c r="I246" s="6">
        <f>H246-120</f>
        <v>-154</v>
      </c>
      <c r="J246" s="6">
        <f>I246-H246</f>
        <v>-120</v>
      </c>
      <c r="O246" s="6"/>
      <c r="P246" s="6"/>
      <c r="Q246" s="6"/>
      <c r="R246" s="6"/>
      <c r="T246" s="5">
        <v>3</v>
      </c>
    </row>
    <row r="247" spans="1:20">
      <c r="A247" s="1" t="s">
        <v>276</v>
      </c>
      <c r="B247" s="1" t="s">
        <v>21</v>
      </c>
      <c r="C247" s="1">
        <v>0</v>
      </c>
      <c r="D247" s="1">
        <v>184</v>
      </c>
      <c r="E247" s="1">
        <v>205.82</v>
      </c>
      <c r="F247" s="1">
        <f t="shared" si="14"/>
        <v>21.819999999999993</v>
      </c>
      <c r="S247" s="1">
        <v>3.2949999999999902</v>
      </c>
      <c r="T247" s="5">
        <v>11</v>
      </c>
    </row>
    <row r="248" spans="1:20">
      <c r="A248" s="1" t="s">
        <v>277</v>
      </c>
      <c r="B248" s="1" t="s">
        <v>21</v>
      </c>
      <c r="C248" s="1">
        <v>0</v>
      </c>
      <c r="D248" s="1">
        <v>184</v>
      </c>
      <c r="E248" s="1">
        <v>211.55</v>
      </c>
      <c r="F248" s="1">
        <f t="shared" si="14"/>
        <v>27.550000000000011</v>
      </c>
      <c r="S248" s="1">
        <v>-39.152999999999999</v>
      </c>
      <c r="T248" s="5">
        <v>11</v>
      </c>
    </row>
    <row r="249" spans="1:20">
      <c r="A249" s="6" t="s">
        <v>278</v>
      </c>
      <c r="B249" s="6" t="s">
        <v>23</v>
      </c>
      <c r="C249" s="6">
        <v>0</v>
      </c>
      <c r="D249" s="6">
        <v>163</v>
      </c>
      <c r="E249" s="6">
        <v>225</v>
      </c>
      <c r="F249" s="1">
        <f t="shared" si="14"/>
        <v>62</v>
      </c>
      <c r="G249" s="6">
        <v>8.5000000000000006E-5</v>
      </c>
      <c r="H249" s="6">
        <v>-34</v>
      </c>
      <c r="I249" s="6">
        <v>32</v>
      </c>
      <c r="J249" s="6">
        <f>I249-H249</f>
        <v>66</v>
      </c>
      <c r="O249" s="6"/>
      <c r="P249" s="6"/>
      <c r="Q249" s="6"/>
      <c r="R249" s="6"/>
      <c r="T249" s="5">
        <v>3</v>
      </c>
    </row>
    <row r="250" spans="1:20">
      <c r="A250" s="1" t="s">
        <v>279</v>
      </c>
      <c r="B250" s="1" t="s">
        <v>21</v>
      </c>
      <c r="C250" s="1">
        <v>0</v>
      </c>
      <c r="D250" s="1">
        <v>184</v>
      </c>
      <c r="E250" s="1">
        <v>183.88</v>
      </c>
      <c r="F250" s="1">
        <f t="shared" si="14"/>
        <v>-0.12000000000000455</v>
      </c>
      <c r="S250" s="1">
        <v>-2.6423000000000099</v>
      </c>
      <c r="T250" s="5">
        <v>11</v>
      </c>
    </row>
    <row r="251" spans="1:20">
      <c r="A251" s="6" t="s">
        <v>280</v>
      </c>
      <c r="B251" s="6" t="s">
        <v>23</v>
      </c>
      <c r="C251" s="6">
        <v>0</v>
      </c>
      <c r="D251" s="6">
        <v>160</v>
      </c>
      <c r="E251" s="6">
        <v>184.7</v>
      </c>
      <c r="F251" s="1">
        <f t="shared" si="14"/>
        <v>24.699999999999989</v>
      </c>
      <c r="G251" s="6"/>
      <c r="H251" s="6"/>
      <c r="I251" s="6"/>
      <c r="J251" s="6"/>
      <c r="O251" s="6"/>
      <c r="P251" s="6"/>
      <c r="Q251" s="6"/>
      <c r="R251" s="6"/>
      <c r="T251" s="5">
        <v>8</v>
      </c>
    </row>
    <row r="252" spans="1:20">
      <c r="A252" s="1" t="s">
        <v>281</v>
      </c>
      <c r="B252" s="1" t="s">
        <v>21</v>
      </c>
      <c r="C252" s="1">
        <v>0</v>
      </c>
      <c r="D252" s="1">
        <v>184</v>
      </c>
      <c r="E252" s="1">
        <v>181.4</v>
      </c>
      <c r="F252" s="1">
        <f t="shared" si="14"/>
        <v>-2.5999999999999943</v>
      </c>
      <c r="S252" s="1">
        <v>4.5999999999999899</v>
      </c>
      <c r="T252" s="5">
        <v>11</v>
      </c>
    </row>
    <row r="253" spans="1:20">
      <c r="A253" s="1" t="s">
        <v>282</v>
      </c>
      <c r="B253" s="1" t="s">
        <v>21</v>
      </c>
      <c r="C253" s="1">
        <v>0</v>
      </c>
      <c r="D253" s="1">
        <v>184</v>
      </c>
      <c r="E253" s="1">
        <v>171.3</v>
      </c>
      <c r="F253" s="1">
        <f t="shared" si="14"/>
        <v>-12.699999999999989</v>
      </c>
      <c r="S253" s="1">
        <v>-8.3000000000000096</v>
      </c>
      <c r="T253" s="5">
        <v>11</v>
      </c>
    </row>
    <row r="254" spans="1:20">
      <c r="A254" s="1" t="s">
        <v>283</v>
      </c>
      <c r="B254" s="1" t="s">
        <v>21</v>
      </c>
      <c r="C254" s="1">
        <v>0</v>
      </c>
      <c r="D254" s="1">
        <v>184</v>
      </c>
      <c r="E254" s="1">
        <v>174.2</v>
      </c>
      <c r="F254" s="1">
        <f t="shared" si="14"/>
        <v>-9.8000000000000114</v>
      </c>
      <c r="S254" s="1">
        <v>-17.899999999999999</v>
      </c>
      <c r="T254" s="5">
        <v>11</v>
      </c>
    </row>
    <row r="255" spans="1:20">
      <c r="A255" s="1" t="s">
        <v>284</v>
      </c>
      <c r="B255" s="1" t="s">
        <v>21</v>
      </c>
      <c r="C255" s="1">
        <v>0</v>
      </c>
      <c r="D255" s="1">
        <v>184</v>
      </c>
      <c r="E255" s="1">
        <v>155.80000000000001</v>
      </c>
      <c r="F255" s="1">
        <f t="shared" si="14"/>
        <v>-28.199999999999989</v>
      </c>
      <c r="S255" s="1">
        <v>-7.4000000000000101</v>
      </c>
      <c r="T255" s="5">
        <v>11</v>
      </c>
    </row>
    <row r="256" spans="1:20">
      <c r="A256" s="1" t="s">
        <v>285</v>
      </c>
      <c r="B256" s="1" t="s">
        <v>21</v>
      </c>
      <c r="C256" s="1">
        <v>0</v>
      </c>
      <c r="D256" s="1">
        <v>184</v>
      </c>
      <c r="E256" s="1">
        <v>174.1</v>
      </c>
      <c r="F256" s="1">
        <f t="shared" si="14"/>
        <v>-9.9000000000000057</v>
      </c>
      <c r="S256" s="1">
        <v>10.6</v>
      </c>
      <c r="T256" s="5">
        <v>11</v>
      </c>
    </row>
    <row r="257" spans="1:20">
      <c r="A257" s="1" t="s">
        <v>286</v>
      </c>
      <c r="B257" s="1" t="s">
        <v>21</v>
      </c>
      <c r="C257" s="1">
        <v>0</v>
      </c>
      <c r="D257" s="1">
        <v>184</v>
      </c>
      <c r="E257" s="1">
        <v>172.79466666666701</v>
      </c>
      <c r="F257" s="1">
        <f t="shared" si="14"/>
        <v>-11.205333333332987</v>
      </c>
      <c r="S257" s="1">
        <v>2</v>
      </c>
      <c r="T257" s="5">
        <v>11</v>
      </c>
    </row>
    <row r="258" spans="1:20">
      <c r="A258" s="6" t="s">
        <v>287</v>
      </c>
      <c r="B258" s="6" t="s">
        <v>21</v>
      </c>
      <c r="C258" s="6">
        <v>0</v>
      </c>
      <c r="D258" s="6">
        <v>175</v>
      </c>
      <c r="E258" s="6">
        <v>160</v>
      </c>
      <c r="F258" s="1">
        <f t="shared" si="14"/>
        <v>-15</v>
      </c>
      <c r="G258" s="6"/>
      <c r="H258" s="6"/>
      <c r="I258" s="6"/>
      <c r="J258" s="6"/>
      <c r="O258" s="6"/>
      <c r="P258" s="6"/>
      <c r="Q258" s="6"/>
      <c r="R258" s="6"/>
      <c r="S258" s="1">
        <v>-12.1</v>
      </c>
      <c r="T258" s="5" t="s">
        <v>288</v>
      </c>
    </row>
    <row r="259" spans="1:20">
      <c r="A259" s="1" t="s">
        <v>289</v>
      </c>
      <c r="B259" s="1" t="s">
        <v>21</v>
      </c>
      <c r="C259" s="1">
        <v>0</v>
      </c>
      <c r="D259" s="1">
        <v>184</v>
      </c>
      <c r="E259" s="1">
        <v>265.64819999999997</v>
      </c>
      <c r="F259" s="1">
        <f t="shared" si="14"/>
        <v>81.648199999999974</v>
      </c>
      <c r="S259" s="1">
        <v>25</v>
      </c>
      <c r="T259" s="5">
        <v>11</v>
      </c>
    </row>
    <row r="260" spans="1:20">
      <c r="A260" s="1" t="s">
        <v>290</v>
      </c>
      <c r="B260" s="1" t="s">
        <v>21</v>
      </c>
      <c r="C260" s="1">
        <v>0</v>
      </c>
      <c r="D260" s="1">
        <v>184</v>
      </c>
      <c r="E260" s="1">
        <v>222.2</v>
      </c>
      <c r="F260" s="1">
        <f t="shared" si="14"/>
        <v>38.199999999999989</v>
      </c>
      <c r="S260" s="1">
        <v>17</v>
      </c>
      <c r="T260" s="5">
        <v>11</v>
      </c>
    </row>
    <row r="261" spans="1:20">
      <c r="A261" s="6" t="s">
        <v>291</v>
      </c>
      <c r="B261" s="6" t="s">
        <v>23</v>
      </c>
      <c r="C261" s="6">
        <v>0</v>
      </c>
      <c r="D261" s="6">
        <v>160</v>
      </c>
      <c r="E261" s="6">
        <v>163.30000000000001</v>
      </c>
      <c r="F261" s="1">
        <f t="shared" si="14"/>
        <v>3.3000000000000114</v>
      </c>
      <c r="G261" s="6"/>
      <c r="H261" s="6"/>
      <c r="I261" s="6"/>
      <c r="J261" s="6"/>
      <c r="O261" s="6"/>
      <c r="P261" s="6"/>
      <c r="Q261" s="6"/>
      <c r="R261" s="6"/>
      <c r="T261" s="5">
        <v>8</v>
      </c>
    </row>
    <row r="262" spans="1:20">
      <c r="A262" s="1" t="s">
        <v>292</v>
      </c>
      <c r="B262" s="1" t="s">
        <v>21</v>
      </c>
      <c r="C262" s="1">
        <v>0</v>
      </c>
      <c r="D262" s="1">
        <v>184</v>
      </c>
      <c r="E262" s="1">
        <v>179.56</v>
      </c>
      <c r="F262" s="1">
        <f t="shared" si="14"/>
        <v>-4.4399999999999977</v>
      </c>
      <c r="S262" s="1">
        <v>-5.7043600000000101</v>
      </c>
      <c r="T262" s="5">
        <v>11</v>
      </c>
    </row>
    <row r="263" spans="1:20">
      <c r="A263" s="1" t="s">
        <v>293</v>
      </c>
      <c r="B263" s="1" t="s">
        <v>23</v>
      </c>
      <c r="C263" s="1">
        <v>0</v>
      </c>
      <c r="D263" s="1">
        <v>160</v>
      </c>
      <c r="E263" s="1">
        <v>250</v>
      </c>
      <c r="F263" s="1">
        <f t="shared" si="14"/>
        <v>90</v>
      </c>
      <c r="T263" s="5">
        <v>25</v>
      </c>
    </row>
    <row r="264" spans="1:20">
      <c r="A264" s="1" t="s">
        <v>294</v>
      </c>
      <c r="B264" s="1" t="s">
        <v>21</v>
      </c>
      <c r="C264" s="1">
        <v>0</v>
      </c>
      <c r="D264" s="1">
        <v>184</v>
      </c>
      <c r="E264" s="1">
        <v>179.79</v>
      </c>
      <c r="F264" s="1">
        <f t="shared" si="14"/>
        <v>-4.210000000000008</v>
      </c>
      <c r="T264" s="5">
        <v>11</v>
      </c>
    </row>
    <row r="265" spans="1:20">
      <c r="A265" s="1" t="s">
        <v>295</v>
      </c>
      <c r="B265" s="1" t="s">
        <v>23</v>
      </c>
      <c r="C265" s="1">
        <v>0</v>
      </c>
      <c r="D265" s="1">
        <v>160</v>
      </c>
      <c r="E265" s="1">
        <v>140</v>
      </c>
      <c r="F265" s="1">
        <f t="shared" si="14"/>
        <v>-20</v>
      </c>
      <c r="T265" s="5">
        <v>25</v>
      </c>
    </row>
    <row r="266" spans="1:20">
      <c r="A266" s="1" t="s">
        <v>296</v>
      </c>
      <c r="B266" s="1" t="s">
        <v>21</v>
      </c>
      <c r="C266" s="1">
        <v>0</v>
      </c>
      <c r="D266" s="1">
        <v>184</v>
      </c>
      <c r="E266" s="1">
        <v>186.5</v>
      </c>
      <c r="F266" s="1">
        <f t="shared" si="14"/>
        <v>2.5</v>
      </c>
      <c r="S266" s="1">
        <v>-5.1999999999999904</v>
      </c>
      <c r="T266" s="5">
        <v>11</v>
      </c>
    </row>
    <row r="267" spans="1:20">
      <c r="A267" s="1" t="s">
        <v>297</v>
      </c>
      <c r="B267" s="1" t="s">
        <v>21</v>
      </c>
      <c r="C267" s="1">
        <v>0</v>
      </c>
      <c r="D267" s="1">
        <v>184</v>
      </c>
      <c r="E267" s="1">
        <v>186.49539999999999</v>
      </c>
      <c r="F267" s="1">
        <f t="shared" si="14"/>
        <v>2.4953999999999894</v>
      </c>
      <c r="S267" s="1">
        <v>-5</v>
      </c>
      <c r="T267" s="5">
        <v>11</v>
      </c>
    </row>
    <row r="268" spans="1:20">
      <c r="A268" s="1" t="s">
        <v>298</v>
      </c>
      <c r="B268" s="1" t="s">
        <v>21</v>
      </c>
      <c r="C268" s="1">
        <v>0</v>
      </c>
      <c r="D268" s="1">
        <v>184</v>
      </c>
      <c r="E268" s="1">
        <v>201.97399999999999</v>
      </c>
      <c r="F268" s="1">
        <f t="shared" si="14"/>
        <v>17.97399999999999</v>
      </c>
      <c r="S268" s="1">
        <v>34.713999999999999</v>
      </c>
      <c r="T268" s="5">
        <v>11</v>
      </c>
    </row>
    <row r="269" spans="1:20">
      <c r="A269" s="1" t="s">
        <v>299</v>
      </c>
      <c r="B269" s="1" t="s">
        <v>21</v>
      </c>
      <c r="C269" s="1">
        <v>0</v>
      </c>
      <c r="D269" s="1">
        <v>184</v>
      </c>
      <c r="E269" s="1">
        <v>175</v>
      </c>
      <c r="F269" s="1">
        <f t="shared" si="14"/>
        <v>-9</v>
      </c>
      <c r="S269" s="1">
        <v>-67</v>
      </c>
      <c r="T269" s="5">
        <v>11</v>
      </c>
    </row>
    <row r="270" spans="1:20">
      <c r="A270" s="1" t="s">
        <v>300</v>
      </c>
      <c r="B270" s="1" t="s">
        <v>21</v>
      </c>
      <c r="C270" s="1">
        <v>0</v>
      </c>
      <c r="D270" s="1">
        <v>184</v>
      </c>
      <c r="E270" s="1">
        <v>190.08</v>
      </c>
      <c r="F270" s="1">
        <f t="shared" si="14"/>
        <v>6.0800000000000125</v>
      </c>
      <c r="S270" s="1">
        <v>1.78</v>
      </c>
      <c r="T270" s="5">
        <v>11</v>
      </c>
    </row>
    <row r="271" spans="1:20">
      <c r="A271" s="1" t="s">
        <v>301</v>
      </c>
      <c r="B271" s="1" t="s">
        <v>21</v>
      </c>
      <c r="C271" s="1">
        <v>0</v>
      </c>
      <c r="D271" s="1">
        <v>184</v>
      </c>
      <c r="E271" s="1">
        <v>189.7</v>
      </c>
      <c r="F271" s="1">
        <f t="shared" si="14"/>
        <v>5.6999999999999886</v>
      </c>
      <c r="S271" s="1">
        <v>1.9000000000000099</v>
      </c>
      <c r="T271" s="5">
        <v>11</v>
      </c>
    </row>
    <row r="272" spans="1:20">
      <c r="A272" s="6" t="s">
        <v>302</v>
      </c>
      <c r="B272" s="6" t="s">
        <v>21</v>
      </c>
      <c r="C272" s="6">
        <v>0</v>
      </c>
      <c r="D272" s="6">
        <v>170</v>
      </c>
      <c r="E272" s="6">
        <v>150</v>
      </c>
      <c r="F272" s="1">
        <f t="shared" si="14"/>
        <v>-20</v>
      </c>
      <c r="G272" s="6">
        <v>2.9999999999999997E-4</v>
      </c>
      <c r="H272" s="6">
        <v>-45</v>
      </c>
      <c r="I272" s="6">
        <v>-45</v>
      </c>
      <c r="J272" s="6">
        <f>I272-H272</f>
        <v>0</v>
      </c>
      <c r="O272" s="6"/>
      <c r="P272" s="6"/>
      <c r="Q272" s="6"/>
      <c r="R272" s="6"/>
      <c r="T272" s="5">
        <v>24</v>
      </c>
    </row>
    <row r="273" spans="1:20">
      <c r="A273" s="1" t="s">
        <v>303</v>
      </c>
      <c r="B273" s="1" t="s">
        <v>21</v>
      </c>
      <c r="C273" s="1">
        <v>0</v>
      </c>
      <c r="D273" s="1">
        <v>184</v>
      </c>
      <c r="E273" s="1">
        <v>178.6</v>
      </c>
      <c r="F273" s="1">
        <f t="shared" si="14"/>
        <v>-5.4000000000000057</v>
      </c>
      <c r="S273" s="1">
        <v>-4.5999999999999899</v>
      </c>
      <c r="T273" s="5">
        <v>11</v>
      </c>
    </row>
    <row r="274" spans="1:20">
      <c r="A274" s="1" t="s">
        <v>304</v>
      </c>
      <c r="B274" s="1" t="s">
        <v>21</v>
      </c>
      <c r="C274" s="1">
        <v>0</v>
      </c>
      <c r="D274" s="1">
        <v>184</v>
      </c>
      <c r="E274" s="1">
        <v>203.13525000000001</v>
      </c>
      <c r="F274" s="1">
        <f t="shared" si="14"/>
        <v>19.135250000000013</v>
      </c>
      <c r="S274" s="1">
        <v>33.453499999999998</v>
      </c>
      <c r="T274" s="5">
        <v>11</v>
      </c>
    </row>
    <row r="275" spans="1:20">
      <c r="A275" s="6" t="s">
        <v>305</v>
      </c>
      <c r="B275" s="6" t="s">
        <v>21</v>
      </c>
      <c r="C275" s="6">
        <v>0</v>
      </c>
      <c r="D275" s="6">
        <v>170</v>
      </c>
      <c r="E275" s="6">
        <v>115</v>
      </c>
      <c r="F275" s="1">
        <f t="shared" si="14"/>
        <v>-55</v>
      </c>
      <c r="G275" s="6">
        <v>2.9999999999999997E-4</v>
      </c>
      <c r="H275" s="6">
        <v>-45</v>
      </c>
      <c r="I275" s="6">
        <v>-40</v>
      </c>
      <c r="J275" s="6">
        <f>I275-H275</f>
        <v>5</v>
      </c>
      <c r="O275" s="6"/>
      <c r="P275" s="6"/>
      <c r="Q275" s="6"/>
      <c r="R275" s="6"/>
      <c r="T275" s="5">
        <v>24</v>
      </c>
    </row>
    <row r="276" spans="1:20">
      <c r="A276" s="1" t="s">
        <v>306</v>
      </c>
      <c r="B276" s="1" t="s">
        <v>21</v>
      </c>
      <c r="C276" s="1">
        <v>0</v>
      </c>
      <c r="D276" s="1">
        <v>184</v>
      </c>
      <c r="E276" s="1">
        <v>242.8</v>
      </c>
      <c r="F276" s="1">
        <f t="shared" ref="F276:F307" si="15">E276-D276</f>
        <v>58.800000000000011</v>
      </c>
      <c r="S276" s="1">
        <v>23.4</v>
      </c>
      <c r="T276" s="5">
        <v>11</v>
      </c>
    </row>
    <row r="277" spans="1:20">
      <c r="A277" s="1" t="s">
        <v>307</v>
      </c>
      <c r="B277" s="1" t="s">
        <v>21</v>
      </c>
      <c r="C277" s="1">
        <v>0</v>
      </c>
      <c r="D277" s="1">
        <v>184</v>
      </c>
      <c r="E277" s="1">
        <v>247.83</v>
      </c>
      <c r="F277" s="1">
        <f t="shared" si="15"/>
        <v>63.830000000000013</v>
      </c>
      <c r="S277" s="1">
        <v>-82.47</v>
      </c>
      <c r="T277" s="5">
        <v>11</v>
      </c>
    </row>
    <row r="278" spans="1:20">
      <c r="A278" s="6" t="s">
        <v>308</v>
      </c>
      <c r="B278" s="6" t="s">
        <v>21</v>
      </c>
      <c r="C278" s="6">
        <v>0</v>
      </c>
      <c r="D278" s="6">
        <v>170</v>
      </c>
      <c r="E278" s="6">
        <v>260</v>
      </c>
      <c r="F278" s="1">
        <f t="shared" si="15"/>
        <v>90</v>
      </c>
      <c r="G278" s="6">
        <v>1.0000000000000001E-5</v>
      </c>
      <c r="H278" s="6">
        <v>30</v>
      </c>
      <c r="I278" s="6">
        <v>100</v>
      </c>
      <c r="J278" s="6">
        <f>I278-H278</f>
        <v>70</v>
      </c>
      <c r="K278" s="6">
        <v>2.9999999999999997E-4</v>
      </c>
      <c r="L278" s="6">
        <v>-45</v>
      </c>
      <c r="M278" s="6">
        <v>-50</v>
      </c>
      <c r="N278" s="6">
        <f>M278-L278</f>
        <v>-5</v>
      </c>
      <c r="O278" s="6"/>
      <c r="P278" s="6"/>
      <c r="Q278" s="6"/>
      <c r="R278" s="6"/>
      <c r="T278" s="5">
        <v>24</v>
      </c>
    </row>
    <row r="279" spans="1:20">
      <c r="A279" s="1" t="s">
        <v>309</v>
      </c>
      <c r="B279" s="1" t="s">
        <v>21</v>
      </c>
      <c r="C279" s="1">
        <v>0</v>
      </c>
      <c r="D279" s="1">
        <v>184</v>
      </c>
      <c r="E279" s="1">
        <v>173.3</v>
      </c>
      <c r="F279" s="1">
        <f t="shared" si="15"/>
        <v>-10.699999999999989</v>
      </c>
      <c r="S279" s="1">
        <v>11</v>
      </c>
      <c r="T279" s="5">
        <v>11</v>
      </c>
    </row>
    <row r="280" spans="1:20">
      <c r="A280" s="1" t="s">
        <v>310</v>
      </c>
      <c r="B280" s="1" t="s">
        <v>21</v>
      </c>
      <c r="C280" s="1">
        <v>0</v>
      </c>
      <c r="D280" s="1">
        <v>184</v>
      </c>
      <c r="E280" s="1">
        <v>184.18</v>
      </c>
      <c r="F280" s="1">
        <f t="shared" si="15"/>
        <v>0.18000000000000682</v>
      </c>
      <c r="S280" s="1">
        <v>16.606000000000002</v>
      </c>
      <c r="T280" s="5">
        <v>11</v>
      </c>
    </row>
    <row r="281" spans="1:20">
      <c r="A281" s="1" t="s">
        <v>311</v>
      </c>
      <c r="B281" s="1" t="s">
        <v>21</v>
      </c>
      <c r="C281" s="1">
        <v>0</v>
      </c>
      <c r="D281" s="1">
        <v>184</v>
      </c>
      <c r="E281" s="1">
        <v>201.0352</v>
      </c>
      <c r="F281" s="1">
        <f t="shared" si="15"/>
        <v>17.035200000000003</v>
      </c>
      <c r="S281" s="1">
        <v>-8.3000000000000096</v>
      </c>
      <c r="T281" s="5">
        <v>11</v>
      </c>
    </row>
    <row r="282" spans="1:20">
      <c r="A282" s="6" t="s">
        <v>312</v>
      </c>
      <c r="B282" s="6" t="s">
        <v>21</v>
      </c>
      <c r="C282" s="6">
        <v>0</v>
      </c>
      <c r="D282" s="6">
        <v>165</v>
      </c>
      <c r="E282" s="6">
        <v>185</v>
      </c>
      <c r="F282" s="1">
        <f t="shared" si="15"/>
        <v>20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T282" s="5">
        <v>10</v>
      </c>
    </row>
    <row r="283" spans="1:20">
      <c r="A283" s="6" t="s">
        <v>313</v>
      </c>
      <c r="B283" s="6" t="s">
        <v>21</v>
      </c>
      <c r="C283" s="6">
        <v>0</v>
      </c>
      <c r="D283" s="6">
        <v>165</v>
      </c>
      <c r="E283" s="6">
        <v>175</v>
      </c>
      <c r="F283" s="1">
        <f t="shared" si="15"/>
        <v>10</v>
      </c>
      <c r="G283" s="1">
        <v>1.0000000000000001E-5</v>
      </c>
      <c r="H283" s="1">
        <v>12</v>
      </c>
      <c r="I283" s="1">
        <v>11</v>
      </c>
      <c r="J283" s="6">
        <f>I283-H283</f>
        <v>-1</v>
      </c>
      <c r="K283" s="6"/>
      <c r="L283" s="6"/>
      <c r="M283" s="6"/>
      <c r="N283" s="6"/>
      <c r="O283" s="6"/>
      <c r="P283" s="6"/>
      <c r="Q283" s="6"/>
      <c r="R283" s="6"/>
      <c r="T283" s="5" t="s">
        <v>314</v>
      </c>
    </row>
    <row r="284" spans="1:20">
      <c r="A284" s="1" t="s">
        <v>315</v>
      </c>
      <c r="B284" s="1" t="s">
        <v>23</v>
      </c>
      <c r="G284" s="1">
        <v>1.7E-6</v>
      </c>
      <c r="H284" s="1">
        <v>86</v>
      </c>
      <c r="I284" s="1">
        <v>92</v>
      </c>
      <c r="J284" s="6">
        <f>I284-H284</f>
        <v>6</v>
      </c>
      <c r="T284" s="5">
        <v>6</v>
      </c>
    </row>
    <row r="285" spans="1:20">
      <c r="A285" s="1" t="s">
        <v>316</v>
      </c>
      <c r="B285" s="1" t="s">
        <v>21</v>
      </c>
      <c r="C285" s="1">
        <v>0</v>
      </c>
      <c r="D285" s="1">
        <v>184</v>
      </c>
      <c r="E285" s="1">
        <v>131.84125</v>
      </c>
      <c r="F285" s="1">
        <f t="shared" ref="F285:F316" si="16">E285-D285</f>
        <v>-52.158749999999998</v>
      </c>
      <c r="S285" s="1">
        <v>7.98325</v>
      </c>
      <c r="T285" s="5">
        <v>11</v>
      </c>
    </row>
    <row r="286" spans="1:20">
      <c r="A286" s="1" t="s">
        <v>317</v>
      </c>
      <c r="B286" s="1" t="s">
        <v>21</v>
      </c>
      <c r="C286" s="1">
        <v>0</v>
      </c>
      <c r="D286" s="1">
        <v>184</v>
      </c>
      <c r="E286" s="1">
        <v>177.05449999999999</v>
      </c>
      <c r="F286" s="1">
        <f t="shared" si="16"/>
        <v>-6.9455000000000098</v>
      </c>
      <c r="S286" s="1">
        <v>-8.5</v>
      </c>
      <c r="T286" s="5">
        <v>11</v>
      </c>
    </row>
    <row r="287" spans="1:20">
      <c r="A287" s="1" t="s">
        <v>318</v>
      </c>
      <c r="B287" s="1" t="s">
        <v>21</v>
      </c>
      <c r="C287" s="1">
        <v>0</v>
      </c>
      <c r="D287" s="1">
        <v>184</v>
      </c>
      <c r="E287" s="1">
        <v>186.4</v>
      </c>
      <c r="F287" s="1">
        <f t="shared" si="16"/>
        <v>2.4000000000000057</v>
      </c>
      <c r="S287" s="1">
        <v>20.399999999999999</v>
      </c>
      <c r="T287" s="5">
        <v>11</v>
      </c>
    </row>
    <row r="288" spans="1:20">
      <c r="A288" s="1" t="s">
        <v>319</v>
      </c>
      <c r="B288" s="1" t="s">
        <v>21</v>
      </c>
      <c r="C288" s="1">
        <v>0</v>
      </c>
      <c r="D288" s="1">
        <v>184</v>
      </c>
      <c r="E288" s="1">
        <v>188</v>
      </c>
      <c r="F288" s="1">
        <f t="shared" si="16"/>
        <v>4</v>
      </c>
      <c r="S288" s="1">
        <v>15.3</v>
      </c>
      <c r="T288" s="5">
        <v>11</v>
      </c>
    </row>
    <row r="289" spans="1:20">
      <c r="A289" s="6" t="s">
        <v>320</v>
      </c>
      <c r="B289" s="6" t="s">
        <v>21</v>
      </c>
      <c r="C289" s="6">
        <v>0</v>
      </c>
      <c r="D289" s="6">
        <v>165</v>
      </c>
      <c r="E289" s="6">
        <v>230</v>
      </c>
      <c r="F289" s="1">
        <f t="shared" si="16"/>
        <v>65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T289" s="5">
        <v>10</v>
      </c>
    </row>
    <row r="290" spans="1:20">
      <c r="A290" s="1" t="s">
        <v>321</v>
      </c>
      <c r="B290" s="1" t="s">
        <v>21</v>
      </c>
      <c r="C290" s="1">
        <v>0</v>
      </c>
      <c r="D290" s="1">
        <v>184</v>
      </c>
      <c r="E290" s="1">
        <f>D290+300</f>
        <v>484</v>
      </c>
      <c r="F290" s="1">
        <f t="shared" si="16"/>
        <v>300</v>
      </c>
      <c r="T290" s="5">
        <v>11</v>
      </c>
    </row>
    <row r="291" spans="1:20">
      <c r="A291" s="6" t="s">
        <v>322</v>
      </c>
      <c r="B291" s="6" t="s">
        <v>23</v>
      </c>
      <c r="C291" s="6">
        <v>0</v>
      </c>
      <c r="D291" s="6">
        <v>160</v>
      </c>
      <c r="E291" s="6">
        <v>144.30000000000001</v>
      </c>
      <c r="F291" s="1">
        <f t="shared" si="16"/>
        <v>-15.699999999999989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T291" s="5">
        <v>8</v>
      </c>
    </row>
    <row r="292" spans="1:20">
      <c r="A292" s="1" t="s">
        <v>323</v>
      </c>
      <c r="B292" s="1" t="s">
        <v>21</v>
      </c>
      <c r="C292" s="1">
        <v>0</v>
      </c>
      <c r="D292" s="1">
        <v>184</v>
      </c>
      <c r="E292" s="1">
        <v>278.10000000000002</v>
      </c>
      <c r="F292" s="1">
        <f t="shared" si="16"/>
        <v>94.100000000000023</v>
      </c>
      <c r="S292" s="1">
        <v>2.9000000000000101</v>
      </c>
      <c r="T292" s="5">
        <v>11</v>
      </c>
    </row>
    <row r="293" spans="1:20">
      <c r="A293" s="1" t="s">
        <v>324</v>
      </c>
      <c r="B293" s="1" t="s">
        <v>21</v>
      </c>
      <c r="C293" s="1">
        <v>0</v>
      </c>
      <c r="D293" s="1">
        <v>184</v>
      </c>
      <c r="E293" s="1">
        <v>145.69999999999999</v>
      </c>
      <c r="F293" s="1">
        <f t="shared" si="16"/>
        <v>-38.300000000000011</v>
      </c>
      <c r="S293" s="1">
        <v>5.9000000000000101</v>
      </c>
      <c r="T293" s="5">
        <v>11</v>
      </c>
    </row>
    <row r="294" spans="1:20">
      <c r="A294" s="1" t="s">
        <v>325</v>
      </c>
      <c r="B294" s="1" t="s">
        <v>21</v>
      </c>
      <c r="C294" s="1">
        <v>0</v>
      </c>
      <c r="D294" s="1">
        <v>184</v>
      </c>
      <c r="E294" s="1">
        <v>170</v>
      </c>
      <c r="F294" s="1">
        <f t="shared" si="16"/>
        <v>-14</v>
      </c>
      <c r="S294" s="1">
        <v>-15</v>
      </c>
      <c r="T294" s="5">
        <v>11</v>
      </c>
    </row>
    <row r="295" spans="1:20">
      <c r="A295" s="6" t="s">
        <v>326</v>
      </c>
      <c r="B295" s="6" t="s">
        <v>21</v>
      </c>
      <c r="C295" s="6">
        <v>0</v>
      </c>
      <c r="D295" s="6">
        <v>192</v>
      </c>
      <c r="E295" s="6">
        <v>229</v>
      </c>
      <c r="F295" s="1">
        <f t="shared" si="16"/>
        <v>37</v>
      </c>
      <c r="G295" s="6">
        <v>2.3999999999999999E-6</v>
      </c>
      <c r="H295" s="6">
        <v>65.599999999999994</v>
      </c>
      <c r="I295" s="6">
        <v>151</v>
      </c>
      <c r="J295" s="6">
        <f>I295-H295</f>
        <v>85.4</v>
      </c>
      <c r="K295" s="6">
        <v>1.2999999999999999E-5</v>
      </c>
      <c r="L295" s="6">
        <v>2.46</v>
      </c>
      <c r="M295" s="6">
        <v>106</v>
      </c>
      <c r="N295" s="6">
        <f>M295-L295</f>
        <v>103.54</v>
      </c>
      <c r="O295" s="6"/>
      <c r="P295" s="6"/>
      <c r="Q295" s="6"/>
      <c r="R295" s="6"/>
      <c r="T295" s="5">
        <v>13</v>
      </c>
    </row>
    <row r="296" spans="1:20">
      <c r="A296" s="6" t="s">
        <v>327</v>
      </c>
      <c r="B296" s="6" t="s">
        <v>23</v>
      </c>
      <c r="C296" s="6">
        <v>0</v>
      </c>
      <c r="D296" s="6">
        <v>167</v>
      </c>
      <c r="E296" s="6">
        <v>25</v>
      </c>
      <c r="F296" s="1">
        <f t="shared" si="16"/>
        <v>-142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T296" s="5">
        <v>15</v>
      </c>
    </row>
    <row r="297" spans="1:20">
      <c r="A297" s="6" t="s">
        <v>328</v>
      </c>
      <c r="B297" s="6" t="s">
        <v>23</v>
      </c>
      <c r="C297" s="6">
        <v>0</v>
      </c>
      <c r="D297" s="6">
        <v>160</v>
      </c>
      <c r="E297" s="6">
        <v>99.6</v>
      </c>
      <c r="F297" s="1">
        <f t="shared" si="16"/>
        <v>-60.400000000000006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T297" s="5">
        <v>8</v>
      </c>
    </row>
    <row r="298" spans="1:20">
      <c r="A298" s="6" t="s">
        <v>329</v>
      </c>
      <c r="B298" s="6" t="s">
        <v>23</v>
      </c>
      <c r="C298" s="6">
        <v>0</v>
      </c>
      <c r="D298" s="6">
        <v>160</v>
      </c>
      <c r="E298" s="6">
        <v>146.80000000000001</v>
      </c>
      <c r="F298" s="1">
        <f t="shared" si="16"/>
        <v>-13.199999999999989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T298" s="5">
        <v>8</v>
      </c>
    </row>
    <row r="299" spans="1:20">
      <c r="A299" s="1" t="s">
        <v>330</v>
      </c>
      <c r="B299" s="1" t="s">
        <v>21</v>
      </c>
      <c r="C299" s="1">
        <v>0</v>
      </c>
      <c r="D299" s="1">
        <v>184</v>
      </c>
      <c r="E299" s="1">
        <v>205.82</v>
      </c>
      <c r="F299" s="1">
        <f t="shared" si="16"/>
        <v>21.819999999999993</v>
      </c>
      <c r="S299" s="1">
        <v>3.2949999999999902</v>
      </c>
      <c r="T299" s="5">
        <v>11</v>
      </c>
    </row>
    <row r="300" spans="1:20">
      <c r="A300" s="6" t="s">
        <v>331</v>
      </c>
      <c r="B300" s="6" t="s">
        <v>23</v>
      </c>
      <c r="C300" s="6">
        <v>0</v>
      </c>
      <c r="D300" s="6">
        <v>163</v>
      </c>
      <c r="E300" s="6">
        <v>232</v>
      </c>
      <c r="F300" s="1">
        <f t="shared" si="16"/>
        <v>69</v>
      </c>
      <c r="G300" s="6">
        <v>8.5000000000000006E-5</v>
      </c>
      <c r="H300" s="6">
        <v>-34</v>
      </c>
      <c r="I300" s="6">
        <v>35</v>
      </c>
      <c r="J300" s="6">
        <f t="shared" ref="J300:J313" si="17">I300-H300</f>
        <v>69</v>
      </c>
      <c r="O300" s="6"/>
      <c r="P300" s="6"/>
      <c r="Q300" s="6"/>
      <c r="R300" s="6"/>
      <c r="T300" s="5">
        <v>3</v>
      </c>
    </row>
    <row r="301" spans="1:20">
      <c r="A301" s="6" t="s">
        <v>332</v>
      </c>
      <c r="B301" s="6" t="s">
        <v>23</v>
      </c>
      <c r="C301" s="6">
        <v>0</v>
      </c>
      <c r="D301" s="6">
        <v>163</v>
      </c>
      <c r="E301" s="6">
        <v>31</v>
      </c>
      <c r="F301" s="1">
        <f t="shared" si="16"/>
        <v>-132</v>
      </c>
      <c r="G301" s="6">
        <v>8.5000000000000006E-5</v>
      </c>
      <c r="H301" s="6">
        <v>-34</v>
      </c>
      <c r="I301" s="6">
        <f>H301-120</f>
        <v>-154</v>
      </c>
      <c r="J301" s="6">
        <f t="shared" si="17"/>
        <v>-120</v>
      </c>
      <c r="O301" s="6"/>
      <c r="P301" s="6"/>
      <c r="Q301" s="6"/>
      <c r="R301" s="6"/>
      <c r="S301" s="1">
        <v>-64.284999999999997</v>
      </c>
      <c r="T301" s="5">
        <v>3</v>
      </c>
    </row>
    <row r="302" spans="1:20">
      <c r="A302" s="6" t="s">
        <v>333</v>
      </c>
      <c r="B302" s="6" t="s">
        <v>21</v>
      </c>
      <c r="C302" s="6">
        <v>0</v>
      </c>
      <c r="D302" s="6">
        <v>150</v>
      </c>
      <c r="E302" s="6">
        <v>-120</v>
      </c>
      <c r="F302" s="1">
        <f t="shared" si="16"/>
        <v>-270</v>
      </c>
      <c r="G302" s="6">
        <v>1.0000000000000001E-5</v>
      </c>
      <c r="H302" s="6">
        <v>20</v>
      </c>
      <c r="I302" s="6">
        <v>-125</v>
      </c>
      <c r="J302" s="6">
        <f t="shared" si="17"/>
        <v>-145</v>
      </c>
      <c r="K302" s="6">
        <v>2.9999999999999997E-4</v>
      </c>
      <c r="L302" s="6">
        <v>-50</v>
      </c>
      <c r="M302" s="6">
        <v>-140</v>
      </c>
      <c r="N302" s="6">
        <f>M302-L302</f>
        <v>-90</v>
      </c>
      <c r="O302" s="6"/>
      <c r="P302" s="6"/>
      <c r="Q302" s="6"/>
      <c r="R302" s="6"/>
      <c r="T302" s="5">
        <v>26</v>
      </c>
    </row>
    <row r="303" spans="1:20">
      <c r="A303" s="6" t="s">
        <v>334</v>
      </c>
      <c r="B303" s="6" t="s">
        <v>23</v>
      </c>
      <c r="C303" s="6">
        <v>0</v>
      </c>
      <c r="D303" s="6">
        <v>163</v>
      </c>
      <c r="E303" s="6">
        <f>D303-370</f>
        <v>-207</v>
      </c>
      <c r="F303" s="1">
        <f t="shared" si="16"/>
        <v>-370</v>
      </c>
      <c r="G303" s="6">
        <v>8.5000000000000006E-5</v>
      </c>
      <c r="H303" s="6">
        <v>-34</v>
      </c>
      <c r="I303" s="6">
        <f>H303-250</f>
        <v>-284</v>
      </c>
      <c r="J303" s="6">
        <f t="shared" si="17"/>
        <v>-250</v>
      </c>
      <c r="O303" s="6"/>
      <c r="P303" s="6"/>
      <c r="Q303" s="6"/>
      <c r="R303" s="6"/>
      <c r="T303" s="5">
        <v>3</v>
      </c>
    </row>
    <row r="304" spans="1:20">
      <c r="A304" s="6" t="s">
        <v>335</v>
      </c>
      <c r="B304" s="6" t="s">
        <v>23</v>
      </c>
      <c r="C304" s="6">
        <v>0</v>
      </c>
      <c r="D304" s="6">
        <v>163</v>
      </c>
      <c r="E304" s="6">
        <v>186</v>
      </c>
      <c r="F304" s="1">
        <f t="shared" si="16"/>
        <v>23</v>
      </c>
      <c r="G304" s="6">
        <v>8.5000000000000006E-5</v>
      </c>
      <c r="H304" s="6">
        <v>-34</v>
      </c>
      <c r="I304" s="6">
        <v>1</v>
      </c>
      <c r="J304" s="6">
        <f t="shared" si="17"/>
        <v>35</v>
      </c>
      <c r="K304" s="6">
        <v>2.9999999999999997E-4</v>
      </c>
      <c r="L304" s="6">
        <v>-50</v>
      </c>
      <c r="M304" s="6">
        <v>-50</v>
      </c>
      <c r="N304" s="6">
        <f>M304-L304</f>
        <v>0</v>
      </c>
      <c r="O304" s="6"/>
      <c r="P304" s="6"/>
      <c r="Q304" s="6"/>
      <c r="R304" s="6"/>
      <c r="T304" s="5" t="s">
        <v>336</v>
      </c>
    </row>
    <row r="305" spans="1:20">
      <c r="A305" s="6" t="s">
        <v>337</v>
      </c>
      <c r="B305" s="6" t="s">
        <v>23</v>
      </c>
      <c r="C305" s="6">
        <v>0</v>
      </c>
      <c r="D305" s="6">
        <v>163</v>
      </c>
      <c r="E305" s="6">
        <f>D305-370</f>
        <v>-207</v>
      </c>
      <c r="F305" s="1">
        <f t="shared" si="16"/>
        <v>-370</v>
      </c>
      <c r="G305" s="6">
        <v>8.5000000000000006E-5</v>
      </c>
      <c r="H305" s="6">
        <v>-34</v>
      </c>
      <c r="I305" s="6">
        <f>H305-250</f>
        <v>-284</v>
      </c>
      <c r="J305" s="6">
        <f t="shared" si="17"/>
        <v>-250</v>
      </c>
      <c r="O305" s="6"/>
      <c r="P305" s="6"/>
      <c r="Q305" s="6"/>
      <c r="R305" s="6"/>
      <c r="T305" s="5">
        <v>3</v>
      </c>
    </row>
    <row r="306" spans="1:20">
      <c r="A306" s="6" t="s">
        <v>338</v>
      </c>
      <c r="B306" s="6" t="s">
        <v>23</v>
      </c>
      <c r="C306" s="6">
        <v>0</v>
      </c>
      <c r="D306" s="6">
        <v>163</v>
      </c>
      <c r="E306" s="6">
        <v>86</v>
      </c>
      <c r="F306" s="1">
        <f t="shared" si="16"/>
        <v>-77</v>
      </c>
      <c r="G306" s="6">
        <v>8.5000000000000006E-5</v>
      </c>
      <c r="H306" s="6">
        <v>-34</v>
      </c>
      <c r="I306" s="6">
        <v>-30</v>
      </c>
      <c r="J306" s="6">
        <f t="shared" si="17"/>
        <v>4</v>
      </c>
      <c r="K306" s="6">
        <v>2.9999999999999997E-4</v>
      </c>
      <c r="L306" s="6">
        <v>-50</v>
      </c>
      <c r="M306" s="6">
        <v>-100</v>
      </c>
      <c r="N306" s="6">
        <f>M306-L306</f>
        <v>-50</v>
      </c>
      <c r="O306" s="6"/>
      <c r="P306" s="6"/>
      <c r="Q306" s="6"/>
      <c r="R306" s="6"/>
      <c r="T306" s="5" t="s">
        <v>336</v>
      </c>
    </row>
    <row r="307" spans="1:20">
      <c r="A307" s="6" t="s">
        <v>339</v>
      </c>
      <c r="B307" s="6" t="s">
        <v>23</v>
      </c>
      <c r="C307" s="6">
        <v>0</v>
      </c>
      <c r="D307" s="6">
        <v>163</v>
      </c>
      <c r="E307" s="6">
        <v>170</v>
      </c>
      <c r="F307" s="1">
        <f t="shared" si="16"/>
        <v>7</v>
      </c>
      <c r="G307" s="6">
        <v>8.5000000000000006E-5</v>
      </c>
      <c r="H307" s="6">
        <v>-34</v>
      </c>
      <c r="I307" s="6">
        <v>-30</v>
      </c>
      <c r="J307" s="6">
        <f t="shared" si="17"/>
        <v>4</v>
      </c>
      <c r="O307" s="6"/>
      <c r="P307" s="6"/>
      <c r="Q307" s="6"/>
      <c r="R307" s="6"/>
      <c r="T307" s="5">
        <v>3</v>
      </c>
    </row>
    <row r="308" spans="1:20">
      <c r="A308" s="6" t="s">
        <v>340</v>
      </c>
      <c r="B308" s="6" t="s">
        <v>23</v>
      </c>
      <c r="C308" s="6">
        <v>0</v>
      </c>
      <c r="D308" s="6">
        <v>163</v>
      </c>
      <c r="E308" s="6">
        <f>D308-370</f>
        <v>-207</v>
      </c>
      <c r="F308" s="1">
        <f t="shared" si="16"/>
        <v>-370</v>
      </c>
      <c r="G308" s="6">
        <v>8.5000000000000006E-5</v>
      </c>
      <c r="H308" s="6">
        <v>-34</v>
      </c>
      <c r="I308" s="6">
        <f>H308-250</f>
        <v>-284</v>
      </c>
      <c r="J308" s="6">
        <f t="shared" si="17"/>
        <v>-250</v>
      </c>
      <c r="O308" s="6"/>
      <c r="P308" s="6"/>
      <c r="Q308" s="6"/>
      <c r="R308" s="6"/>
      <c r="T308" s="5">
        <v>3</v>
      </c>
    </row>
    <row r="309" spans="1:20">
      <c r="A309" s="6" t="s">
        <v>341</v>
      </c>
      <c r="B309" s="6" t="s">
        <v>21</v>
      </c>
      <c r="C309" s="6">
        <v>0</v>
      </c>
      <c r="D309" s="6">
        <v>150</v>
      </c>
      <c r="E309" s="6">
        <v>-220</v>
      </c>
      <c r="F309" s="1">
        <f t="shared" si="16"/>
        <v>-370</v>
      </c>
      <c r="G309" s="6">
        <v>1.0000000000000001E-5</v>
      </c>
      <c r="H309" s="6">
        <v>20</v>
      </c>
      <c r="I309" s="6">
        <v>-230</v>
      </c>
      <c r="J309" s="6">
        <f t="shared" si="17"/>
        <v>-250</v>
      </c>
      <c r="K309" s="6">
        <v>2.9999999999999997E-4</v>
      </c>
      <c r="L309" s="6">
        <v>-50</v>
      </c>
      <c r="M309" s="6">
        <v>-220</v>
      </c>
      <c r="N309" s="6">
        <f>M309-L309</f>
        <v>-170</v>
      </c>
      <c r="O309" s="6"/>
      <c r="P309" s="6"/>
      <c r="Q309" s="6"/>
      <c r="R309" s="6"/>
      <c r="T309" s="5">
        <v>26</v>
      </c>
    </row>
    <row r="310" spans="1:20">
      <c r="A310" s="6" t="s">
        <v>342</v>
      </c>
      <c r="B310" s="6" t="s">
        <v>21</v>
      </c>
      <c r="C310" s="6">
        <v>0</v>
      </c>
      <c r="D310" s="6">
        <v>150</v>
      </c>
      <c r="E310" s="6">
        <v>-160</v>
      </c>
      <c r="F310" s="1">
        <f t="shared" si="16"/>
        <v>-310</v>
      </c>
      <c r="G310" s="6">
        <v>1.0000000000000001E-5</v>
      </c>
      <c r="H310" s="6">
        <v>20</v>
      </c>
      <c r="I310" s="6">
        <v>-200</v>
      </c>
      <c r="J310" s="6">
        <f t="shared" si="17"/>
        <v>-220</v>
      </c>
      <c r="K310" s="6">
        <v>2.9999999999999997E-4</v>
      </c>
      <c r="L310" s="6">
        <v>-50</v>
      </c>
      <c r="M310" s="6">
        <v>-180</v>
      </c>
      <c r="N310" s="6">
        <f>M310-L310</f>
        <v>-130</v>
      </c>
      <c r="O310" s="6"/>
      <c r="P310" s="6"/>
      <c r="Q310" s="6"/>
      <c r="R310" s="6"/>
      <c r="T310" s="5">
        <v>26</v>
      </c>
    </row>
    <row r="311" spans="1:20">
      <c r="A311" s="6" t="s">
        <v>343</v>
      </c>
      <c r="B311" s="6" t="s">
        <v>23</v>
      </c>
      <c r="C311" s="6">
        <v>0</v>
      </c>
      <c r="D311" s="6">
        <v>163</v>
      </c>
      <c r="E311" s="6">
        <f>D311-370</f>
        <v>-207</v>
      </c>
      <c r="F311" s="1">
        <f t="shared" si="16"/>
        <v>-370</v>
      </c>
      <c r="G311" s="6">
        <v>8.5000000000000006E-5</v>
      </c>
      <c r="H311" s="6">
        <v>-34</v>
      </c>
      <c r="I311" s="6">
        <f>H311-250</f>
        <v>-284</v>
      </c>
      <c r="J311" s="6">
        <f t="shared" si="17"/>
        <v>-250</v>
      </c>
      <c r="O311" s="6"/>
      <c r="P311" s="6"/>
      <c r="Q311" s="6"/>
      <c r="R311" s="6"/>
      <c r="T311" s="5">
        <v>3</v>
      </c>
    </row>
    <row r="312" spans="1:20">
      <c r="A312" s="6" t="s">
        <v>344</v>
      </c>
      <c r="B312" s="6" t="s">
        <v>21</v>
      </c>
      <c r="C312" s="6">
        <v>0</v>
      </c>
      <c r="D312" s="6">
        <v>150</v>
      </c>
      <c r="E312" s="6">
        <v>-120</v>
      </c>
      <c r="F312" s="1">
        <f t="shared" si="16"/>
        <v>-270</v>
      </c>
      <c r="G312" s="6">
        <v>1.0000000000000001E-5</v>
      </c>
      <c r="H312" s="6">
        <v>20</v>
      </c>
      <c r="I312" s="6">
        <v>-140</v>
      </c>
      <c r="J312" s="6">
        <f t="shared" si="17"/>
        <v>-160</v>
      </c>
      <c r="K312" s="6">
        <v>2.9999999999999997E-4</v>
      </c>
      <c r="L312" s="6">
        <v>-50</v>
      </c>
      <c r="M312" s="6">
        <v>-160</v>
      </c>
      <c r="N312" s="6">
        <f>M312-L312</f>
        <v>-110</v>
      </c>
      <c r="O312" s="6"/>
      <c r="P312" s="6"/>
      <c r="Q312" s="6"/>
      <c r="R312" s="6"/>
      <c r="T312" s="5">
        <v>26</v>
      </c>
    </row>
    <row r="313" spans="1:20">
      <c r="A313" s="6" t="s">
        <v>345</v>
      </c>
      <c r="B313" s="6" t="s">
        <v>21</v>
      </c>
      <c r="C313" s="6">
        <v>0</v>
      </c>
      <c r="D313" s="6">
        <v>150</v>
      </c>
      <c r="E313" s="6">
        <v>40</v>
      </c>
      <c r="F313" s="1">
        <f t="shared" si="16"/>
        <v>-110</v>
      </c>
      <c r="G313" s="6">
        <v>1.0000000000000001E-5</v>
      </c>
      <c r="H313" s="6">
        <v>20</v>
      </c>
      <c r="I313" s="6">
        <v>-215</v>
      </c>
      <c r="J313" s="6">
        <f t="shared" si="17"/>
        <v>-235</v>
      </c>
      <c r="K313" s="6">
        <v>2.9999999999999997E-4</v>
      </c>
      <c r="L313" s="6">
        <v>-50</v>
      </c>
      <c r="M313" s="6">
        <v>-250</v>
      </c>
      <c r="N313" s="6">
        <f>M313-L313</f>
        <v>-200</v>
      </c>
      <c r="O313" s="6"/>
      <c r="P313" s="6"/>
      <c r="Q313" s="6"/>
      <c r="R313" s="6"/>
      <c r="T313" s="5">
        <v>26</v>
      </c>
    </row>
    <row r="314" spans="1:20">
      <c r="A314" s="1" t="s">
        <v>346</v>
      </c>
      <c r="B314" s="1" t="s">
        <v>21</v>
      </c>
      <c r="C314" s="1">
        <v>0</v>
      </c>
      <c r="D314" s="1">
        <v>184</v>
      </c>
      <c r="E314" s="1">
        <v>208.27</v>
      </c>
      <c r="F314" s="1">
        <f t="shared" si="16"/>
        <v>24.27000000000001</v>
      </c>
      <c r="S314" s="1">
        <v>10.63</v>
      </c>
      <c r="T314" s="5">
        <v>11</v>
      </c>
    </row>
    <row r="315" spans="1:20">
      <c r="A315" s="6" t="s">
        <v>347</v>
      </c>
      <c r="B315" s="6" t="s">
        <v>23</v>
      </c>
      <c r="C315" s="6">
        <v>0</v>
      </c>
      <c r="D315" s="6">
        <v>163</v>
      </c>
      <c r="E315" s="6">
        <v>281</v>
      </c>
      <c r="F315" s="1">
        <f t="shared" si="16"/>
        <v>118</v>
      </c>
      <c r="G315" s="6">
        <v>8.5000000000000006E-5</v>
      </c>
      <c r="H315" s="6">
        <v>-34</v>
      </c>
      <c r="I315" s="6">
        <v>1</v>
      </c>
      <c r="J315" s="6">
        <f>I315-H315</f>
        <v>35</v>
      </c>
      <c r="O315" s="6"/>
      <c r="P315" s="6"/>
      <c r="Q315" s="6"/>
      <c r="R315" s="6"/>
      <c r="T315" s="5">
        <v>3</v>
      </c>
    </row>
    <row r="316" spans="1:20">
      <c r="A316" s="1" t="s">
        <v>348</v>
      </c>
      <c r="B316" s="1" t="s">
        <v>21</v>
      </c>
      <c r="C316" s="1">
        <v>0</v>
      </c>
      <c r="D316" s="1">
        <v>184</v>
      </c>
      <c r="E316" s="1">
        <v>174.3</v>
      </c>
      <c r="F316" s="1">
        <f t="shared" si="16"/>
        <v>-9.6999999999999886</v>
      </c>
      <c r="S316" s="1">
        <v>-6.5</v>
      </c>
      <c r="T316" s="5">
        <v>11</v>
      </c>
    </row>
    <row r="317" spans="1:20">
      <c r="A317" s="6" t="s">
        <v>349</v>
      </c>
      <c r="B317" s="6" t="s">
        <v>21</v>
      </c>
      <c r="C317" s="6">
        <v>0</v>
      </c>
      <c r="D317" s="6">
        <v>170</v>
      </c>
      <c r="E317" s="6">
        <v>170</v>
      </c>
      <c r="F317" s="1">
        <f t="shared" ref="F317:F348" si="18">E317-D317</f>
        <v>0</v>
      </c>
      <c r="G317" s="6">
        <v>2.9999999999999997E-4</v>
      </c>
      <c r="H317" s="6">
        <v>-45</v>
      </c>
      <c r="I317" s="6">
        <v>-15</v>
      </c>
      <c r="J317" s="6">
        <f>I317-H317</f>
        <v>30</v>
      </c>
      <c r="O317" s="6"/>
      <c r="P317" s="6"/>
      <c r="Q317" s="6"/>
      <c r="R317" s="6"/>
      <c r="S317" s="1">
        <v>-6.5</v>
      </c>
      <c r="T317" s="5">
        <v>24</v>
      </c>
    </row>
    <row r="318" spans="1:20">
      <c r="A318" s="6" t="s">
        <v>350</v>
      </c>
      <c r="B318" s="6" t="s">
        <v>21</v>
      </c>
      <c r="C318" s="6">
        <v>1.0000000000000001E-9</v>
      </c>
      <c r="D318" s="6">
        <v>180</v>
      </c>
      <c r="E318" s="6">
        <v>148</v>
      </c>
      <c r="F318" s="1">
        <f t="shared" si="18"/>
        <v>-32</v>
      </c>
      <c r="G318" s="6">
        <v>9.9999999999999995E-7</v>
      </c>
      <c r="H318" s="6">
        <v>115</v>
      </c>
      <c r="I318" s="6">
        <v>125</v>
      </c>
      <c r="J318" s="6">
        <f>I318-H318</f>
        <v>10</v>
      </c>
      <c r="K318" s="6">
        <v>1.0000000000000001E-5</v>
      </c>
      <c r="L318" s="6">
        <v>23</v>
      </c>
      <c r="M318" s="6">
        <v>78</v>
      </c>
      <c r="N318" s="6">
        <f>M318-L318</f>
        <v>55</v>
      </c>
      <c r="O318" s="6">
        <v>2.9999999999999997E-4</v>
      </c>
      <c r="P318" s="6">
        <v>-45</v>
      </c>
      <c r="Q318" s="6">
        <v>-5</v>
      </c>
      <c r="R318" s="6">
        <f>Q318-P318</f>
        <v>40</v>
      </c>
      <c r="S318" s="1">
        <v>-42.6</v>
      </c>
      <c r="T318" s="5" t="s">
        <v>81</v>
      </c>
    </row>
    <row r="319" spans="1:20">
      <c r="A319" s="1" t="s">
        <v>351</v>
      </c>
      <c r="B319" s="1" t="s">
        <v>21</v>
      </c>
      <c r="C319" s="1">
        <v>0</v>
      </c>
      <c r="D319" s="1">
        <v>184</v>
      </c>
      <c r="E319" s="1">
        <v>175.6</v>
      </c>
      <c r="F319" s="1">
        <f t="shared" si="18"/>
        <v>-8.4000000000000057</v>
      </c>
      <c r="S319" s="1">
        <v>-21.1</v>
      </c>
      <c r="T319" s="5">
        <v>11</v>
      </c>
    </row>
    <row r="320" spans="1:20">
      <c r="A320" s="1" t="s">
        <v>352</v>
      </c>
      <c r="B320" s="1" t="s">
        <v>21</v>
      </c>
      <c r="C320" s="1">
        <v>0</v>
      </c>
      <c r="D320" s="1">
        <v>184</v>
      </c>
      <c r="E320" s="1">
        <v>248.3</v>
      </c>
      <c r="F320" s="1">
        <f t="shared" si="18"/>
        <v>64.300000000000011</v>
      </c>
      <c r="S320" s="1">
        <v>-11.8</v>
      </c>
      <c r="T320" s="5">
        <v>11</v>
      </c>
    </row>
    <row r="321" spans="1:22">
      <c r="A321" s="6" t="s">
        <v>353</v>
      </c>
      <c r="B321" s="6" t="s">
        <v>21</v>
      </c>
      <c r="C321" s="6">
        <v>1.0000000000000001E-9</v>
      </c>
      <c r="D321" s="6">
        <v>180</v>
      </c>
      <c r="E321" s="6">
        <v>150</v>
      </c>
      <c r="F321" s="1">
        <f t="shared" si="18"/>
        <v>-30</v>
      </c>
      <c r="G321" s="6">
        <v>9.9999999999999995E-7</v>
      </c>
      <c r="H321" s="6">
        <v>115</v>
      </c>
      <c r="I321" s="6">
        <v>114</v>
      </c>
      <c r="J321" s="6">
        <f>I321-H321</f>
        <v>-1</v>
      </c>
      <c r="K321" s="6">
        <v>1.0000000000000001E-5</v>
      </c>
      <c r="L321" s="6">
        <v>23</v>
      </c>
      <c r="M321" s="6">
        <v>30</v>
      </c>
      <c r="N321" s="6">
        <f>M321-L321</f>
        <v>7</v>
      </c>
      <c r="O321" s="6"/>
      <c r="P321" s="6"/>
      <c r="Q321" s="6"/>
      <c r="R321" s="6"/>
      <c r="S321" s="1">
        <v>-19.5</v>
      </c>
      <c r="T321" s="5">
        <v>35</v>
      </c>
    </row>
    <row r="322" spans="1:22">
      <c r="A322" s="1" t="s">
        <v>354</v>
      </c>
      <c r="B322" s="1" t="s">
        <v>21</v>
      </c>
      <c r="C322" s="1">
        <v>0</v>
      </c>
      <c r="D322" s="1">
        <v>184</v>
      </c>
      <c r="E322" s="1">
        <v>253.2</v>
      </c>
      <c r="F322" s="1">
        <f t="shared" si="18"/>
        <v>69.199999999999989</v>
      </c>
      <c r="S322" s="1">
        <v>-3.19999999999999</v>
      </c>
      <c r="T322" s="5">
        <v>11</v>
      </c>
    </row>
    <row r="323" spans="1:22">
      <c r="A323" s="1" t="s">
        <v>355</v>
      </c>
      <c r="B323" s="1" t="s">
        <v>21</v>
      </c>
      <c r="C323" s="1">
        <v>0</v>
      </c>
      <c r="D323" s="1">
        <v>184</v>
      </c>
      <c r="E323" s="1">
        <v>147.6</v>
      </c>
      <c r="F323" s="1">
        <f t="shared" si="18"/>
        <v>-36.400000000000006</v>
      </c>
      <c r="S323" s="1">
        <v>-26.6</v>
      </c>
      <c r="T323" s="5">
        <v>11</v>
      </c>
    </row>
    <row r="324" spans="1:22">
      <c r="A324" s="1" t="s">
        <v>356</v>
      </c>
      <c r="B324" s="1" t="s">
        <v>21</v>
      </c>
      <c r="C324" s="1">
        <v>0</v>
      </c>
      <c r="D324" s="1">
        <v>184</v>
      </c>
      <c r="E324" s="1">
        <v>209.3</v>
      </c>
      <c r="F324" s="1">
        <f t="shared" si="18"/>
        <v>25.300000000000011</v>
      </c>
      <c r="S324" s="1">
        <v>-10.7</v>
      </c>
      <c r="T324" s="5">
        <v>11</v>
      </c>
    </row>
    <row r="325" spans="1:22">
      <c r="A325" s="6" t="s">
        <v>357</v>
      </c>
      <c r="B325" s="6" t="s">
        <v>23</v>
      </c>
      <c r="C325" s="6">
        <v>0</v>
      </c>
      <c r="D325" s="6">
        <v>171.9</v>
      </c>
      <c r="E325" s="6">
        <v>160.30000000000001</v>
      </c>
      <c r="F325" s="1">
        <f t="shared" si="18"/>
        <v>-11.599999999999994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T325" s="5">
        <v>20</v>
      </c>
    </row>
    <row r="326" spans="1:22">
      <c r="A326" s="6" t="s">
        <v>358</v>
      </c>
      <c r="B326" s="6" t="s">
        <v>23</v>
      </c>
      <c r="C326" s="6">
        <v>0</v>
      </c>
      <c r="D326" s="6">
        <v>171.9</v>
      </c>
      <c r="E326" s="6">
        <v>146.19999999999999</v>
      </c>
      <c r="F326" s="1">
        <f t="shared" si="18"/>
        <v>-25.700000000000017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T326" s="5">
        <v>20</v>
      </c>
    </row>
    <row r="327" spans="1:22">
      <c r="A327" s="6" t="s">
        <v>359</v>
      </c>
      <c r="B327" s="6" t="s">
        <v>23</v>
      </c>
      <c r="C327" s="6">
        <v>0</v>
      </c>
      <c r="D327" s="6">
        <v>171.9</v>
      </c>
      <c r="E327" s="6">
        <v>167.1</v>
      </c>
      <c r="F327" s="1">
        <f t="shared" si="18"/>
        <v>-4.8000000000000114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T327" s="5">
        <v>20</v>
      </c>
      <c r="V327" s="6"/>
    </row>
    <row r="328" spans="1:22">
      <c r="A328" s="6" t="s">
        <v>360</v>
      </c>
      <c r="B328" s="6" t="s">
        <v>23</v>
      </c>
      <c r="C328" s="6">
        <v>0</v>
      </c>
      <c r="D328" s="6">
        <v>171.9</v>
      </c>
      <c r="E328" s="6">
        <v>168.6</v>
      </c>
      <c r="F328" s="1">
        <f t="shared" si="18"/>
        <v>-3.3000000000000114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T328" s="5">
        <v>20</v>
      </c>
    </row>
    <row r="329" spans="1:22">
      <c r="A329" s="6" t="s">
        <v>361</v>
      </c>
      <c r="B329" s="6" t="s">
        <v>21</v>
      </c>
      <c r="C329" s="6">
        <v>0</v>
      </c>
      <c r="D329" s="6">
        <v>206.5</v>
      </c>
      <c r="E329" s="6">
        <v>200.39</v>
      </c>
      <c r="F329" s="1">
        <f t="shared" si="18"/>
        <v>-6.1100000000000136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T329" s="5">
        <v>18</v>
      </c>
    </row>
    <row r="330" spans="1:22">
      <c r="A330" s="6" t="s">
        <v>362</v>
      </c>
      <c r="B330" s="6" t="s">
        <v>21</v>
      </c>
      <c r="C330" s="6">
        <v>0</v>
      </c>
      <c r="D330" s="6">
        <v>206.5</v>
      </c>
      <c r="E330" s="6">
        <v>201.62</v>
      </c>
      <c r="F330" s="1">
        <f t="shared" si="18"/>
        <v>-4.8799999999999955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T330" s="5">
        <v>18</v>
      </c>
    </row>
    <row r="331" spans="1:22">
      <c r="A331" s="6" t="s">
        <v>363</v>
      </c>
      <c r="B331" s="6" t="s">
        <v>23</v>
      </c>
      <c r="C331" s="6">
        <v>0</v>
      </c>
      <c r="D331" s="6">
        <v>171.9</v>
      </c>
      <c r="E331" s="6">
        <v>163.30000000000001</v>
      </c>
      <c r="F331" s="1">
        <f t="shared" si="18"/>
        <v>-8.5999999999999943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T331" s="5">
        <v>20</v>
      </c>
    </row>
    <row r="332" spans="1:22">
      <c r="A332" s="6" t="s">
        <v>364</v>
      </c>
      <c r="B332" s="6" t="s">
        <v>23</v>
      </c>
      <c r="C332" s="6">
        <v>0</v>
      </c>
      <c r="D332" s="6">
        <v>171.9</v>
      </c>
      <c r="E332" s="6">
        <v>169.6</v>
      </c>
      <c r="F332" s="1">
        <f t="shared" si="18"/>
        <v>-2.3000000000000114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T332" s="5">
        <v>20</v>
      </c>
    </row>
    <row r="333" spans="1:22">
      <c r="A333" s="6" t="s">
        <v>365</v>
      </c>
      <c r="B333" s="6" t="s">
        <v>23</v>
      </c>
      <c r="C333" s="6">
        <v>0</v>
      </c>
      <c r="D333" s="6">
        <v>160</v>
      </c>
      <c r="E333" s="6">
        <v>290.39999999999998</v>
      </c>
      <c r="F333" s="1">
        <f t="shared" si="18"/>
        <v>130.39999999999998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T333" s="5">
        <v>8</v>
      </c>
    </row>
    <row r="334" spans="1:22">
      <c r="A334" s="6" t="s">
        <v>366</v>
      </c>
      <c r="B334" s="6" t="s">
        <v>23</v>
      </c>
      <c r="C334" s="6">
        <v>0</v>
      </c>
      <c r="D334" s="6">
        <v>171.9</v>
      </c>
      <c r="E334" s="6">
        <v>189.7</v>
      </c>
      <c r="F334" s="1">
        <f t="shared" si="18"/>
        <v>17.799999999999983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T334" s="5">
        <v>20</v>
      </c>
    </row>
    <row r="335" spans="1:22">
      <c r="A335" s="6" t="s">
        <v>367</v>
      </c>
      <c r="B335" s="6" t="s">
        <v>23</v>
      </c>
      <c r="C335" s="6">
        <v>0</v>
      </c>
      <c r="D335" s="6">
        <v>171.9</v>
      </c>
      <c r="E335" s="1">
        <f>D335+300</f>
        <v>471.9</v>
      </c>
      <c r="F335" s="1">
        <f t="shared" si="18"/>
        <v>300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T335" s="5">
        <v>20</v>
      </c>
    </row>
    <row r="336" spans="1:22">
      <c r="A336" s="1" t="s">
        <v>368</v>
      </c>
      <c r="B336" s="1" t="s">
        <v>21</v>
      </c>
      <c r="C336" s="1">
        <v>0</v>
      </c>
      <c r="D336" s="1">
        <v>184</v>
      </c>
      <c r="E336" s="1">
        <v>194.24</v>
      </c>
      <c r="F336" s="1">
        <f t="shared" si="18"/>
        <v>10.240000000000009</v>
      </c>
      <c r="S336" s="1">
        <v>-16.344999999999999</v>
      </c>
      <c r="T336" s="5">
        <v>11</v>
      </c>
    </row>
    <row r="337" spans="1:20">
      <c r="A337" s="6" t="s">
        <v>369</v>
      </c>
      <c r="B337" s="6" t="s">
        <v>23</v>
      </c>
      <c r="C337" s="6">
        <v>0</v>
      </c>
      <c r="D337" s="6">
        <v>171.9</v>
      </c>
      <c r="E337" s="6">
        <v>187.5</v>
      </c>
      <c r="F337" s="1">
        <f t="shared" si="18"/>
        <v>15.599999999999994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T337" s="5">
        <v>20</v>
      </c>
    </row>
    <row r="338" spans="1:20">
      <c r="A338" s="6" t="s">
        <v>370</v>
      </c>
      <c r="B338" s="6" t="s">
        <v>23</v>
      </c>
      <c r="C338" s="6">
        <v>0</v>
      </c>
      <c r="D338" s="6">
        <v>171.9</v>
      </c>
      <c r="E338" s="6">
        <v>176</v>
      </c>
      <c r="F338" s="1">
        <f t="shared" si="18"/>
        <v>4.0999999999999943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T338" s="5">
        <v>20</v>
      </c>
    </row>
    <row r="339" spans="1:20">
      <c r="A339" s="1" t="s">
        <v>371</v>
      </c>
      <c r="B339" s="1" t="s">
        <v>21</v>
      </c>
      <c r="C339" s="1">
        <v>0</v>
      </c>
      <c r="D339" s="1">
        <v>184</v>
      </c>
      <c r="E339" s="1">
        <f>D339+300</f>
        <v>484</v>
      </c>
      <c r="F339" s="1">
        <f t="shared" si="18"/>
        <v>300</v>
      </c>
      <c r="T339" s="5">
        <v>11</v>
      </c>
    </row>
    <row r="340" spans="1:20">
      <c r="A340" s="6" t="s">
        <v>372</v>
      </c>
      <c r="B340" s="6" t="s">
        <v>23</v>
      </c>
      <c r="C340" s="6">
        <v>0</v>
      </c>
      <c r="D340" s="6">
        <v>163</v>
      </c>
      <c r="E340" s="6">
        <v>130</v>
      </c>
      <c r="F340" s="1">
        <f t="shared" si="18"/>
        <v>-33</v>
      </c>
      <c r="G340" s="6">
        <v>8.5000000000000006E-5</v>
      </c>
      <c r="H340" s="6">
        <v>-34</v>
      </c>
      <c r="I340" s="6">
        <f>H340-120</f>
        <v>-154</v>
      </c>
      <c r="J340" s="6">
        <f>I340-H340</f>
        <v>-120</v>
      </c>
      <c r="O340" s="6"/>
      <c r="P340" s="6"/>
      <c r="Q340" s="6"/>
      <c r="R340" s="6"/>
      <c r="T340" s="5">
        <v>3</v>
      </c>
    </row>
    <row r="341" spans="1:20">
      <c r="A341" s="6" t="s">
        <v>373</v>
      </c>
      <c r="B341" s="6" t="s">
        <v>23</v>
      </c>
      <c r="C341" s="6">
        <v>0</v>
      </c>
      <c r="D341" s="6">
        <v>163</v>
      </c>
      <c r="E341" s="6">
        <v>178</v>
      </c>
      <c r="F341" s="1">
        <f t="shared" si="18"/>
        <v>15</v>
      </c>
      <c r="G341" s="6">
        <v>1.04E-5</v>
      </c>
      <c r="H341" s="6">
        <v>9</v>
      </c>
      <c r="I341" s="6">
        <v>16</v>
      </c>
      <c r="J341" s="6">
        <f>I341-H341</f>
        <v>7</v>
      </c>
      <c r="K341" s="6">
        <v>8.5000000000000006E-5</v>
      </c>
      <c r="L341" s="6">
        <v>-34</v>
      </c>
      <c r="M341" s="6">
        <v>-37</v>
      </c>
      <c r="N341" s="6">
        <f>M341-L341</f>
        <v>-3</v>
      </c>
      <c r="O341" s="6"/>
      <c r="P341" s="6"/>
      <c r="Q341" s="6"/>
      <c r="R341" s="6"/>
      <c r="T341" s="5">
        <v>4</v>
      </c>
    </row>
    <row r="342" spans="1:20">
      <c r="A342" s="6" t="s">
        <v>374</v>
      </c>
      <c r="B342" s="6" t="s">
        <v>23</v>
      </c>
      <c r="C342" s="6">
        <v>0</v>
      </c>
      <c r="D342" s="6">
        <v>163</v>
      </c>
      <c r="E342" s="6">
        <v>151</v>
      </c>
      <c r="F342" s="1">
        <f t="shared" si="18"/>
        <v>-12</v>
      </c>
      <c r="G342" s="6">
        <v>1.04E-5</v>
      </c>
      <c r="H342" s="6">
        <v>9</v>
      </c>
      <c r="I342" s="6">
        <v>18</v>
      </c>
      <c r="J342" s="6">
        <f>I342-H342</f>
        <v>9</v>
      </c>
      <c r="K342" s="6">
        <v>8.5000000000000006E-5</v>
      </c>
      <c r="L342" s="6">
        <v>-34</v>
      </c>
      <c r="M342" s="6">
        <v>-31</v>
      </c>
      <c r="N342" s="6">
        <f>M342-L342</f>
        <v>3</v>
      </c>
      <c r="O342" s="6"/>
      <c r="P342" s="6"/>
      <c r="Q342" s="6"/>
      <c r="R342" s="6"/>
      <c r="T342" s="5">
        <v>4</v>
      </c>
    </row>
    <row r="343" spans="1:20">
      <c r="A343" s="6" t="s">
        <v>375</v>
      </c>
      <c r="B343" s="6" t="s">
        <v>23</v>
      </c>
      <c r="C343" s="6">
        <v>0</v>
      </c>
      <c r="D343" s="6">
        <v>163</v>
      </c>
      <c r="E343" s="6">
        <v>165</v>
      </c>
      <c r="F343" s="1">
        <f t="shared" si="18"/>
        <v>2</v>
      </c>
      <c r="G343" s="6">
        <v>1.04E-5</v>
      </c>
      <c r="H343" s="6">
        <v>9</v>
      </c>
      <c r="I343" s="6">
        <v>0</v>
      </c>
      <c r="J343" s="6">
        <f>I343-H343</f>
        <v>-9</v>
      </c>
      <c r="K343" s="6">
        <v>8.5000000000000006E-5</v>
      </c>
      <c r="L343" s="6">
        <v>-34</v>
      </c>
      <c r="M343" s="6">
        <v>-122</v>
      </c>
      <c r="N343" s="6">
        <f>M343-L343</f>
        <v>-88</v>
      </c>
      <c r="O343" s="6"/>
      <c r="P343" s="6"/>
      <c r="Q343" s="6"/>
      <c r="R343" s="6"/>
      <c r="T343" s="5">
        <v>4</v>
      </c>
    </row>
    <row r="344" spans="1:20">
      <c r="A344" s="6" t="s">
        <v>376</v>
      </c>
      <c r="B344" s="6" t="s">
        <v>23</v>
      </c>
      <c r="C344" s="6">
        <v>0</v>
      </c>
      <c r="D344" s="6">
        <v>171.9</v>
      </c>
      <c r="E344" s="6">
        <v>222.4</v>
      </c>
      <c r="F344" s="1">
        <f t="shared" si="18"/>
        <v>50.5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T344" s="5">
        <v>20</v>
      </c>
    </row>
    <row r="345" spans="1:20">
      <c r="A345" s="6" t="s">
        <v>377</v>
      </c>
      <c r="B345" s="6" t="s">
        <v>23</v>
      </c>
      <c r="C345" s="6">
        <v>0</v>
      </c>
      <c r="D345" s="6">
        <v>163</v>
      </c>
      <c r="E345" s="6">
        <v>150</v>
      </c>
      <c r="F345" s="1">
        <f t="shared" si="18"/>
        <v>-13</v>
      </c>
      <c r="G345" s="6">
        <v>2.0000000000000001E-4</v>
      </c>
      <c r="H345" s="6">
        <v>-51</v>
      </c>
      <c r="I345" s="6">
        <v>-142</v>
      </c>
      <c r="J345" s="6">
        <f>I345-H345</f>
        <v>-91</v>
      </c>
      <c r="O345" s="6"/>
      <c r="P345" s="6"/>
      <c r="Q345" s="6"/>
      <c r="R345" s="6"/>
      <c r="T345" s="5">
        <v>4</v>
      </c>
    </row>
    <row r="346" spans="1:20">
      <c r="A346" s="6" t="s">
        <v>378</v>
      </c>
      <c r="B346" s="6" t="s">
        <v>23</v>
      </c>
      <c r="C346" s="6">
        <v>0</v>
      </c>
      <c r="D346" s="6">
        <v>163</v>
      </c>
      <c r="E346" s="6">
        <v>205</v>
      </c>
      <c r="F346" s="1">
        <f t="shared" si="18"/>
        <v>42</v>
      </c>
      <c r="G346" s="6">
        <v>2.0000000000000001E-4</v>
      </c>
      <c r="H346" s="6">
        <v>-51</v>
      </c>
      <c r="I346" s="6">
        <v>-29</v>
      </c>
      <c r="J346" s="6">
        <f>I346-H346</f>
        <v>22</v>
      </c>
      <c r="O346" s="6"/>
      <c r="P346" s="6"/>
      <c r="Q346" s="6"/>
      <c r="R346" s="6"/>
      <c r="T346" s="5">
        <v>4</v>
      </c>
    </row>
    <row r="347" spans="1:20">
      <c r="A347" s="6" t="s">
        <v>379</v>
      </c>
      <c r="B347" s="6" t="s">
        <v>23</v>
      </c>
      <c r="C347" s="6">
        <v>0</v>
      </c>
      <c r="D347" s="6">
        <v>171.9</v>
      </c>
      <c r="E347" s="6">
        <v>202.4</v>
      </c>
      <c r="F347" s="1">
        <f t="shared" si="18"/>
        <v>30.5</v>
      </c>
      <c r="G347" s="6"/>
      <c r="H347" s="6"/>
      <c r="I347" s="6"/>
      <c r="J347" s="6"/>
      <c r="O347" s="6"/>
      <c r="P347" s="6"/>
      <c r="Q347" s="6"/>
      <c r="R347" s="6"/>
      <c r="T347" s="5">
        <v>20</v>
      </c>
    </row>
    <row r="348" spans="1:20">
      <c r="A348" s="6" t="s">
        <v>380</v>
      </c>
      <c r="B348" s="6" t="s">
        <v>23</v>
      </c>
      <c r="C348" s="6">
        <v>0</v>
      </c>
      <c r="D348" s="6">
        <v>171.9</v>
      </c>
      <c r="E348" s="6">
        <v>175.5</v>
      </c>
      <c r="F348" s="1">
        <f t="shared" si="18"/>
        <v>3.5999999999999943</v>
      </c>
      <c r="G348" s="6"/>
      <c r="H348" s="6"/>
      <c r="I348" s="6"/>
      <c r="J348" s="6"/>
      <c r="O348" s="6"/>
      <c r="P348" s="6"/>
      <c r="Q348" s="6"/>
      <c r="R348" s="6"/>
      <c r="T348" s="5">
        <v>20</v>
      </c>
    </row>
    <row r="349" spans="1:20">
      <c r="A349" s="6" t="s">
        <v>381</v>
      </c>
      <c r="B349" s="6" t="s">
        <v>23</v>
      </c>
      <c r="C349" s="6">
        <v>0</v>
      </c>
      <c r="D349" s="6">
        <v>171.9</v>
      </c>
      <c r="E349" s="6">
        <v>157.5</v>
      </c>
      <c r="F349" s="1">
        <f t="shared" ref="F349:F380" si="19">E349-D349</f>
        <v>-14.400000000000006</v>
      </c>
      <c r="G349" s="6"/>
      <c r="H349" s="6"/>
      <c r="I349" s="6"/>
      <c r="J349" s="6"/>
      <c r="O349" s="6"/>
      <c r="P349" s="6"/>
      <c r="Q349" s="6"/>
      <c r="R349" s="6"/>
      <c r="T349" s="5">
        <v>20</v>
      </c>
    </row>
    <row r="350" spans="1:20">
      <c r="A350" s="1" t="s">
        <v>382</v>
      </c>
      <c r="B350" s="1" t="s">
        <v>21</v>
      </c>
      <c r="C350" s="1">
        <v>0</v>
      </c>
      <c r="D350" s="1">
        <v>184</v>
      </c>
      <c r="E350" s="1">
        <v>159.5</v>
      </c>
      <c r="F350" s="1">
        <f t="shared" si="19"/>
        <v>-24.5</v>
      </c>
      <c r="S350" s="1">
        <v>-55.3</v>
      </c>
      <c r="T350" s="5">
        <v>11</v>
      </c>
    </row>
    <row r="351" spans="1:20">
      <c r="A351" s="6" t="s">
        <v>383</v>
      </c>
      <c r="B351" s="6" t="s">
        <v>21</v>
      </c>
      <c r="C351" s="6">
        <v>5.0000000000000003E-10</v>
      </c>
      <c r="D351" s="6">
        <v>180</v>
      </c>
      <c r="E351" s="6">
        <v>150</v>
      </c>
      <c r="F351" s="1">
        <f t="shared" si="19"/>
        <v>-30</v>
      </c>
      <c r="G351" s="6">
        <v>1E-4</v>
      </c>
      <c r="H351" s="6">
        <v>0</v>
      </c>
      <c r="I351" s="6">
        <v>75</v>
      </c>
      <c r="J351" s="6">
        <f>I351-H351</f>
        <v>75</v>
      </c>
      <c r="O351" s="6"/>
      <c r="P351" s="6"/>
      <c r="Q351" s="6"/>
      <c r="R351" s="6"/>
      <c r="T351" s="5">
        <v>36</v>
      </c>
    </row>
    <row r="352" spans="1:20">
      <c r="A352" s="1" t="s">
        <v>384</v>
      </c>
      <c r="B352" s="1" t="s">
        <v>21</v>
      </c>
      <c r="C352" s="1">
        <v>0</v>
      </c>
      <c r="D352" s="1">
        <v>184</v>
      </c>
      <c r="E352" s="1">
        <v>147.36000000000001</v>
      </c>
      <c r="F352" s="1">
        <f t="shared" si="19"/>
        <v>-36.639999999999986</v>
      </c>
      <c r="S352" s="1">
        <v>-76.94</v>
      </c>
      <c r="T352" s="5">
        <v>11</v>
      </c>
    </row>
    <row r="353" spans="1:20">
      <c r="A353" s="6" t="s">
        <v>385</v>
      </c>
      <c r="B353" s="6" t="s">
        <v>21</v>
      </c>
      <c r="C353" s="6">
        <v>3E-9</v>
      </c>
      <c r="D353" s="6">
        <v>203</v>
      </c>
      <c r="E353" s="6">
        <v>193</v>
      </c>
      <c r="F353" s="1">
        <f t="shared" si="19"/>
        <v>-10</v>
      </c>
      <c r="G353" s="6">
        <v>7.9999999999999996E-7</v>
      </c>
      <c r="H353" s="6">
        <v>125</v>
      </c>
      <c r="I353" s="6">
        <v>140</v>
      </c>
      <c r="J353" s="6">
        <f>I353-H353</f>
        <v>15</v>
      </c>
      <c r="K353" s="6">
        <v>1.0000000000000001E-5</v>
      </c>
      <c r="L353" s="6">
        <v>32.799999999999997</v>
      </c>
      <c r="M353" s="6">
        <v>106</v>
      </c>
      <c r="N353" s="6">
        <f>M353-L353</f>
        <v>73.2</v>
      </c>
      <c r="O353" s="6"/>
      <c r="P353" s="6"/>
      <c r="Q353" s="6"/>
      <c r="R353" s="6"/>
      <c r="S353" s="1">
        <v>-98.326499999999996</v>
      </c>
      <c r="T353" s="5">
        <v>1</v>
      </c>
    </row>
    <row r="354" spans="1:20">
      <c r="A354" s="6" t="s">
        <v>386</v>
      </c>
      <c r="B354" s="6" t="s">
        <v>23</v>
      </c>
      <c r="C354" s="6">
        <v>0</v>
      </c>
      <c r="D354" s="6">
        <v>171.9</v>
      </c>
      <c r="E354" s="6">
        <v>165.8</v>
      </c>
      <c r="F354" s="1">
        <f t="shared" si="19"/>
        <v>-6.0999999999999943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T354" s="5">
        <v>20</v>
      </c>
    </row>
    <row r="355" spans="1:20">
      <c r="A355" s="6" t="s">
        <v>387</v>
      </c>
      <c r="B355" s="6" t="s">
        <v>23</v>
      </c>
      <c r="C355" s="6">
        <v>0</v>
      </c>
      <c r="D355" s="6">
        <v>171.9</v>
      </c>
      <c r="E355" s="6">
        <v>167.3</v>
      </c>
      <c r="F355" s="1">
        <f t="shared" si="19"/>
        <v>-4.5999999999999943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T355" s="5">
        <v>20</v>
      </c>
    </row>
    <row r="356" spans="1:20">
      <c r="A356" s="6" t="s">
        <v>388</v>
      </c>
      <c r="B356" s="6" t="s">
        <v>23</v>
      </c>
      <c r="C356" s="6">
        <v>0</v>
      </c>
      <c r="D356" s="6">
        <v>171.9</v>
      </c>
      <c r="E356" s="6">
        <v>226.7</v>
      </c>
      <c r="F356" s="1">
        <f t="shared" si="19"/>
        <v>54.799999999999983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T356" s="5">
        <v>20</v>
      </c>
    </row>
    <row r="357" spans="1:20">
      <c r="A357" s="6" t="s">
        <v>389</v>
      </c>
      <c r="B357" s="6" t="s">
        <v>23</v>
      </c>
      <c r="C357" s="6">
        <v>0</v>
      </c>
      <c r="D357" s="6">
        <v>171.9</v>
      </c>
      <c r="E357" s="6">
        <v>174.7</v>
      </c>
      <c r="F357" s="1">
        <f t="shared" si="19"/>
        <v>2.7999999999999829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T357" s="5">
        <v>20</v>
      </c>
    </row>
    <row r="358" spans="1:20">
      <c r="A358" s="6" t="s">
        <v>390</v>
      </c>
      <c r="B358" s="6" t="s">
        <v>23</v>
      </c>
      <c r="C358" s="6">
        <v>0</v>
      </c>
      <c r="D358" s="6">
        <v>171.9</v>
      </c>
      <c r="E358" s="6">
        <v>174.1</v>
      </c>
      <c r="F358" s="1">
        <f t="shared" si="19"/>
        <v>2.1999999999999886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T358" s="5">
        <v>20</v>
      </c>
    </row>
    <row r="359" spans="1:20">
      <c r="A359" s="6" t="s">
        <v>391</v>
      </c>
      <c r="B359" s="6" t="s">
        <v>23</v>
      </c>
      <c r="C359" s="6">
        <v>0</v>
      </c>
      <c r="D359" s="6">
        <v>171.9</v>
      </c>
      <c r="E359" s="6">
        <v>163.5</v>
      </c>
      <c r="F359" s="1">
        <f t="shared" si="19"/>
        <v>-8.4000000000000057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T359" s="5">
        <v>20</v>
      </c>
    </row>
    <row r="360" spans="1:20">
      <c r="A360" s="6" t="s">
        <v>392</v>
      </c>
      <c r="B360" s="6" t="s">
        <v>23</v>
      </c>
      <c r="C360" s="6">
        <v>0</v>
      </c>
      <c r="D360" s="6">
        <v>171.9</v>
      </c>
      <c r="E360" s="6">
        <v>153.5</v>
      </c>
      <c r="F360" s="1">
        <f t="shared" si="19"/>
        <v>-18.400000000000006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T360" s="5">
        <v>20</v>
      </c>
    </row>
    <row r="361" spans="1:20">
      <c r="A361" s="6" t="s">
        <v>393</v>
      </c>
      <c r="B361" s="6" t="s">
        <v>23</v>
      </c>
      <c r="C361" s="6">
        <v>0</v>
      </c>
      <c r="D361" s="6">
        <v>171.9</v>
      </c>
      <c r="E361" s="6">
        <v>174</v>
      </c>
      <c r="F361" s="1">
        <f t="shared" si="19"/>
        <v>2.0999999999999943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T361" s="5">
        <v>20</v>
      </c>
    </row>
    <row r="362" spans="1:20">
      <c r="A362" s="6" t="s">
        <v>394</v>
      </c>
      <c r="B362" s="6" t="s">
        <v>23</v>
      </c>
      <c r="C362" s="6">
        <v>0</v>
      </c>
      <c r="D362" s="6">
        <v>171.9</v>
      </c>
      <c r="E362" s="6">
        <v>140.69999999999999</v>
      </c>
      <c r="F362" s="1">
        <f t="shared" si="19"/>
        <v>-31.200000000000017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T362" s="5">
        <v>20</v>
      </c>
    </row>
    <row r="363" spans="1:20">
      <c r="A363" s="6" t="s">
        <v>395</v>
      </c>
      <c r="B363" s="6" t="s">
        <v>23</v>
      </c>
      <c r="C363" s="6">
        <v>0</v>
      </c>
      <c r="D363" s="6">
        <v>171.9</v>
      </c>
      <c r="E363" s="6">
        <v>170.4</v>
      </c>
      <c r="F363" s="1">
        <f t="shared" si="19"/>
        <v>-1.5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T363" s="5">
        <v>20</v>
      </c>
    </row>
    <row r="364" spans="1:20">
      <c r="A364" s="6" t="s">
        <v>396</v>
      </c>
      <c r="B364" s="6" t="s">
        <v>23</v>
      </c>
      <c r="C364" s="6">
        <v>0</v>
      </c>
      <c r="D364" s="6">
        <v>171.9</v>
      </c>
      <c r="E364" s="6">
        <v>109.6</v>
      </c>
      <c r="F364" s="1">
        <f t="shared" si="19"/>
        <v>-62.300000000000011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T364" s="5">
        <v>20</v>
      </c>
    </row>
    <row r="365" spans="1:20">
      <c r="A365" s="6" t="s">
        <v>397</v>
      </c>
      <c r="B365" s="6" t="s">
        <v>23</v>
      </c>
      <c r="C365" s="6">
        <v>0</v>
      </c>
      <c r="D365" s="6">
        <v>171.9</v>
      </c>
      <c r="E365" s="6">
        <v>161.1</v>
      </c>
      <c r="F365" s="1">
        <f t="shared" si="19"/>
        <v>-10.800000000000011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T365" s="5">
        <v>20</v>
      </c>
    </row>
    <row r="366" spans="1:20">
      <c r="A366" s="6" t="s">
        <v>398</v>
      </c>
      <c r="B366" s="6" t="s">
        <v>23</v>
      </c>
      <c r="C366" s="6">
        <v>0</v>
      </c>
      <c r="D366" s="6">
        <v>171.9</v>
      </c>
      <c r="E366" s="6">
        <v>143</v>
      </c>
      <c r="F366" s="1">
        <f t="shared" si="19"/>
        <v>-28.900000000000006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T366" s="5">
        <v>20</v>
      </c>
    </row>
    <row r="367" spans="1:20">
      <c r="A367" s="6" t="s">
        <v>399</v>
      </c>
      <c r="B367" s="6" t="s">
        <v>23</v>
      </c>
      <c r="C367" s="6">
        <v>0</v>
      </c>
      <c r="D367" s="6">
        <v>171.9</v>
      </c>
      <c r="E367" s="6">
        <v>159.19999999999999</v>
      </c>
      <c r="F367" s="1">
        <f t="shared" si="19"/>
        <v>-12.700000000000017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T367" s="5">
        <v>20</v>
      </c>
    </row>
    <row r="368" spans="1:20">
      <c r="A368" s="6" t="s">
        <v>400</v>
      </c>
      <c r="B368" s="6" t="s">
        <v>23</v>
      </c>
      <c r="C368" s="6">
        <v>0</v>
      </c>
      <c r="D368" s="6">
        <v>171.9</v>
      </c>
      <c r="E368" s="6">
        <v>178.2</v>
      </c>
      <c r="F368" s="1">
        <f t="shared" si="19"/>
        <v>6.2999999999999829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T368" s="5">
        <v>20</v>
      </c>
    </row>
    <row r="369" spans="1:26">
      <c r="A369" s="6" t="s">
        <v>401</v>
      </c>
      <c r="B369" s="6" t="s">
        <v>23</v>
      </c>
      <c r="C369" s="6">
        <v>0</v>
      </c>
      <c r="D369" s="6">
        <v>171.9</v>
      </c>
      <c r="E369" s="6">
        <v>157.5</v>
      </c>
      <c r="F369" s="1">
        <f t="shared" si="19"/>
        <v>-14.400000000000006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T369" s="5">
        <v>20</v>
      </c>
    </row>
    <row r="370" spans="1:26">
      <c r="A370" s="6" t="s">
        <v>402</v>
      </c>
      <c r="B370" s="6" t="s">
        <v>23</v>
      </c>
      <c r="C370" s="6">
        <v>0</v>
      </c>
      <c r="D370" s="6">
        <v>171.9</v>
      </c>
      <c r="E370" s="6">
        <v>154</v>
      </c>
      <c r="F370" s="1">
        <f t="shared" si="19"/>
        <v>-17.900000000000006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T370" s="5">
        <v>20</v>
      </c>
    </row>
    <row r="371" spans="1:26">
      <c r="A371" s="1" t="s">
        <v>403</v>
      </c>
      <c r="B371" s="1" t="s">
        <v>231</v>
      </c>
      <c r="C371" s="1">
        <v>1.9999999999999999E-6</v>
      </c>
      <c r="D371" s="1">
        <v>80</v>
      </c>
      <c r="E371" s="1">
        <v>90</v>
      </c>
      <c r="F371" s="1">
        <f t="shared" si="19"/>
        <v>10</v>
      </c>
      <c r="T371" s="5">
        <v>12</v>
      </c>
    </row>
    <row r="372" spans="1:26">
      <c r="A372" s="6" t="s">
        <v>404</v>
      </c>
      <c r="B372" s="6" t="s">
        <v>23</v>
      </c>
      <c r="C372" s="6">
        <v>0</v>
      </c>
      <c r="D372" s="6">
        <v>171.9</v>
      </c>
      <c r="E372" s="6">
        <v>181.3</v>
      </c>
      <c r="F372" s="1">
        <f t="shared" si="19"/>
        <v>9.4000000000000057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T372" s="5">
        <v>20</v>
      </c>
    </row>
    <row r="373" spans="1:26">
      <c r="A373" s="6" t="s">
        <v>405</v>
      </c>
      <c r="B373" s="6" t="s">
        <v>21</v>
      </c>
      <c r="C373" s="6">
        <v>0</v>
      </c>
      <c r="D373" s="6">
        <v>206.5</v>
      </c>
      <c r="E373" s="6">
        <v>197.61</v>
      </c>
      <c r="F373" s="1">
        <f t="shared" si="19"/>
        <v>-8.8899999999999864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T373" s="5">
        <v>18</v>
      </c>
      <c r="Y373" s="6"/>
      <c r="Z373" s="6"/>
    </row>
    <row r="374" spans="1:26">
      <c r="A374" s="6" t="s">
        <v>406</v>
      </c>
      <c r="B374" s="6" t="s">
        <v>21</v>
      </c>
      <c r="C374" s="6">
        <v>0</v>
      </c>
      <c r="D374" s="6">
        <v>206.5</v>
      </c>
      <c r="E374" s="6">
        <v>196.03</v>
      </c>
      <c r="F374" s="1">
        <f t="shared" si="19"/>
        <v>-10.469999999999999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T374" s="5">
        <v>18</v>
      </c>
    </row>
    <row r="375" spans="1:26">
      <c r="A375" s="1" t="s">
        <v>407</v>
      </c>
      <c r="B375" s="1" t="s">
        <v>21</v>
      </c>
      <c r="C375" s="1">
        <v>0</v>
      </c>
      <c r="D375" s="1">
        <v>184</v>
      </c>
      <c r="E375" s="1">
        <v>199.334857142857</v>
      </c>
      <c r="F375" s="1">
        <f t="shared" si="19"/>
        <v>15.334857142857004</v>
      </c>
      <c r="S375" s="1">
        <v>5.88</v>
      </c>
      <c r="T375" s="5">
        <v>33</v>
      </c>
    </row>
    <row r="376" spans="1:26">
      <c r="A376" s="1" t="s">
        <v>408</v>
      </c>
      <c r="B376" s="1" t="s">
        <v>21</v>
      </c>
      <c r="C376" s="1">
        <v>0</v>
      </c>
      <c r="D376" s="1">
        <v>184</v>
      </c>
      <c r="E376" s="1">
        <v>188</v>
      </c>
      <c r="F376" s="1">
        <f t="shared" si="19"/>
        <v>4</v>
      </c>
      <c r="S376" s="1">
        <v>-9.7110000000000092</v>
      </c>
      <c r="T376" s="5">
        <v>33</v>
      </c>
    </row>
    <row r="377" spans="1:26">
      <c r="A377" s="6" t="s">
        <v>409</v>
      </c>
      <c r="B377" s="6" t="s">
        <v>23</v>
      </c>
      <c r="C377" s="6">
        <v>0</v>
      </c>
      <c r="D377" s="6">
        <v>155</v>
      </c>
      <c r="E377" s="6">
        <v>160</v>
      </c>
      <c r="F377" s="1">
        <f t="shared" si="19"/>
        <v>5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1">
        <v>11.906000000000001</v>
      </c>
      <c r="T377" s="5">
        <v>23</v>
      </c>
    </row>
    <row r="378" spans="1:26">
      <c r="A378" s="1" t="s">
        <v>410</v>
      </c>
      <c r="B378" s="1" t="s">
        <v>21</v>
      </c>
      <c r="C378" s="1">
        <v>0</v>
      </c>
      <c r="D378" s="1">
        <v>184</v>
      </c>
      <c r="E378" s="1">
        <v>220</v>
      </c>
      <c r="F378" s="1">
        <f t="shared" si="19"/>
        <v>36</v>
      </c>
      <c r="S378" s="1">
        <v>35.102530000000002</v>
      </c>
      <c r="T378" s="5">
        <v>33</v>
      </c>
    </row>
    <row r="379" spans="1:26">
      <c r="A379" s="1" t="s">
        <v>411</v>
      </c>
      <c r="B379" s="1" t="s">
        <v>21</v>
      </c>
      <c r="C379" s="1">
        <v>0</v>
      </c>
      <c r="D379" s="1">
        <v>180</v>
      </c>
      <c r="E379" s="1">
        <v>105</v>
      </c>
      <c r="F379" s="1">
        <f t="shared" si="19"/>
        <v>-75</v>
      </c>
      <c r="S379" s="1">
        <v>-51.6</v>
      </c>
      <c r="T379" s="5" t="s">
        <v>412</v>
      </c>
    </row>
    <row r="380" spans="1:26">
      <c r="A380" s="1" t="s">
        <v>413</v>
      </c>
      <c r="B380" s="1" t="s">
        <v>21</v>
      </c>
      <c r="C380" s="1">
        <v>0</v>
      </c>
      <c r="D380" s="1">
        <v>184</v>
      </c>
      <c r="E380" s="1">
        <v>180.4</v>
      </c>
      <c r="F380" s="1">
        <f t="shared" si="19"/>
        <v>-3.5999999999999943</v>
      </c>
      <c r="S380" s="1">
        <v>-16.100000000000001</v>
      </c>
      <c r="T380" s="5">
        <v>33</v>
      </c>
    </row>
    <row r="381" spans="1:26">
      <c r="A381" s="1" t="s">
        <v>414</v>
      </c>
      <c r="B381" s="1" t="s">
        <v>21</v>
      </c>
      <c r="C381" s="1">
        <v>0</v>
      </c>
      <c r="D381" s="1">
        <v>184</v>
      </c>
      <c r="E381" s="1">
        <v>129.93011111111099</v>
      </c>
      <c r="F381" s="1">
        <f t="shared" ref="F381:F412" si="20">E381-D381</f>
        <v>-54.069888888889011</v>
      </c>
      <c r="S381" s="1">
        <v>-31</v>
      </c>
      <c r="T381" s="5">
        <v>33</v>
      </c>
    </row>
    <row r="382" spans="1:26">
      <c r="A382" s="1" t="s">
        <v>415</v>
      </c>
      <c r="B382" s="1" t="s">
        <v>21</v>
      </c>
      <c r="C382" s="1">
        <v>0</v>
      </c>
      <c r="D382" s="1">
        <v>184</v>
      </c>
      <c r="E382" s="1">
        <v>200.2</v>
      </c>
      <c r="F382" s="1">
        <f t="shared" si="20"/>
        <v>16.199999999999989</v>
      </c>
      <c r="S382" s="1">
        <v>4.9000000000000101</v>
      </c>
      <c r="T382" s="5">
        <v>33</v>
      </c>
    </row>
    <row r="383" spans="1:26">
      <c r="A383" s="1" t="s">
        <v>416</v>
      </c>
      <c r="B383" s="1" t="s">
        <v>21</v>
      </c>
      <c r="C383" s="1">
        <v>0</v>
      </c>
      <c r="D383" s="1">
        <v>184</v>
      </c>
      <c r="E383" s="1">
        <v>162.45400000000001</v>
      </c>
      <c r="F383" s="1">
        <f t="shared" si="20"/>
        <v>-21.545999999999992</v>
      </c>
      <c r="S383" s="1">
        <v>29.628250000000001</v>
      </c>
      <c r="T383" s="5">
        <v>11</v>
      </c>
    </row>
    <row r="384" spans="1:26">
      <c r="A384" s="1" t="s">
        <v>417</v>
      </c>
      <c r="B384" s="1" t="s">
        <v>21</v>
      </c>
      <c r="C384" s="1">
        <v>0</v>
      </c>
      <c r="D384" s="1">
        <v>184</v>
      </c>
      <c r="E384" s="1">
        <v>174.4</v>
      </c>
      <c r="F384" s="1">
        <f t="shared" si="20"/>
        <v>-9.5999999999999943</v>
      </c>
      <c r="S384" s="1">
        <v>12.1</v>
      </c>
      <c r="T384" s="5">
        <v>11</v>
      </c>
    </row>
    <row r="385" spans="1:24">
      <c r="A385" s="6" t="s">
        <v>418</v>
      </c>
      <c r="B385" s="6" t="s">
        <v>21</v>
      </c>
      <c r="C385" s="6">
        <v>0</v>
      </c>
      <c r="D385" s="6">
        <v>165</v>
      </c>
      <c r="E385" s="6">
        <v>200</v>
      </c>
      <c r="F385" s="1">
        <f t="shared" si="20"/>
        <v>35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1">
        <v>5.1026999999999996</v>
      </c>
      <c r="T385" s="5">
        <v>10</v>
      </c>
    </row>
    <row r="386" spans="1:24">
      <c r="A386" s="1" t="s">
        <v>419</v>
      </c>
      <c r="B386" s="1" t="s">
        <v>21</v>
      </c>
      <c r="C386" s="1">
        <v>0</v>
      </c>
      <c r="D386" s="1">
        <v>184</v>
      </c>
      <c r="E386" s="1">
        <v>190.4</v>
      </c>
      <c r="F386" s="1">
        <f t="shared" si="20"/>
        <v>6.4000000000000057</v>
      </c>
      <c r="S386" s="1">
        <v>10.5</v>
      </c>
      <c r="T386" s="5">
        <v>11</v>
      </c>
    </row>
    <row r="387" spans="1:24">
      <c r="A387" s="1" t="s">
        <v>420</v>
      </c>
      <c r="B387" s="1" t="s">
        <v>21</v>
      </c>
      <c r="C387" s="1">
        <v>0</v>
      </c>
      <c r="D387" s="1">
        <v>184</v>
      </c>
      <c r="E387" s="1">
        <v>226.6114</v>
      </c>
      <c r="F387" s="1">
        <f t="shared" si="20"/>
        <v>42.611400000000003</v>
      </c>
      <c r="S387" s="1">
        <v>6</v>
      </c>
      <c r="T387" s="5">
        <v>11</v>
      </c>
    </row>
    <row r="388" spans="1:24">
      <c r="A388" s="6" t="s">
        <v>421</v>
      </c>
      <c r="B388" s="6" t="s">
        <v>23</v>
      </c>
      <c r="C388" s="6">
        <v>0</v>
      </c>
      <c r="D388" s="6">
        <v>160</v>
      </c>
      <c r="E388" s="6">
        <v>208.8</v>
      </c>
      <c r="F388" s="1">
        <f t="shared" si="20"/>
        <v>48.800000000000011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T388" s="5">
        <v>8</v>
      </c>
    </row>
    <row r="389" spans="1:24">
      <c r="A389" s="1" t="s">
        <v>422</v>
      </c>
      <c r="B389" s="1" t="s">
        <v>21</v>
      </c>
      <c r="C389" s="1">
        <v>0</v>
      </c>
      <c r="D389" s="1">
        <v>184</v>
      </c>
      <c r="E389" s="1">
        <v>247.7</v>
      </c>
      <c r="F389" s="1">
        <f t="shared" si="20"/>
        <v>63.699999999999989</v>
      </c>
      <c r="S389" s="1">
        <v>1.0999999999999901</v>
      </c>
      <c r="T389" s="5">
        <v>11</v>
      </c>
    </row>
    <row r="390" spans="1:24">
      <c r="A390" s="1" t="s">
        <v>423</v>
      </c>
      <c r="B390" s="1" t="s">
        <v>21</v>
      </c>
      <c r="C390" s="1">
        <v>0</v>
      </c>
      <c r="D390" s="1">
        <v>184</v>
      </c>
      <c r="E390" s="1">
        <v>187.43</v>
      </c>
      <c r="F390" s="1">
        <f t="shared" si="20"/>
        <v>3.4300000000000068</v>
      </c>
      <c r="S390" s="1">
        <v>3.9691000000000001</v>
      </c>
      <c r="T390" s="5">
        <v>11</v>
      </c>
      <c r="X390" s="6"/>
    </row>
    <row r="391" spans="1:24">
      <c r="A391" s="6" t="s">
        <v>424</v>
      </c>
      <c r="B391" s="6" t="s">
        <v>23</v>
      </c>
      <c r="C391" s="6">
        <v>0</v>
      </c>
      <c r="D391" s="6">
        <v>163</v>
      </c>
      <c r="E391" s="6">
        <v>140</v>
      </c>
      <c r="F391" s="1">
        <f t="shared" si="20"/>
        <v>-23</v>
      </c>
      <c r="G391" s="6">
        <v>8.5000000000000006E-5</v>
      </c>
      <c r="H391" s="6">
        <v>-34</v>
      </c>
      <c r="I391" s="6">
        <v>-39</v>
      </c>
      <c r="J391" s="6">
        <f>I391-H391</f>
        <v>-5</v>
      </c>
      <c r="O391" s="6"/>
      <c r="P391" s="6"/>
      <c r="Q391" s="6"/>
      <c r="R391" s="6"/>
      <c r="T391" s="5">
        <v>3</v>
      </c>
    </row>
    <row r="392" spans="1:24">
      <c r="A392" s="1" t="s">
        <v>425</v>
      </c>
      <c r="B392" s="1" t="s">
        <v>21</v>
      </c>
      <c r="C392" s="1">
        <v>0</v>
      </c>
      <c r="D392" s="1">
        <v>184</v>
      </c>
      <c r="E392" s="1">
        <v>186</v>
      </c>
      <c r="F392" s="1">
        <f t="shared" si="20"/>
        <v>2</v>
      </c>
      <c r="S392" s="1">
        <v>9.9000000000000092</v>
      </c>
      <c r="T392" s="5">
        <v>11</v>
      </c>
    </row>
    <row r="393" spans="1:24">
      <c r="A393" s="1" t="s">
        <v>426</v>
      </c>
      <c r="B393" s="1" t="s">
        <v>21</v>
      </c>
      <c r="C393" s="1">
        <v>0</v>
      </c>
      <c r="D393" s="1">
        <v>184</v>
      </c>
      <c r="E393" s="1">
        <v>158.80000000000001</v>
      </c>
      <c r="F393" s="1">
        <f t="shared" si="20"/>
        <v>-25.199999999999989</v>
      </c>
      <c r="S393" s="1">
        <v>-55.4</v>
      </c>
      <c r="T393" s="5">
        <v>11</v>
      </c>
    </row>
    <row r="394" spans="1:24">
      <c r="A394" s="1" t="s">
        <v>427</v>
      </c>
      <c r="B394" s="1" t="s">
        <v>21</v>
      </c>
      <c r="C394" s="1">
        <v>0</v>
      </c>
      <c r="D394" s="1">
        <v>184</v>
      </c>
      <c r="E394" s="1">
        <v>177</v>
      </c>
      <c r="F394" s="1">
        <f t="shared" si="20"/>
        <v>-7</v>
      </c>
      <c r="S394" s="1">
        <v>21.4</v>
      </c>
      <c r="T394" s="5">
        <v>11</v>
      </c>
    </row>
    <row r="395" spans="1:24">
      <c r="A395" s="1" t="s">
        <v>428</v>
      </c>
      <c r="B395" s="1" t="s">
        <v>21</v>
      </c>
      <c r="C395" s="1">
        <v>0</v>
      </c>
      <c r="D395" s="1">
        <v>184</v>
      </c>
      <c r="E395" s="1">
        <v>180.5</v>
      </c>
      <c r="F395" s="1">
        <f t="shared" si="20"/>
        <v>-3.5</v>
      </c>
      <c r="S395" s="1">
        <v>10.4</v>
      </c>
      <c r="T395" s="5">
        <v>11</v>
      </c>
    </row>
    <row r="396" spans="1:24">
      <c r="A396" s="1" t="s">
        <v>429</v>
      </c>
      <c r="B396" s="1" t="s">
        <v>21</v>
      </c>
      <c r="C396" s="1">
        <v>0</v>
      </c>
      <c r="D396" s="1">
        <v>184</v>
      </c>
      <c r="E396" s="1">
        <v>193.6</v>
      </c>
      <c r="F396" s="1">
        <f t="shared" si="20"/>
        <v>9.5999999999999943</v>
      </c>
      <c r="S396" s="1">
        <v>11.6</v>
      </c>
      <c r="T396" s="5">
        <v>11</v>
      </c>
    </row>
    <row r="397" spans="1:24">
      <c r="A397" s="6" t="s">
        <v>430</v>
      </c>
      <c r="B397" s="6" t="s">
        <v>23</v>
      </c>
      <c r="C397" s="6">
        <v>0</v>
      </c>
      <c r="D397" s="6">
        <v>167.5</v>
      </c>
      <c r="E397" s="6">
        <v>193.2</v>
      </c>
      <c r="F397" s="1">
        <f t="shared" si="20"/>
        <v>25.699999999999989</v>
      </c>
      <c r="G397" s="6">
        <v>7.5000000000000002E-6</v>
      </c>
      <c r="H397" s="6">
        <v>18.7</v>
      </c>
      <c r="I397" s="6">
        <v>53.1</v>
      </c>
      <c r="J397" s="6">
        <f>I397-H397</f>
        <v>34.400000000000006</v>
      </c>
      <c r="K397" s="6">
        <v>9.0000000000000006E-5</v>
      </c>
      <c r="L397" s="6">
        <v>-31.6</v>
      </c>
      <c r="M397" s="6">
        <v>-10.3</v>
      </c>
      <c r="N397" s="6">
        <f>M397-L397</f>
        <v>21.3</v>
      </c>
      <c r="O397" s="6"/>
      <c r="P397" s="6"/>
      <c r="Q397" s="6"/>
      <c r="R397" s="6"/>
      <c r="T397" s="5">
        <v>16</v>
      </c>
    </row>
    <row r="398" spans="1:24">
      <c r="A398" s="1" t="s">
        <v>431</v>
      </c>
      <c r="B398" s="1" t="s">
        <v>21</v>
      </c>
      <c r="S398" s="1">
        <v>12.6</v>
      </c>
      <c r="T398" s="5">
        <v>11</v>
      </c>
    </row>
    <row r="399" spans="1:24">
      <c r="A399" s="1" t="s">
        <v>432</v>
      </c>
      <c r="B399" s="1" t="s">
        <v>21</v>
      </c>
      <c r="C399" s="1">
        <v>0</v>
      </c>
      <c r="D399" s="1">
        <v>184</v>
      </c>
      <c r="E399" s="1">
        <v>177.3</v>
      </c>
      <c r="F399" s="1">
        <f t="shared" ref="F399:F408" si="21">E399-D399</f>
        <v>-6.6999999999999886</v>
      </c>
      <c r="S399" s="1">
        <v>15.7</v>
      </c>
      <c r="T399" s="5">
        <v>11</v>
      </c>
    </row>
    <row r="400" spans="1:24">
      <c r="A400" s="1" t="s">
        <v>433</v>
      </c>
      <c r="B400" s="1" t="s">
        <v>21</v>
      </c>
      <c r="C400" s="1">
        <v>0</v>
      </c>
      <c r="D400" s="1">
        <v>184</v>
      </c>
      <c r="E400" s="1">
        <v>180.1</v>
      </c>
      <c r="F400" s="1">
        <f t="shared" si="21"/>
        <v>-3.9000000000000057</v>
      </c>
      <c r="S400" s="1">
        <v>26.2</v>
      </c>
      <c r="T400" s="5">
        <v>11</v>
      </c>
    </row>
    <row r="401" spans="1:20">
      <c r="A401" s="1" t="s">
        <v>434</v>
      </c>
      <c r="B401" s="1" t="s">
        <v>21</v>
      </c>
      <c r="C401" s="1">
        <v>0</v>
      </c>
      <c r="D401" s="1">
        <v>184</v>
      </c>
      <c r="E401" s="1">
        <v>176.47388888888901</v>
      </c>
      <c r="F401" s="1">
        <f t="shared" si="21"/>
        <v>-7.5261111111109926</v>
      </c>
      <c r="S401" s="1">
        <v>-12</v>
      </c>
      <c r="T401" s="5">
        <v>11</v>
      </c>
    </row>
    <row r="402" spans="1:20">
      <c r="A402" s="1" t="s">
        <v>435</v>
      </c>
      <c r="B402" s="1" t="s">
        <v>231</v>
      </c>
      <c r="C402" s="1">
        <v>1.9999999999999999E-6</v>
      </c>
      <c r="D402" s="1">
        <v>80</v>
      </c>
      <c r="E402" s="1">
        <v>35</v>
      </c>
      <c r="F402" s="1">
        <f t="shared" si="21"/>
        <v>-45</v>
      </c>
      <c r="T402" s="5">
        <v>12</v>
      </c>
    </row>
    <row r="403" spans="1:20">
      <c r="A403" s="1" t="s">
        <v>436</v>
      </c>
      <c r="B403" s="1" t="s">
        <v>231</v>
      </c>
      <c r="C403" s="1">
        <v>1.9999999999999999E-6</v>
      </c>
      <c r="D403" s="1">
        <v>80</v>
      </c>
      <c r="E403" s="1">
        <v>85</v>
      </c>
      <c r="F403" s="1">
        <f t="shared" si="21"/>
        <v>5</v>
      </c>
      <c r="T403" s="5">
        <v>12</v>
      </c>
    </row>
    <row r="404" spans="1:20">
      <c r="A404" s="1" t="s">
        <v>437</v>
      </c>
      <c r="B404" s="1" t="s">
        <v>21</v>
      </c>
      <c r="C404" s="1">
        <v>0</v>
      </c>
      <c r="D404" s="1">
        <v>184</v>
      </c>
      <c r="E404" s="1">
        <v>180.72</v>
      </c>
      <c r="F404" s="1">
        <f t="shared" si="21"/>
        <v>-3.2800000000000011</v>
      </c>
      <c r="S404" s="1">
        <v>-81.655000000000001</v>
      </c>
      <c r="T404" s="5">
        <v>11</v>
      </c>
    </row>
    <row r="405" spans="1:20">
      <c r="A405" s="6" t="s">
        <v>438</v>
      </c>
      <c r="B405" s="6" t="s">
        <v>23</v>
      </c>
      <c r="C405" s="6">
        <v>0</v>
      </c>
      <c r="D405" s="6">
        <v>163</v>
      </c>
      <c r="E405" s="6">
        <v>97</v>
      </c>
      <c r="F405" s="1">
        <f t="shared" si="21"/>
        <v>-66</v>
      </c>
      <c r="G405" s="6">
        <v>8.5000000000000006E-5</v>
      </c>
      <c r="H405" s="6">
        <v>-34</v>
      </c>
      <c r="I405" s="6">
        <f>H405-120</f>
        <v>-154</v>
      </c>
      <c r="J405" s="6">
        <f>I405-H405</f>
        <v>-120</v>
      </c>
      <c r="O405" s="6"/>
      <c r="P405" s="6"/>
      <c r="Q405" s="6"/>
      <c r="R405" s="6"/>
      <c r="T405" s="5">
        <v>3</v>
      </c>
    </row>
    <row r="406" spans="1:20">
      <c r="A406" s="1" t="s">
        <v>439</v>
      </c>
      <c r="B406" s="1" t="s">
        <v>21</v>
      </c>
      <c r="C406" s="1">
        <v>0</v>
      </c>
      <c r="D406" s="1">
        <v>184</v>
      </c>
      <c r="E406" s="1">
        <v>207.02</v>
      </c>
      <c r="F406" s="1">
        <f t="shared" si="21"/>
        <v>23.02000000000001</v>
      </c>
      <c r="S406" s="1">
        <v>-74.414000000000001</v>
      </c>
      <c r="T406" s="5">
        <v>11</v>
      </c>
    </row>
    <row r="407" spans="1:20">
      <c r="A407" s="1" t="s">
        <v>440</v>
      </c>
      <c r="B407" s="1" t="s">
        <v>21</v>
      </c>
      <c r="C407" s="1">
        <v>0</v>
      </c>
      <c r="D407" s="1">
        <v>184</v>
      </c>
      <c r="E407" s="1">
        <v>171.3</v>
      </c>
      <c r="F407" s="1">
        <f t="shared" si="21"/>
        <v>-12.699999999999989</v>
      </c>
      <c r="S407" s="1">
        <v>-22</v>
      </c>
      <c r="T407" s="5">
        <v>11</v>
      </c>
    </row>
    <row r="408" spans="1:20">
      <c r="A408" s="1" t="s">
        <v>441</v>
      </c>
      <c r="B408" s="1" t="s">
        <v>21</v>
      </c>
      <c r="C408" s="1">
        <v>0</v>
      </c>
      <c r="D408" s="1">
        <v>184</v>
      </c>
      <c r="E408" s="1">
        <v>147.5</v>
      </c>
      <c r="F408" s="1">
        <f t="shared" si="21"/>
        <v>-36.5</v>
      </c>
      <c r="S408" s="1">
        <v>-23.8</v>
      </c>
      <c r="T408" s="5">
        <v>11</v>
      </c>
    </row>
    <row r="409" spans="1:20">
      <c r="A409" s="6" t="s">
        <v>442</v>
      </c>
      <c r="B409" s="6" t="s">
        <v>21</v>
      </c>
      <c r="G409" s="6">
        <v>3.9999999999999998E-6</v>
      </c>
      <c r="H409" s="6">
        <v>51.5</v>
      </c>
      <c r="I409" s="6">
        <v>56.8</v>
      </c>
      <c r="J409" s="6">
        <f>I409-H409</f>
        <v>5.2999999999999972</v>
      </c>
      <c r="K409" s="6">
        <v>1E-3</v>
      </c>
      <c r="L409" s="6">
        <v>-75.8</v>
      </c>
      <c r="M409" s="6">
        <v>-82.7</v>
      </c>
      <c r="N409" s="6">
        <f>M409-L409</f>
        <v>-6.9000000000000057</v>
      </c>
      <c r="O409" s="6"/>
      <c r="P409" s="6"/>
      <c r="Q409" s="6"/>
      <c r="R409" s="6"/>
      <c r="T409" s="5">
        <v>21</v>
      </c>
    </row>
    <row r="410" spans="1:20">
      <c r="A410" s="1" t="s">
        <v>443</v>
      </c>
      <c r="B410" s="1" t="s">
        <v>21</v>
      </c>
      <c r="C410" s="1">
        <v>0</v>
      </c>
      <c r="D410" s="1">
        <v>184</v>
      </c>
      <c r="E410" s="1">
        <v>214.90539999999999</v>
      </c>
      <c r="F410" s="1">
        <f t="shared" ref="F410:F435" si="22">E410-D410</f>
        <v>30.905399999999986</v>
      </c>
      <c r="S410" s="1">
        <v>-8.9509999999999899</v>
      </c>
      <c r="T410" s="5">
        <v>11</v>
      </c>
    </row>
    <row r="411" spans="1:20">
      <c r="A411" s="6" t="s">
        <v>444</v>
      </c>
      <c r="B411" s="6" t="s">
        <v>21</v>
      </c>
      <c r="C411" s="6">
        <v>0</v>
      </c>
      <c r="D411" s="6">
        <v>206.5</v>
      </c>
      <c r="E411" s="6">
        <v>230.56</v>
      </c>
      <c r="F411" s="1">
        <f t="shared" si="22"/>
        <v>24.060000000000002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T411" s="5">
        <v>18</v>
      </c>
    </row>
    <row r="412" spans="1:20">
      <c r="A412" s="6" t="s">
        <v>445</v>
      </c>
      <c r="B412" s="6" t="s">
        <v>21</v>
      </c>
      <c r="C412" s="6">
        <v>0</v>
      </c>
      <c r="D412" s="6">
        <v>206.5</v>
      </c>
      <c r="E412" s="6">
        <v>230.56</v>
      </c>
      <c r="F412" s="1">
        <f t="shared" si="22"/>
        <v>24.060000000000002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T412" s="5">
        <v>18</v>
      </c>
    </row>
    <row r="413" spans="1:20">
      <c r="A413" s="6" t="s">
        <v>446</v>
      </c>
      <c r="B413" s="6" t="s">
        <v>21</v>
      </c>
      <c r="C413" s="6">
        <v>0</v>
      </c>
      <c r="D413" s="6">
        <v>206.5</v>
      </c>
      <c r="E413" s="6">
        <v>229.6</v>
      </c>
      <c r="F413" s="1">
        <f t="shared" si="22"/>
        <v>23.099999999999994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T413" s="5">
        <v>18</v>
      </c>
    </row>
    <row r="414" spans="1:20">
      <c r="A414" s="1" t="s">
        <v>447</v>
      </c>
      <c r="B414" s="1" t="s">
        <v>21</v>
      </c>
      <c r="C414" s="1">
        <v>0</v>
      </c>
      <c r="D414" s="1">
        <v>184</v>
      </c>
      <c r="E414" s="1">
        <v>200.1</v>
      </c>
      <c r="F414" s="1">
        <f t="shared" si="22"/>
        <v>16.099999999999994</v>
      </c>
      <c r="S414" s="1">
        <v>-8</v>
      </c>
      <c r="T414" s="5">
        <v>11</v>
      </c>
    </row>
    <row r="415" spans="1:20">
      <c r="A415" s="6" t="s">
        <v>448</v>
      </c>
      <c r="B415" s="6" t="s">
        <v>21</v>
      </c>
      <c r="C415" s="6">
        <v>0</v>
      </c>
      <c r="D415" s="6">
        <v>165</v>
      </c>
      <c r="E415" s="6">
        <v>240</v>
      </c>
      <c r="F415" s="1">
        <f t="shared" si="22"/>
        <v>75</v>
      </c>
      <c r="G415" s="1">
        <v>1.7E-6</v>
      </c>
      <c r="H415" s="1">
        <v>86</v>
      </c>
      <c r="I415" s="1">
        <v>124</v>
      </c>
      <c r="J415" s="6">
        <f>I415-H415</f>
        <v>38</v>
      </c>
      <c r="K415" s="6"/>
      <c r="L415" s="6"/>
      <c r="M415" s="6"/>
      <c r="N415" s="6"/>
      <c r="O415" s="6"/>
      <c r="P415" s="6"/>
      <c r="Q415" s="6"/>
      <c r="R415" s="6"/>
      <c r="S415" s="1">
        <v>144.19999999999999</v>
      </c>
      <c r="T415" s="5" t="s">
        <v>314</v>
      </c>
    </row>
    <row r="416" spans="1:20">
      <c r="A416" s="1" t="s">
        <v>449</v>
      </c>
      <c r="B416" s="1" t="s">
        <v>21</v>
      </c>
      <c r="C416" s="1">
        <v>0</v>
      </c>
      <c r="D416" s="1">
        <v>184</v>
      </c>
      <c r="E416" s="1">
        <v>187.7</v>
      </c>
      <c r="F416" s="1">
        <f t="shared" si="22"/>
        <v>3.6999999999999886</v>
      </c>
      <c r="S416" s="1">
        <v>30.5</v>
      </c>
      <c r="T416" s="5">
        <v>11</v>
      </c>
    </row>
    <row r="417" spans="1:20">
      <c r="A417" s="1" t="s">
        <v>450</v>
      </c>
      <c r="B417" s="1" t="s">
        <v>21</v>
      </c>
      <c r="C417" s="1">
        <v>0</v>
      </c>
      <c r="D417" s="1">
        <v>184</v>
      </c>
      <c r="E417" s="1">
        <v>275.2</v>
      </c>
      <c r="F417" s="1">
        <f t="shared" si="22"/>
        <v>91.199999999999989</v>
      </c>
      <c r="S417" s="1">
        <v>-13.6</v>
      </c>
      <c r="T417" s="5">
        <v>11</v>
      </c>
    </row>
    <row r="418" spans="1:20">
      <c r="A418" s="1" t="s">
        <v>451</v>
      </c>
      <c r="B418" s="1" t="s">
        <v>21</v>
      </c>
      <c r="C418" s="1">
        <v>0</v>
      </c>
      <c r="D418" s="1">
        <v>184</v>
      </c>
      <c r="E418" s="1">
        <v>255.1</v>
      </c>
      <c r="F418" s="1">
        <f t="shared" si="22"/>
        <v>71.099999999999994</v>
      </c>
      <c r="S418" s="1">
        <v>11.5</v>
      </c>
      <c r="T418" s="5">
        <v>11</v>
      </c>
    </row>
    <row r="419" spans="1:20">
      <c r="A419" s="6" t="s">
        <v>452</v>
      </c>
      <c r="B419" s="6" t="s">
        <v>21</v>
      </c>
      <c r="C419" s="6">
        <v>0</v>
      </c>
      <c r="D419" s="6">
        <v>165</v>
      </c>
      <c r="E419" s="6">
        <v>240</v>
      </c>
      <c r="F419" s="1">
        <f t="shared" si="22"/>
        <v>75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T419" s="5">
        <v>10</v>
      </c>
    </row>
    <row r="420" spans="1:20">
      <c r="A420" s="1" t="s">
        <v>453</v>
      </c>
      <c r="B420" s="1" t="s">
        <v>21</v>
      </c>
      <c r="C420" s="1">
        <v>0</v>
      </c>
      <c r="D420" s="1">
        <v>180</v>
      </c>
      <c r="E420" s="1">
        <v>199.3</v>
      </c>
      <c r="F420" s="1">
        <f t="shared" si="22"/>
        <v>19.300000000000011</v>
      </c>
      <c r="S420" s="1">
        <v>-12.3</v>
      </c>
      <c r="T420" s="5">
        <v>32</v>
      </c>
    </row>
    <row r="421" spans="1:20">
      <c r="A421" s="1" t="s">
        <v>454</v>
      </c>
      <c r="B421" s="1" t="s">
        <v>21</v>
      </c>
      <c r="C421" s="1">
        <v>0</v>
      </c>
      <c r="D421" s="1">
        <v>184</v>
      </c>
      <c r="E421" s="1">
        <v>225.89099999999999</v>
      </c>
      <c r="F421" s="1">
        <f t="shared" si="22"/>
        <v>41.890999999999991</v>
      </c>
      <c r="S421" s="1">
        <v>-18.586500000000001</v>
      </c>
      <c r="T421" s="5">
        <v>11</v>
      </c>
    </row>
    <row r="422" spans="1:20">
      <c r="A422" s="1" t="s">
        <v>455</v>
      </c>
      <c r="B422" s="1" t="s">
        <v>21</v>
      </c>
      <c r="C422" s="1">
        <v>0</v>
      </c>
      <c r="D422" s="1">
        <v>184</v>
      </c>
      <c r="E422" s="1">
        <v>223.96</v>
      </c>
      <c r="F422" s="1">
        <f t="shared" si="22"/>
        <v>39.960000000000008</v>
      </c>
      <c r="S422" s="1">
        <v>-20.468</v>
      </c>
      <c r="T422" s="5">
        <v>31</v>
      </c>
    </row>
    <row r="423" spans="1:20">
      <c r="A423" s="1" t="s">
        <v>456</v>
      </c>
      <c r="B423" s="1" t="s">
        <v>21</v>
      </c>
      <c r="C423" s="1">
        <v>0</v>
      </c>
      <c r="D423" s="1">
        <v>184</v>
      </c>
      <c r="E423" s="1">
        <v>147.21</v>
      </c>
      <c r="F423" s="1">
        <f t="shared" si="22"/>
        <v>-36.789999999999992</v>
      </c>
      <c r="S423" s="1">
        <v>-16.728999999999999</v>
      </c>
      <c r="T423" s="5">
        <v>31</v>
      </c>
    </row>
    <row r="424" spans="1:20">
      <c r="A424" s="1" t="s">
        <v>457</v>
      </c>
      <c r="B424" s="1" t="s">
        <v>21</v>
      </c>
      <c r="C424" s="1">
        <v>0</v>
      </c>
      <c r="D424" s="1">
        <v>184</v>
      </c>
      <c r="E424" s="1">
        <v>155.77000000000001</v>
      </c>
      <c r="F424" s="1">
        <f t="shared" si="22"/>
        <v>-28.22999999999999</v>
      </c>
      <c r="S424" s="1">
        <v>-15.087999999999999</v>
      </c>
      <c r="T424" s="5">
        <v>11</v>
      </c>
    </row>
    <row r="425" spans="1:20">
      <c r="A425" s="1" t="s">
        <v>458</v>
      </c>
      <c r="B425" s="1" t="s">
        <v>21</v>
      </c>
      <c r="C425" s="1">
        <v>0</v>
      </c>
      <c r="D425" s="1">
        <v>184</v>
      </c>
      <c r="E425" s="1">
        <v>193.91</v>
      </c>
      <c r="F425" s="1">
        <f t="shared" si="22"/>
        <v>9.9099999999999966</v>
      </c>
      <c r="S425" s="1">
        <v>-2.00200000000001</v>
      </c>
      <c r="T425" s="5">
        <v>11</v>
      </c>
    </row>
    <row r="426" spans="1:20">
      <c r="A426" s="1" t="s">
        <v>459</v>
      </c>
      <c r="B426" s="1" t="s">
        <v>21</v>
      </c>
      <c r="C426" s="1">
        <v>0</v>
      </c>
      <c r="D426" s="1">
        <v>184</v>
      </c>
      <c r="E426" s="1">
        <v>179.5</v>
      </c>
      <c r="F426" s="1">
        <f t="shared" si="22"/>
        <v>-4.5</v>
      </c>
      <c r="S426" s="1">
        <v>-10.1</v>
      </c>
      <c r="T426" s="5">
        <v>11</v>
      </c>
    </row>
    <row r="427" spans="1:20">
      <c r="A427" s="1" t="s">
        <v>460</v>
      </c>
      <c r="B427" s="1" t="s">
        <v>21</v>
      </c>
      <c r="C427" s="1">
        <v>0</v>
      </c>
      <c r="D427" s="1">
        <v>184</v>
      </c>
      <c r="E427" s="1">
        <v>188.1</v>
      </c>
      <c r="F427" s="1">
        <f t="shared" si="22"/>
        <v>4.0999999999999943</v>
      </c>
      <c r="S427" s="1">
        <v>2.5</v>
      </c>
      <c r="T427" s="5">
        <v>11</v>
      </c>
    </row>
    <row r="428" spans="1:20">
      <c r="A428" s="1" t="s">
        <v>461</v>
      </c>
      <c r="B428" s="1" t="s">
        <v>21</v>
      </c>
      <c r="C428" s="1">
        <v>0</v>
      </c>
      <c r="D428" s="1">
        <v>184</v>
      </c>
      <c r="E428" s="1">
        <v>181.870230769231</v>
      </c>
      <c r="F428" s="1">
        <f t="shared" si="22"/>
        <v>-2.1297692307689999</v>
      </c>
      <c r="T428" s="5">
        <v>11</v>
      </c>
    </row>
    <row r="429" spans="1:20">
      <c r="A429" s="1" t="s">
        <v>462</v>
      </c>
      <c r="B429" s="1" t="s">
        <v>21</v>
      </c>
      <c r="C429" s="1">
        <v>0</v>
      </c>
      <c r="D429" s="1">
        <v>184</v>
      </c>
      <c r="E429" s="1">
        <v>175.9</v>
      </c>
      <c r="F429" s="1">
        <f t="shared" si="22"/>
        <v>-8.0999999999999943</v>
      </c>
      <c r="S429" s="1">
        <v>14.1</v>
      </c>
      <c r="T429" s="5">
        <v>11</v>
      </c>
    </row>
    <row r="430" spans="1:20">
      <c r="A430" s="1" t="s">
        <v>463</v>
      </c>
      <c r="B430" s="1" t="s">
        <v>21</v>
      </c>
      <c r="C430" s="1">
        <v>0</v>
      </c>
      <c r="D430" s="1">
        <v>184</v>
      </c>
      <c r="E430" s="1">
        <v>177.813875</v>
      </c>
      <c r="F430" s="1">
        <f t="shared" si="22"/>
        <v>-6.1861250000000041</v>
      </c>
      <c r="S430" s="1">
        <v>-5</v>
      </c>
      <c r="T430" s="5">
        <v>11</v>
      </c>
    </row>
    <row r="431" spans="1:20">
      <c r="A431" s="1" t="s">
        <v>464</v>
      </c>
      <c r="B431" s="1" t="s">
        <v>21</v>
      </c>
      <c r="C431" s="1">
        <v>0</v>
      </c>
      <c r="D431" s="1">
        <v>184</v>
      </c>
      <c r="E431" s="1">
        <v>106.79649999999999</v>
      </c>
      <c r="F431" s="1">
        <f t="shared" si="22"/>
        <v>-77.203500000000005</v>
      </c>
      <c r="S431" s="1">
        <v>12</v>
      </c>
      <c r="T431" s="5">
        <v>11</v>
      </c>
    </row>
    <row r="432" spans="1:20">
      <c r="A432" s="1" t="s">
        <v>465</v>
      </c>
      <c r="B432" s="1" t="s">
        <v>21</v>
      </c>
      <c r="C432" s="1">
        <v>0</v>
      </c>
      <c r="D432" s="1">
        <v>184</v>
      </c>
      <c r="E432" s="1">
        <v>144</v>
      </c>
      <c r="F432" s="1">
        <f t="shared" si="22"/>
        <v>-40</v>
      </c>
      <c r="S432" s="1">
        <v>9</v>
      </c>
      <c r="T432" s="5">
        <v>11</v>
      </c>
    </row>
    <row r="433" spans="1:20">
      <c r="A433" s="6" t="s">
        <v>466</v>
      </c>
      <c r="B433" s="6" t="s">
        <v>21</v>
      </c>
      <c r="C433" s="6">
        <v>0</v>
      </c>
      <c r="D433" s="6">
        <v>180</v>
      </c>
      <c r="E433" s="6">
        <v>250</v>
      </c>
      <c r="F433" s="1">
        <f t="shared" si="22"/>
        <v>70</v>
      </c>
      <c r="G433" s="6">
        <v>1.0000000000000001E-5</v>
      </c>
      <c r="H433" s="6">
        <v>50</v>
      </c>
      <c r="I433" s="6">
        <v>120</v>
      </c>
      <c r="J433" s="6">
        <f>I433-H433</f>
        <v>70</v>
      </c>
      <c r="K433" s="6">
        <v>1E-4</v>
      </c>
      <c r="L433" s="6">
        <v>-5</v>
      </c>
      <c r="M433" s="6">
        <v>100</v>
      </c>
      <c r="N433" s="6">
        <f>M433-L433</f>
        <v>105</v>
      </c>
      <c r="O433" s="6"/>
      <c r="P433" s="6"/>
      <c r="Q433" s="6"/>
      <c r="R433" s="6"/>
      <c r="T433" s="5">
        <v>34</v>
      </c>
    </row>
    <row r="434" spans="1:20">
      <c r="A434" s="6" t="s">
        <v>467</v>
      </c>
      <c r="B434" s="6" t="s">
        <v>21</v>
      </c>
      <c r="C434" s="6">
        <v>0</v>
      </c>
      <c r="D434" s="6">
        <v>175</v>
      </c>
      <c r="E434" s="6">
        <v>187</v>
      </c>
      <c r="F434" s="1">
        <f t="shared" si="22"/>
        <v>12</v>
      </c>
      <c r="G434" s="1">
        <v>1.0000000000000001E-5</v>
      </c>
      <c r="H434" s="1">
        <v>12</v>
      </c>
      <c r="I434" s="1">
        <v>68</v>
      </c>
      <c r="J434" s="6">
        <f>I434-H434</f>
        <v>56</v>
      </c>
      <c r="K434" s="6"/>
      <c r="L434" s="6"/>
      <c r="M434" s="6"/>
      <c r="N434" s="6"/>
      <c r="O434" s="6"/>
      <c r="P434" s="6"/>
      <c r="Q434" s="6"/>
      <c r="R434" s="6"/>
      <c r="S434" s="1">
        <v>-3</v>
      </c>
      <c r="T434" s="5" t="s">
        <v>468</v>
      </c>
    </row>
    <row r="435" spans="1:20">
      <c r="A435" s="6" t="s">
        <v>469</v>
      </c>
      <c r="B435" s="6" t="s">
        <v>21</v>
      </c>
      <c r="C435" s="6">
        <v>0</v>
      </c>
      <c r="D435" s="6">
        <v>206.5</v>
      </c>
      <c r="E435" s="6">
        <v>147.85</v>
      </c>
      <c r="F435" s="1">
        <f t="shared" si="22"/>
        <v>-58.650000000000006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T435" s="5">
        <v>18</v>
      </c>
    </row>
    <row r="436" spans="1:20">
      <c r="A436" s="1" t="s">
        <v>470</v>
      </c>
      <c r="B436" s="1" t="s">
        <v>23</v>
      </c>
      <c r="G436" s="1">
        <v>1.0000000000000001E-5</v>
      </c>
      <c r="H436" s="1">
        <v>12</v>
      </c>
      <c r="I436" s="1">
        <v>-178</v>
      </c>
      <c r="J436" s="6">
        <f>I436-H436</f>
        <v>-190</v>
      </c>
      <c r="T436" s="5">
        <v>6</v>
      </c>
    </row>
    <row r="437" spans="1:20">
      <c r="A437" s="6" t="s">
        <v>471</v>
      </c>
      <c r="B437" s="6" t="s">
        <v>21</v>
      </c>
      <c r="C437" s="6">
        <v>0</v>
      </c>
      <c r="D437" s="6">
        <v>165</v>
      </c>
      <c r="E437" s="6">
        <v>125</v>
      </c>
      <c r="F437" s="1">
        <f t="shared" ref="F437:F467" si="23">E437-D437</f>
        <v>-40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T437" s="5">
        <v>10</v>
      </c>
    </row>
    <row r="438" spans="1:20">
      <c r="A438" s="1" t="s">
        <v>472</v>
      </c>
      <c r="B438" s="1" t="s">
        <v>21</v>
      </c>
      <c r="C438" s="1">
        <v>0</v>
      </c>
      <c r="D438" s="1">
        <v>187</v>
      </c>
      <c r="E438" s="1">
        <v>138</v>
      </c>
      <c r="F438" s="1">
        <f t="shared" si="23"/>
        <v>-49</v>
      </c>
      <c r="G438" s="1">
        <v>1.7E-6</v>
      </c>
      <c r="H438" s="1">
        <v>86</v>
      </c>
      <c r="I438" s="1">
        <v>-104</v>
      </c>
      <c r="J438" s="6">
        <f>I438-H438</f>
        <v>-190</v>
      </c>
      <c r="K438" s="6">
        <v>1.0900000000000001E-5</v>
      </c>
      <c r="L438" s="6">
        <v>27.4</v>
      </c>
      <c r="M438" s="6">
        <v>-151.1</v>
      </c>
      <c r="N438" s="6">
        <f>M438-L438</f>
        <v>-178.5</v>
      </c>
      <c r="O438" s="6">
        <v>1E-4</v>
      </c>
      <c r="P438" s="6">
        <v>-5</v>
      </c>
      <c r="Q438" s="6">
        <v>-200</v>
      </c>
      <c r="R438" s="6">
        <f>Q438-P438</f>
        <v>-195</v>
      </c>
      <c r="T438" s="5" t="s">
        <v>473</v>
      </c>
    </row>
    <row r="439" spans="1:20">
      <c r="A439" s="6" t="s">
        <v>474</v>
      </c>
      <c r="B439" s="6" t="s">
        <v>21</v>
      </c>
      <c r="C439" s="6">
        <v>0</v>
      </c>
      <c r="D439" s="6">
        <v>206.5</v>
      </c>
      <c r="E439" s="6">
        <v>158.47</v>
      </c>
      <c r="F439" s="1">
        <f t="shared" si="23"/>
        <v>-48.03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T439" s="5">
        <v>18</v>
      </c>
    </row>
    <row r="440" spans="1:20">
      <c r="A440" s="1" t="s">
        <v>475</v>
      </c>
      <c r="B440" s="1" t="s">
        <v>21</v>
      </c>
      <c r="C440" s="1">
        <v>0</v>
      </c>
      <c r="D440" s="1">
        <v>184</v>
      </c>
      <c r="E440" s="1">
        <v>190.65600000000001</v>
      </c>
      <c r="F440" s="1">
        <f t="shared" si="23"/>
        <v>6.6560000000000059</v>
      </c>
      <c r="S440" s="1">
        <v>21.2</v>
      </c>
      <c r="T440" s="5">
        <v>11</v>
      </c>
    </row>
    <row r="441" spans="1:20">
      <c r="A441" s="1" t="s">
        <v>476</v>
      </c>
      <c r="B441" s="1" t="s">
        <v>21</v>
      </c>
      <c r="C441" s="6">
        <v>0</v>
      </c>
      <c r="D441" s="6">
        <v>165</v>
      </c>
      <c r="E441" s="6">
        <v>200</v>
      </c>
      <c r="F441" s="1">
        <f t="shared" si="23"/>
        <v>35</v>
      </c>
      <c r="G441" s="6">
        <v>9.9999999999999995E-7</v>
      </c>
      <c r="H441" s="6">
        <v>100</v>
      </c>
      <c r="I441" s="6">
        <v>158.12</v>
      </c>
      <c r="J441" s="6">
        <f>I441-H441</f>
        <v>58.120000000000005</v>
      </c>
      <c r="K441" s="1">
        <v>1.7E-6</v>
      </c>
      <c r="L441" s="1">
        <v>86</v>
      </c>
      <c r="M441" s="1">
        <v>54</v>
      </c>
      <c r="N441" s="6">
        <f>M441-L441</f>
        <v>-32</v>
      </c>
      <c r="O441" s="6"/>
      <c r="P441" s="6"/>
      <c r="Q441" s="6"/>
      <c r="R441" s="6"/>
      <c r="S441" s="1">
        <v>129.61000000000001</v>
      </c>
      <c r="T441" s="5" t="s">
        <v>477</v>
      </c>
    </row>
    <row r="442" spans="1:20">
      <c r="A442" s="6" t="s">
        <v>478</v>
      </c>
      <c r="B442" s="6" t="s">
        <v>21</v>
      </c>
      <c r="C442" s="6">
        <v>0</v>
      </c>
      <c r="D442" s="6">
        <v>165</v>
      </c>
      <c r="E442" s="6">
        <v>195</v>
      </c>
      <c r="F442" s="1">
        <f t="shared" si="23"/>
        <v>30</v>
      </c>
      <c r="G442" s="1">
        <v>1.03E-4</v>
      </c>
      <c r="H442" s="1">
        <v>-18</v>
      </c>
      <c r="I442" s="1">
        <v>100</v>
      </c>
      <c r="J442" s="6">
        <f>I442-H442</f>
        <v>118</v>
      </c>
      <c r="S442" s="1">
        <v>308.39999999999998</v>
      </c>
      <c r="T442" s="5" t="s">
        <v>314</v>
      </c>
    </row>
    <row r="443" spans="1:20">
      <c r="A443" s="6" t="s">
        <v>479</v>
      </c>
      <c r="B443" s="6" t="s">
        <v>21</v>
      </c>
      <c r="C443" s="6">
        <v>0</v>
      </c>
      <c r="D443" s="6">
        <v>180</v>
      </c>
      <c r="E443" s="6">
        <v>175</v>
      </c>
      <c r="F443" s="1">
        <f t="shared" si="23"/>
        <v>-5</v>
      </c>
      <c r="G443" s="6">
        <v>1E-4</v>
      </c>
      <c r="H443" s="6">
        <v>-5</v>
      </c>
      <c r="I443" s="6">
        <v>160</v>
      </c>
      <c r="J443" s="6">
        <f>I443-H443</f>
        <v>165</v>
      </c>
      <c r="O443" s="6"/>
      <c r="P443" s="6"/>
      <c r="Q443" s="6"/>
      <c r="R443" s="6"/>
      <c r="T443" s="5" t="s">
        <v>480</v>
      </c>
    </row>
    <row r="444" spans="1:20">
      <c r="A444" s="6" t="s">
        <v>481</v>
      </c>
      <c r="B444" s="6" t="s">
        <v>21</v>
      </c>
      <c r="C444" s="6">
        <v>0</v>
      </c>
      <c r="D444" s="6">
        <v>175</v>
      </c>
      <c r="E444" s="6">
        <v>208</v>
      </c>
      <c r="F444" s="1">
        <f t="shared" si="23"/>
        <v>33</v>
      </c>
      <c r="G444" s="6">
        <v>1.0900000000000001E-5</v>
      </c>
      <c r="H444" s="6">
        <v>146.80000000000001</v>
      </c>
      <c r="I444" s="6">
        <v>226.4</v>
      </c>
      <c r="J444" s="6">
        <f>I444-H444</f>
        <v>79.599999999999994</v>
      </c>
      <c r="K444" s="6">
        <v>1.01E-4</v>
      </c>
      <c r="L444" s="6">
        <v>-10.8</v>
      </c>
      <c r="M444" s="6">
        <v>138.6</v>
      </c>
      <c r="N444" s="6">
        <f>M444-L444</f>
        <v>149.4</v>
      </c>
      <c r="O444" s="6"/>
      <c r="P444" s="6"/>
      <c r="Q444" s="6"/>
      <c r="R444" s="6"/>
      <c r="S444" s="1">
        <v>-176.1</v>
      </c>
      <c r="T444" s="5" t="s">
        <v>482</v>
      </c>
    </row>
    <row r="445" spans="1:20">
      <c r="A445" s="1" t="s">
        <v>483</v>
      </c>
      <c r="B445" s="1" t="s">
        <v>21</v>
      </c>
      <c r="C445" s="1">
        <v>0</v>
      </c>
      <c r="D445" s="1">
        <v>184</v>
      </c>
      <c r="E445" s="1">
        <v>177</v>
      </c>
      <c r="F445" s="1">
        <f t="shared" si="23"/>
        <v>-7</v>
      </c>
      <c r="S445" s="1">
        <v>9.3000000000000096</v>
      </c>
      <c r="T445" s="5">
        <v>11</v>
      </c>
    </row>
    <row r="446" spans="1:20">
      <c r="A446" s="1" t="s">
        <v>484</v>
      </c>
      <c r="B446" s="1" t="s">
        <v>23</v>
      </c>
      <c r="C446" s="1">
        <v>0</v>
      </c>
      <c r="D446" s="1">
        <v>160</v>
      </c>
      <c r="E446" s="1">
        <v>170</v>
      </c>
      <c r="F446" s="1">
        <f t="shared" si="23"/>
        <v>10</v>
      </c>
      <c r="T446" s="5">
        <v>25</v>
      </c>
    </row>
    <row r="447" spans="1:20">
      <c r="A447" s="1" t="s">
        <v>485</v>
      </c>
      <c r="B447" s="1" t="s">
        <v>21</v>
      </c>
      <c r="C447" s="1">
        <v>0</v>
      </c>
      <c r="D447" s="1">
        <v>184</v>
      </c>
      <c r="E447" s="1">
        <v>176.61</v>
      </c>
      <c r="F447" s="1">
        <f t="shared" si="23"/>
        <v>-7.3899999999999864</v>
      </c>
      <c r="S447" s="1">
        <v>8.3499999999999908</v>
      </c>
      <c r="T447" s="5">
        <v>11</v>
      </c>
    </row>
    <row r="448" spans="1:20">
      <c r="A448" s="1" t="s">
        <v>486</v>
      </c>
      <c r="B448" s="1" t="s">
        <v>21</v>
      </c>
      <c r="C448" s="1">
        <v>0</v>
      </c>
      <c r="D448" s="1">
        <v>184</v>
      </c>
      <c r="E448" s="1">
        <v>252.43</v>
      </c>
      <c r="F448" s="1">
        <f t="shared" si="23"/>
        <v>68.430000000000007</v>
      </c>
      <c r="S448" s="1">
        <v>4.3559999999999901</v>
      </c>
      <c r="T448" s="5">
        <v>11</v>
      </c>
    </row>
    <row r="449" spans="1:20">
      <c r="A449" s="6" t="s">
        <v>487</v>
      </c>
      <c r="B449" s="6" t="s">
        <v>21</v>
      </c>
      <c r="C449" s="6">
        <v>1.0000000000000001E-9</v>
      </c>
      <c r="D449" s="6">
        <v>180</v>
      </c>
      <c r="E449" s="6">
        <v>145</v>
      </c>
      <c r="F449" s="1">
        <f t="shared" si="23"/>
        <v>-35</v>
      </c>
      <c r="G449" s="6">
        <v>9.9999999999999995E-7</v>
      </c>
      <c r="H449" s="6">
        <v>115</v>
      </c>
      <c r="I449" s="6">
        <v>110</v>
      </c>
      <c r="J449" s="6">
        <f>I449-H449</f>
        <v>-5</v>
      </c>
      <c r="K449" s="6">
        <v>1.0000000000000001E-5</v>
      </c>
      <c r="L449" s="6">
        <v>23</v>
      </c>
      <c r="M449" s="6">
        <v>75</v>
      </c>
      <c r="N449" s="6">
        <f>M449-L449</f>
        <v>52</v>
      </c>
      <c r="O449" s="6"/>
      <c r="P449" s="6"/>
      <c r="Q449" s="6"/>
      <c r="R449" s="6"/>
      <c r="S449" s="1">
        <v>-87.2</v>
      </c>
      <c r="T449" s="5">
        <v>35</v>
      </c>
    </row>
    <row r="450" spans="1:20">
      <c r="A450" s="1" t="s">
        <v>488</v>
      </c>
      <c r="B450" s="1" t="s">
        <v>21</v>
      </c>
      <c r="C450" s="1">
        <v>0</v>
      </c>
      <c r="D450" s="1">
        <v>184</v>
      </c>
      <c r="E450" s="1">
        <v>118.6</v>
      </c>
      <c r="F450" s="1">
        <f t="shared" si="23"/>
        <v>-65.400000000000006</v>
      </c>
      <c r="S450" s="1">
        <v>-66.400000000000006</v>
      </c>
      <c r="T450" s="5">
        <v>11</v>
      </c>
    </row>
    <row r="451" spans="1:20">
      <c r="A451" s="1" t="s">
        <v>489</v>
      </c>
      <c r="B451" s="1" t="s">
        <v>21</v>
      </c>
      <c r="C451" s="1">
        <v>0</v>
      </c>
      <c r="D451" s="1">
        <v>184</v>
      </c>
      <c r="E451" s="1">
        <v>136.94999999999999</v>
      </c>
      <c r="F451" s="1">
        <f t="shared" si="23"/>
        <v>-47.050000000000011</v>
      </c>
      <c r="S451" s="1">
        <v>-22.321000000000002</v>
      </c>
      <c r="T451" s="5">
        <v>11</v>
      </c>
    </row>
    <row r="452" spans="1:20">
      <c r="A452" s="6" t="s">
        <v>490</v>
      </c>
      <c r="B452" s="6" t="s">
        <v>21</v>
      </c>
      <c r="C452" s="6">
        <v>0</v>
      </c>
      <c r="D452" s="6">
        <v>170</v>
      </c>
      <c r="E452" s="6">
        <v>105</v>
      </c>
      <c r="F452" s="1">
        <f t="shared" si="23"/>
        <v>-65</v>
      </c>
      <c r="G452" s="6">
        <v>2.9999999999999997E-4</v>
      </c>
      <c r="H452" s="6">
        <v>-45</v>
      </c>
      <c r="I452" s="6">
        <v>-45</v>
      </c>
      <c r="J452" s="6">
        <f>I452-H452</f>
        <v>0</v>
      </c>
      <c r="O452" s="6"/>
      <c r="P452" s="6"/>
      <c r="Q452" s="6"/>
      <c r="R452" s="6"/>
      <c r="T452" s="5">
        <v>24</v>
      </c>
    </row>
    <row r="453" spans="1:20">
      <c r="A453" s="1" t="s">
        <v>491</v>
      </c>
      <c r="B453" s="1" t="s">
        <v>21</v>
      </c>
      <c r="C453" s="1">
        <v>0</v>
      </c>
      <c r="D453" s="1">
        <v>184</v>
      </c>
      <c r="E453" s="1">
        <v>137.9</v>
      </c>
      <c r="F453" s="1">
        <f t="shared" si="23"/>
        <v>-46.099999999999994</v>
      </c>
      <c r="S453" s="1">
        <v>-47.1</v>
      </c>
      <c r="T453" s="5">
        <v>11</v>
      </c>
    </row>
    <row r="454" spans="1:20">
      <c r="A454" s="1" t="s">
        <v>492</v>
      </c>
      <c r="B454" s="1" t="s">
        <v>21</v>
      </c>
      <c r="C454" s="1">
        <v>0</v>
      </c>
      <c r="D454" s="1">
        <v>184</v>
      </c>
      <c r="E454" s="1">
        <v>138.12</v>
      </c>
      <c r="F454" s="1">
        <f t="shared" si="23"/>
        <v>-45.879999999999995</v>
      </c>
      <c r="S454" s="1">
        <v>-29.039000000000001</v>
      </c>
      <c r="T454" s="5">
        <v>11</v>
      </c>
    </row>
    <row r="455" spans="1:20">
      <c r="A455" s="1" t="s">
        <v>493</v>
      </c>
      <c r="B455" s="1" t="s">
        <v>21</v>
      </c>
      <c r="C455" s="1">
        <v>0</v>
      </c>
      <c r="D455" s="1">
        <v>184</v>
      </c>
      <c r="E455" s="1">
        <v>250.8</v>
      </c>
      <c r="F455" s="1">
        <f t="shared" si="23"/>
        <v>66.800000000000011</v>
      </c>
      <c r="S455" s="1">
        <v>-5.5</v>
      </c>
      <c r="T455" s="5">
        <v>11</v>
      </c>
    </row>
    <row r="456" spans="1:20">
      <c r="A456" s="1" t="s">
        <v>494</v>
      </c>
      <c r="B456" s="1" t="s">
        <v>21</v>
      </c>
      <c r="C456" s="1">
        <v>0</v>
      </c>
      <c r="D456" s="1">
        <v>184</v>
      </c>
      <c r="E456" s="1">
        <v>252</v>
      </c>
      <c r="F456" s="1">
        <f t="shared" si="23"/>
        <v>68</v>
      </c>
      <c r="S456" s="1">
        <v>-39</v>
      </c>
      <c r="T456" s="5">
        <v>11</v>
      </c>
    </row>
    <row r="457" spans="1:20">
      <c r="A457" s="6" t="s">
        <v>495</v>
      </c>
      <c r="B457" s="6" t="s">
        <v>21</v>
      </c>
      <c r="C457" s="6">
        <v>0</v>
      </c>
      <c r="D457" s="6">
        <v>170</v>
      </c>
      <c r="E457" s="6">
        <v>240</v>
      </c>
      <c r="F457" s="1">
        <f t="shared" si="23"/>
        <v>70</v>
      </c>
      <c r="G457" s="6">
        <v>1.0000000000000001E-5</v>
      </c>
      <c r="H457" s="6">
        <v>30</v>
      </c>
      <c r="I457" s="6">
        <v>120</v>
      </c>
      <c r="J457" s="6">
        <f>I457-H457</f>
        <v>90</v>
      </c>
      <c r="K457" s="6">
        <v>2.9999999999999997E-4</v>
      </c>
      <c r="L457" s="6">
        <v>-45</v>
      </c>
      <c r="M457" s="6">
        <v>-5</v>
      </c>
      <c r="N457" s="6">
        <f>M457-L457</f>
        <v>40</v>
      </c>
      <c r="O457" s="6"/>
      <c r="P457" s="6"/>
      <c r="Q457" s="6"/>
      <c r="R457" s="6"/>
      <c r="T457" s="5">
        <v>24</v>
      </c>
    </row>
    <row r="458" spans="1:20">
      <c r="A458" s="1" t="s">
        <v>496</v>
      </c>
      <c r="B458" s="1" t="s">
        <v>21</v>
      </c>
      <c r="C458" s="1">
        <v>0</v>
      </c>
      <c r="D458" s="1">
        <v>184</v>
      </c>
      <c r="E458" s="1">
        <v>151.19999999999999</v>
      </c>
      <c r="F458" s="1">
        <f t="shared" si="23"/>
        <v>-32.800000000000011</v>
      </c>
      <c r="S458" s="1">
        <v>-19.600000000000001</v>
      </c>
      <c r="T458" s="5">
        <v>11</v>
      </c>
    </row>
    <row r="459" spans="1:20">
      <c r="A459" s="6" t="s">
        <v>497</v>
      </c>
      <c r="B459" s="6" t="s">
        <v>23</v>
      </c>
      <c r="C459" s="6">
        <v>0</v>
      </c>
      <c r="D459" s="6">
        <v>167.5</v>
      </c>
      <c r="E459" s="6">
        <v>151.80000000000001</v>
      </c>
      <c r="F459" s="1">
        <f t="shared" si="23"/>
        <v>-15.699999999999989</v>
      </c>
      <c r="G459" s="6">
        <v>7.5000000000000002E-6</v>
      </c>
      <c r="H459" s="6">
        <v>18.7</v>
      </c>
      <c r="I459" s="6">
        <v>40.299999999999997</v>
      </c>
      <c r="J459" s="6">
        <f>I459-H459</f>
        <v>21.599999999999998</v>
      </c>
      <c r="K459" s="6">
        <v>9.0000000000000006E-5</v>
      </c>
      <c r="L459" s="6">
        <v>-31.6</v>
      </c>
      <c r="M459" s="6">
        <v>7.1</v>
      </c>
      <c r="N459" s="6">
        <f>M459-L459</f>
        <v>38.700000000000003</v>
      </c>
      <c r="O459" s="6"/>
      <c r="P459" s="6"/>
      <c r="Q459" s="6"/>
      <c r="R459" s="6"/>
      <c r="T459" s="5">
        <v>16</v>
      </c>
    </row>
    <row r="460" spans="1:20">
      <c r="A460" s="6" t="s">
        <v>498</v>
      </c>
      <c r="B460" s="6" t="s">
        <v>23</v>
      </c>
      <c r="C460" s="6">
        <v>0</v>
      </c>
      <c r="D460" s="6">
        <v>167.5</v>
      </c>
      <c r="E460" s="6">
        <v>158.9</v>
      </c>
      <c r="F460" s="1">
        <f t="shared" si="23"/>
        <v>-8.5999999999999943</v>
      </c>
      <c r="G460" s="6">
        <v>7.5000000000000002E-6</v>
      </c>
      <c r="H460" s="6">
        <v>18.7</v>
      </c>
      <c r="I460" s="6">
        <v>69.599999999999994</v>
      </c>
      <c r="J460" s="6">
        <f>I460-H460</f>
        <v>50.899999999999991</v>
      </c>
      <c r="K460" s="6">
        <v>9.0000000000000006E-5</v>
      </c>
      <c r="L460" s="6">
        <v>-31.6</v>
      </c>
      <c r="M460" s="6">
        <v>7.3</v>
      </c>
      <c r="N460" s="6">
        <f>M460-L460</f>
        <v>38.9</v>
      </c>
      <c r="O460" s="6"/>
      <c r="P460" s="6"/>
      <c r="Q460" s="6"/>
      <c r="R460" s="6"/>
      <c r="T460" s="5">
        <v>16</v>
      </c>
    </row>
    <row r="461" spans="1:20">
      <c r="A461" s="1" t="s">
        <v>499</v>
      </c>
      <c r="B461" s="1" t="s">
        <v>21</v>
      </c>
      <c r="C461" s="1">
        <v>0</v>
      </c>
      <c r="D461" s="1">
        <v>184</v>
      </c>
      <c r="E461" s="1">
        <v>210.57825</v>
      </c>
      <c r="F461" s="1">
        <f t="shared" si="23"/>
        <v>26.578249999999997</v>
      </c>
      <c r="S461" s="1">
        <v>0.69999999999998896</v>
      </c>
      <c r="T461" s="5">
        <v>11</v>
      </c>
    </row>
    <row r="462" spans="1:20">
      <c r="A462" s="6" t="s">
        <v>500</v>
      </c>
      <c r="B462" s="6" t="s">
        <v>23</v>
      </c>
      <c r="C462" s="6">
        <v>0</v>
      </c>
      <c r="D462" s="6">
        <v>149</v>
      </c>
      <c r="E462" s="6">
        <v>159</v>
      </c>
      <c r="F462" s="1">
        <f t="shared" si="23"/>
        <v>10</v>
      </c>
      <c r="G462" s="6">
        <v>1.01E-5</v>
      </c>
      <c r="H462" s="6">
        <v>14</v>
      </c>
      <c r="I462" s="6">
        <v>7</v>
      </c>
      <c r="J462" s="6">
        <f t="shared" ref="J462:J468" si="24">I462-H462</f>
        <v>-7</v>
      </c>
      <c r="K462" s="6">
        <v>1.03E-4</v>
      </c>
      <c r="L462" s="6">
        <v>-35</v>
      </c>
      <c r="M462" s="6">
        <v>-38</v>
      </c>
      <c r="N462" s="6">
        <f t="shared" ref="N462:N468" si="25">M462-L462</f>
        <v>-3</v>
      </c>
      <c r="O462" s="6"/>
      <c r="P462" s="6"/>
      <c r="Q462" s="6"/>
      <c r="R462" s="6"/>
      <c r="T462" s="5">
        <v>28</v>
      </c>
    </row>
    <row r="463" spans="1:20">
      <c r="A463" s="6" t="s">
        <v>501</v>
      </c>
      <c r="B463" s="6" t="s">
        <v>23</v>
      </c>
      <c r="C463" s="6">
        <v>0</v>
      </c>
      <c r="D463" s="6">
        <v>149</v>
      </c>
      <c r="E463" s="6">
        <v>155</v>
      </c>
      <c r="F463" s="1">
        <f t="shared" si="23"/>
        <v>6</v>
      </c>
      <c r="G463" s="6">
        <v>1.01E-5</v>
      </c>
      <c r="H463" s="6">
        <v>14</v>
      </c>
      <c r="I463" s="6">
        <v>16</v>
      </c>
      <c r="J463" s="6">
        <f t="shared" si="24"/>
        <v>2</v>
      </c>
      <c r="K463" s="6">
        <v>1.03E-4</v>
      </c>
      <c r="L463" s="6">
        <v>-35</v>
      </c>
      <c r="M463" s="6">
        <v>-29</v>
      </c>
      <c r="N463" s="6">
        <f t="shared" si="25"/>
        <v>6</v>
      </c>
      <c r="O463" s="6"/>
      <c r="P463" s="6"/>
      <c r="Q463" s="6"/>
      <c r="R463" s="6"/>
      <c r="T463" s="5">
        <v>28</v>
      </c>
    </row>
    <row r="464" spans="1:20">
      <c r="A464" s="6" t="s">
        <v>502</v>
      </c>
      <c r="B464" s="6" t="s">
        <v>23</v>
      </c>
      <c r="C464" s="6">
        <v>0</v>
      </c>
      <c r="D464" s="6">
        <v>149</v>
      </c>
      <c r="E464" s="6">
        <v>161</v>
      </c>
      <c r="F464" s="1">
        <f t="shared" si="23"/>
        <v>12</v>
      </c>
      <c r="G464" s="6">
        <v>1.01E-5</v>
      </c>
      <c r="H464" s="6">
        <v>14</v>
      </c>
      <c r="I464" s="6">
        <v>20</v>
      </c>
      <c r="J464" s="6">
        <f t="shared" si="24"/>
        <v>6</v>
      </c>
      <c r="K464" s="6">
        <v>1.03E-4</v>
      </c>
      <c r="L464" s="6">
        <v>-35</v>
      </c>
      <c r="M464" s="6">
        <v>-30</v>
      </c>
      <c r="N464" s="6">
        <f t="shared" si="25"/>
        <v>5</v>
      </c>
      <c r="O464" s="6"/>
      <c r="P464" s="6"/>
      <c r="Q464" s="6"/>
      <c r="R464" s="6"/>
      <c r="T464" s="5">
        <v>28</v>
      </c>
    </row>
    <row r="465" spans="1:20">
      <c r="A465" s="6" t="s">
        <v>503</v>
      </c>
      <c r="B465" s="6" t="s">
        <v>23</v>
      </c>
      <c r="C465" s="6">
        <v>0</v>
      </c>
      <c r="D465" s="6">
        <v>149</v>
      </c>
      <c r="E465" s="6">
        <v>150</v>
      </c>
      <c r="F465" s="1">
        <f t="shared" si="23"/>
        <v>1</v>
      </c>
      <c r="G465" s="6">
        <v>1.01E-5</v>
      </c>
      <c r="H465" s="6">
        <v>14</v>
      </c>
      <c r="I465" s="6">
        <v>23</v>
      </c>
      <c r="J465" s="6">
        <f t="shared" si="24"/>
        <v>9</v>
      </c>
      <c r="K465" s="6">
        <v>1.03E-4</v>
      </c>
      <c r="L465" s="6">
        <v>-35</v>
      </c>
      <c r="M465" s="6">
        <v>-29</v>
      </c>
      <c r="N465" s="6">
        <f t="shared" si="25"/>
        <v>6</v>
      </c>
      <c r="O465" s="6"/>
      <c r="P465" s="6"/>
      <c r="Q465" s="6"/>
      <c r="R465" s="6"/>
      <c r="T465" s="5">
        <v>28</v>
      </c>
    </row>
    <row r="466" spans="1:20">
      <c r="A466" s="6" t="s">
        <v>504</v>
      </c>
      <c r="B466" s="6" t="s">
        <v>23</v>
      </c>
      <c r="C466" s="6">
        <v>0</v>
      </c>
      <c r="D466" s="6">
        <v>149</v>
      </c>
      <c r="E466" s="6">
        <v>144</v>
      </c>
      <c r="F466" s="1">
        <f t="shared" si="23"/>
        <v>-5</v>
      </c>
      <c r="G466" s="6">
        <v>1.01E-5</v>
      </c>
      <c r="H466" s="6">
        <v>14</v>
      </c>
      <c r="I466" s="6">
        <v>3</v>
      </c>
      <c r="J466" s="6">
        <f t="shared" si="24"/>
        <v>-11</v>
      </c>
      <c r="K466" s="6">
        <v>1.03E-4</v>
      </c>
      <c r="L466" s="6">
        <v>-35</v>
      </c>
      <c r="M466" s="6">
        <v>-40</v>
      </c>
      <c r="N466" s="6">
        <f t="shared" si="25"/>
        <v>-5</v>
      </c>
      <c r="O466" s="6"/>
      <c r="P466" s="6"/>
      <c r="Q466" s="6"/>
      <c r="R466" s="6"/>
      <c r="T466" s="5">
        <v>28</v>
      </c>
    </row>
    <row r="467" spans="1:20">
      <c r="A467" s="6" t="s">
        <v>505</v>
      </c>
      <c r="B467" s="6" t="s">
        <v>23</v>
      </c>
      <c r="C467" s="6">
        <v>0</v>
      </c>
      <c r="D467" s="6">
        <v>149</v>
      </c>
      <c r="E467" s="6">
        <v>149</v>
      </c>
      <c r="F467" s="1">
        <f t="shared" si="23"/>
        <v>0</v>
      </c>
      <c r="G467" s="6">
        <v>1.01E-5</v>
      </c>
      <c r="H467" s="6">
        <v>14</v>
      </c>
      <c r="I467" s="6">
        <v>7</v>
      </c>
      <c r="J467" s="6">
        <f t="shared" si="24"/>
        <v>-7</v>
      </c>
      <c r="K467" s="6">
        <v>1.03E-4</v>
      </c>
      <c r="L467" s="6">
        <v>-35</v>
      </c>
      <c r="M467" s="6">
        <v>-30</v>
      </c>
      <c r="N467" s="6">
        <f t="shared" si="25"/>
        <v>5</v>
      </c>
      <c r="O467" s="6"/>
      <c r="P467" s="6"/>
      <c r="Q467" s="6"/>
      <c r="R467" s="6"/>
      <c r="T467" s="5">
        <v>28</v>
      </c>
    </row>
    <row r="468" spans="1:20">
      <c r="A468" s="6" t="s">
        <v>506</v>
      </c>
      <c r="B468" s="6" t="s">
        <v>23</v>
      </c>
      <c r="C468" s="6"/>
      <c r="D468" s="6"/>
      <c r="E468" s="6"/>
      <c r="G468" s="6">
        <v>1.01E-5</v>
      </c>
      <c r="H468" s="6">
        <v>14</v>
      </c>
      <c r="I468" s="6">
        <v>12</v>
      </c>
      <c r="J468" s="6">
        <f t="shared" si="24"/>
        <v>-2</v>
      </c>
      <c r="K468" s="6">
        <v>1.03E-4</v>
      </c>
      <c r="L468" s="6">
        <v>-35</v>
      </c>
      <c r="M468" s="6">
        <v>-29</v>
      </c>
      <c r="N468" s="6">
        <f t="shared" si="25"/>
        <v>6</v>
      </c>
      <c r="O468" s="6"/>
      <c r="P468" s="6"/>
      <c r="Q468" s="6"/>
      <c r="R468" s="6"/>
      <c r="T468" s="5">
        <v>28</v>
      </c>
    </row>
    <row r="469" spans="1:20">
      <c r="A469" s="1" t="s">
        <v>507</v>
      </c>
      <c r="B469" s="1" t="s">
        <v>21</v>
      </c>
      <c r="C469" s="1">
        <v>0</v>
      </c>
      <c r="D469" s="1">
        <v>184</v>
      </c>
      <c r="E469" s="1">
        <v>219.015625</v>
      </c>
      <c r="F469" s="1">
        <f t="shared" ref="F469:F495" si="26">E469-D469</f>
        <v>35.015625</v>
      </c>
      <c r="S469" s="1">
        <v>123.4</v>
      </c>
      <c r="T469" s="5">
        <v>11</v>
      </c>
    </row>
    <row r="470" spans="1:20">
      <c r="A470" s="1" t="s">
        <v>508</v>
      </c>
      <c r="B470" s="1" t="s">
        <v>21</v>
      </c>
      <c r="C470" s="1">
        <v>0</v>
      </c>
      <c r="D470" s="1">
        <v>184</v>
      </c>
      <c r="E470" s="1">
        <v>170.30733333333299</v>
      </c>
      <c r="F470" s="1">
        <f t="shared" si="26"/>
        <v>-13.692666666667009</v>
      </c>
      <c r="S470" s="1">
        <v>5.0999999999999899</v>
      </c>
      <c r="T470" s="5">
        <v>11</v>
      </c>
    </row>
    <row r="471" spans="1:20">
      <c r="A471" s="6" t="s">
        <v>509</v>
      </c>
      <c r="B471" s="6" t="s">
        <v>21</v>
      </c>
      <c r="C471" s="6">
        <v>0</v>
      </c>
      <c r="D471" s="6">
        <v>206.5</v>
      </c>
      <c r="E471" s="6">
        <v>212.36</v>
      </c>
      <c r="F471" s="1">
        <f t="shared" si="26"/>
        <v>5.8600000000000136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T471" s="5">
        <v>18</v>
      </c>
    </row>
    <row r="472" spans="1:20">
      <c r="A472" s="6" t="s">
        <v>510</v>
      </c>
      <c r="B472" s="6" t="s">
        <v>21</v>
      </c>
      <c r="C472" s="6">
        <v>0</v>
      </c>
      <c r="D472" s="6">
        <v>206.5</v>
      </c>
      <c r="E472" s="6">
        <v>213.7</v>
      </c>
      <c r="F472" s="1">
        <f t="shared" si="26"/>
        <v>7.1999999999999886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T472" s="5">
        <v>18</v>
      </c>
    </row>
    <row r="473" spans="1:20">
      <c r="A473" s="1" t="s">
        <v>511</v>
      </c>
      <c r="B473" s="1" t="s">
        <v>21</v>
      </c>
      <c r="C473" s="1">
        <v>0</v>
      </c>
      <c r="D473" s="1">
        <v>184</v>
      </c>
      <c r="E473" s="1">
        <v>226.3</v>
      </c>
      <c r="F473" s="1">
        <f t="shared" si="26"/>
        <v>42.300000000000011</v>
      </c>
      <c r="S473" s="1">
        <v>6.1999999999999904</v>
      </c>
      <c r="T473" s="5">
        <v>11</v>
      </c>
    </row>
    <row r="474" spans="1:20">
      <c r="A474" s="1" t="s">
        <v>512</v>
      </c>
      <c r="B474" s="1" t="s">
        <v>21</v>
      </c>
      <c r="C474" s="1">
        <v>0</v>
      </c>
      <c r="D474" s="1">
        <v>184</v>
      </c>
      <c r="E474" s="1">
        <v>213.4</v>
      </c>
      <c r="F474" s="1">
        <f t="shared" si="26"/>
        <v>29.400000000000006</v>
      </c>
      <c r="S474" s="1">
        <v>9.5999999999999908</v>
      </c>
      <c r="T474" s="5">
        <v>11</v>
      </c>
    </row>
    <row r="475" spans="1:20">
      <c r="A475" s="1" t="s">
        <v>513</v>
      </c>
      <c r="B475" s="1" t="s">
        <v>21</v>
      </c>
      <c r="C475" s="1">
        <v>0</v>
      </c>
      <c r="D475" s="1">
        <v>184</v>
      </c>
      <c r="E475" s="1">
        <v>207.4</v>
      </c>
      <c r="F475" s="1">
        <f t="shared" si="26"/>
        <v>23.400000000000006</v>
      </c>
      <c r="S475" s="1">
        <v>65</v>
      </c>
      <c r="T475" s="5">
        <v>11</v>
      </c>
    </row>
    <row r="476" spans="1:20">
      <c r="A476" s="1" t="s">
        <v>514</v>
      </c>
      <c r="B476" s="1" t="s">
        <v>21</v>
      </c>
      <c r="C476" s="1">
        <v>0</v>
      </c>
      <c r="D476" s="1">
        <v>184</v>
      </c>
      <c r="E476" s="1">
        <v>200.41</v>
      </c>
      <c r="F476" s="1">
        <f t="shared" si="26"/>
        <v>16.409999999999997</v>
      </c>
      <c r="S476" s="1">
        <v>10.038349999999999</v>
      </c>
      <c r="T476" s="5">
        <v>11</v>
      </c>
    </row>
    <row r="477" spans="1:20">
      <c r="A477" s="6" t="s">
        <v>515</v>
      </c>
      <c r="B477" s="6" t="s">
        <v>21</v>
      </c>
      <c r="C477" s="6">
        <v>0</v>
      </c>
      <c r="D477" s="6">
        <v>165</v>
      </c>
      <c r="E477" s="6">
        <v>175</v>
      </c>
      <c r="F477" s="1">
        <f t="shared" si="26"/>
        <v>10</v>
      </c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1">
        <v>15.4023</v>
      </c>
      <c r="T477" s="5">
        <v>10</v>
      </c>
    </row>
    <row r="478" spans="1:20">
      <c r="A478" s="1" t="s">
        <v>516</v>
      </c>
      <c r="B478" s="1" t="s">
        <v>21</v>
      </c>
      <c r="C478" s="1">
        <v>0</v>
      </c>
      <c r="D478" s="1">
        <v>184</v>
      </c>
      <c r="E478" s="1">
        <v>176.2</v>
      </c>
      <c r="F478" s="1">
        <f t="shared" si="26"/>
        <v>-7.8000000000000114</v>
      </c>
      <c r="S478" s="1">
        <v>15.8</v>
      </c>
      <c r="T478" s="5">
        <v>11</v>
      </c>
    </row>
    <row r="479" spans="1:20">
      <c r="A479" s="1" t="s">
        <v>517</v>
      </c>
      <c r="B479" s="1" t="s">
        <v>21</v>
      </c>
      <c r="C479" s="1">
        <v>0</v>
      </c>
      <c r="D479" s="1">
        <v>184</v>
      </c>
      <c r="E479" s="1">
        <v>195.07333333333301</v>
      </c>
      <c r="F479" s="1">
        <f t="shared" si="26"/>
        <v>11.073333333333011</v>
      </c>
      <c r="S479" s="1">
        <v>0.54499999999998805</v>
      </c>
      <c r="T479" s="5">
        <v>11</v>
      </c>
    </row>
    <row r="480" spans="1:20">
      <c r="A480" s="1" t="s">
        <v>518</v>
      </c>
      <c r="B480" s="1" t="s">
        <v>21</v>
      </c>
      <c r="C480" s="1">
        <v>0</v>
      </c>
      <c r="D480" s="1">
        <v>184</v>
      </c>
      <c r="E480" s="1">
        <v>226.9</v>
      </c>
      <c r="F480" s="1">
        <f t="shared" si="26"/>
        <v>42.900000000000006</v>
      </c>
      <c r="S480" s="1">
        <v>17.600000000000001</v>
      </c>
      <c r="T480" s="5">
        <v>11</v>
      </c>
    </row>
    <row r="481" spans="1:35">
      <c r="A481" s="1" t="s">
        <v>519</v>
      </c>
      <c r="B481" s="1" t="s">
        <v>21</v>
      </c>
      <c r="C481" s="1">
        <v>0</v>
      </c>
      <c r="D481" s="1">
        <v>184</v>
      </c>
      <c r="E481" s="1">
        <v>192.03540000000001</v>
      </c>
      <c r="F481" s="1">
        <f t="shared" si="26"/>
        <v>8.0354000000000099</v>
      </c>
      <c r="S481" s="1">
        <v>2.9000000000000101</v>
      </c>
      <c r="T481" s="5">
        <v>11</v>
      </c>
    </row>
    <row r="482" spans="1:35">
      <c r="A482" s="1" t="s">
        <v>520</v>
      </c>
      <c r="B482" s="1" t="s">
        <v>21</v>
      </c>
      <c r="C482" s="1">
        <v>0</v>
      </c>
      <c r="D482" s="1">
        <v>184</v>
      </c>
      <c r="E482" s="1">
        <v>238.8</v>
      </c>
      <c r="F482" s="1">
        <f t="shared" si="26"/>
        <v>54.800000000000011</v>
      </c>
      <c r="S482" s="1">
        <v>22.5</v>
      </c>
      <c r="T482" s="5">
        <v>11</v>
      </c>
    </row>
    <row r="483" spans="1:35">
      <c r="A483" s="6" t="s">
        <v>521</v>
      </c>
      <c r="B483" s="6" t="s">
        <v>23</v>
      </c>
      <c r="C483" s="6">
        <v>0</v>
      </c>
      <c r="D483" s="6">
        <v>167</v>
      </c>
      <c r="E483" s="6">
        <v>67</v>
      </c>
      <c r="F483" s="1">
        <f t="shared" si="26"/>
        <v>-100</v>
      </c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T483" s="5">
        <v>15</v>
      </c>
    </row>
    <row r="484" spans="1:35">
      <c r="A484" s="1" t="s">
        <v>522</v>
      </c>
      <c r="B484" s="1" t="s">
        <v>21</v>
      </c>
      <c r="C484" s="1">
        <v>0</v>
      </c>
      <c r="D484" s="1">
        <v>184</v>
      </c>
      <c r="E484" s="1">
        <v>215.16749999999999</v>
      </c>
      <c r="F484" s="1">
        <f t="shared" si="26"/>
        <v>31.16749999999999</v>
      </c>
      <c r="S484" s="1">
        <v>-28.694500000000001</v>
      </c>
      <c r="T484" s="5">
        <v>11</v>
      </c>
    </row>
    <row r="485" spans="1:35">
      <c r="A485" s="6" t="s">
        <v>523</v>
      </c>
      <c r="B485" s="6" t="s">
        <v>21</v>
      </c>
      <c r="C485" s="6">
        <v>0</v>
      </c>
      <c r="D485" s="6">
        <v>192</v>
      </c>
      <c r="E485" s="6">
        <v>209</v>
      </c>
      <c r="F485" s="1">
        <f t="shared" si="26"/>
        <v>17</v>
      </c>
      <c r="G485" s="6">
        <v>2.3999999999999999E-6</v>
      </c>
      <c r="H485" s="6">
        <v>65.599999999999994</v>
      </c>
      <c r="I485" s="6">
        <v>119</v>
      </c>
      <c r="J485" s="6">
        <f>I485-H485</f>
        <v>53.400000000000006</v>
      </c>
      <c r="K485" s="6">
        <v>1.2999999999999999E-5</v>
      </c>
      <c r="L485" s="6">
        <v>2.46</v>
      </c>
      <c r="M485" s="6">
        <v>62.9</v>
      </c>
      <c r="N485" s="6">
        <f>M485-L485</f>
        <v>60.44</v>
      </c>
      <c r="O485" s="6"/>
      <c r="P485" s="6"/>
      <c r="Q485" s="6"/>
      <c r="R485" s="6"/>
      <c r="T485" s="5">
        <v>13</v>
      </c>
      <c r="Y485" s="6"/>
      <c r="Z485" s="6"/>
      <c r="AA485" s="6"/>
      <c r="AC485" s="6"/>
      <c r="AD485" s="6"/>
      <c r="AE485" s="6"/>
      <c r="AF485" s="6"/>
      <c r="AG485" s="6"/>
      <c r="AH485" s="6"/>
      <c r="AI485" s="5"/>
    </row>
    <row r="486" spans="1:35">
      <c r="A486" s="1" t="s">
        <v>524</v>
      </c>
      <c r="B486" s="1" t="s">
        <v>21</v>
      </c>
      <c r="C486" s="1">
        <v>0</v>
      </c>
      <c r="D486" s="1">
        <v>184</v>
      </c>
      <c r="E486" s="1">
        <v>223.6</v>
      </c>
      <c r="F486" s="1">
        <f t="shared" si="26"/>
        <v>39.599999999999994</v>
      </c>
      <c r="S486" s="1">
        <v>-8.4600000000000097</v>
      </c>
      <c r="T486" s="5">
        <v>11</v>
      </c>
      <c r="Y486" s="6"/>
      <c r="Z486" s="6"/>
      <c r="AA486" s="6"/>
      <c r="AC486" s="6"/>
      <c r="AD486" s="6"/>
      <c r="AE486" s="6"/>
      <c r="AF486" s="6"/>
      <c r="AG486" s="6"/>
      <c r="AH486" s="6"/>
      <c r="AI486" s="5"/>
    </row>
    <row r="487" spans="1:35">
      <c r="A487" s="6" t="s">
        <v>525</v>
      </c>
      <c r="B487" s="6" t="s">
        <v>23</v>
      </c>
      <c r="C487" s="6">
        <v>0</v>
      </c>
      <c r="D487" s="6">
        <v>163</v>
      </c>
      <c r="E487" s="6">
        <v>45</v>
      </c>
      <c r="F487" s="1">
        <f t="shared" si="26"/>
        <v>-118</v>
      </c>
      <c r="G487" s="6">
        <v>8.5000000000000006E-5</v>
      </c>
      <c r="H487" s="6">
        <v>-34</v>
      </c>
      <c r="I487" s="6">
        <f>H487-120</f>
        <v>-154</v>
      </c>
      <c r="J487" s="6">
        <f>I487-H487</f>
        <v>-120</v>
      </c>
      <c r="O487" s="6"/>
      <c r="P487" s="6"/>
      <c r="Q487" s="6"/>
      <c r="R487" s="6"/>
      <c r="T487" s="5">
        <v>3</v>
      </c>
    </row>
    <row r="488" spans="1:35">
      <c r="A488" s="1" t="s">
        <v>526</v>
      </c>
      <c r="B488" s="1" t="s">
        <v>21</v>
      </c>
      <c r="C488" s="1">
        <v>0</v>
      </c>
      <c r="D488" s="1">
        <v>184</v>
      </c>
      <c r="E488" s="1">
        <v>174.73</v>
      </c>
      <c r="F488" s="1">
        <f t="shared" si="26"/>
        <v>-9.2700000000000102</v>
      </c>
      <c r="S488" s="1">
        <v>7.1239999999999997</v>
      </c>
      <c r="T488" s="5">
        <v>11</v>
      </c>
    </row>
    <row r="489" spans="1:35">
      <c r="A489" s="1" t="s">
        <v>527</v>
      </c>
      <c r="B489" s="1" t="s">
        <v>21</v>
      </c>
      <c r="C489" s="1">
        <v>0</v>
      </c>
      <c r="D489" s="1">
        <v>184</v>
      </c>
      <c r="E489" s="1">
        <v>186.88</v>
      </c>
      <c r="F489" s="1">
        <f t="shared" si="26"/>
        <v>2.8799999999999955</v>
      </c>
      <c r="S489" s="1">
        <v>13.814</v>
      </c>
      <c r="T489" s="5">
        <v>11</v>
      </c>
    </row>
    <row r="490" spans="1:35">
      <c r="A490" s="1" t="s">
        <v>528</v>
      </c>
      <c r="B490" s="1" t="s">
        <v>21</v>
      </c>
      <c r="C490" s="1">
        <v>0</v>
      </c>
      <c r="D490" s="1">
        <v>184</v>
      </c>
      <c r="E490" s="1">
        <v>175.63</v>
      </c>
      <c r="F490" s="1">
        <f t="shared" si="26"/>
        <v>-8.3700000000000045</v>
      </c>
      <c r="S490" s="1">
        <v>12.185</v>
      </c>
      <c r="T490" s="5">
        <v>11</v>
      </c>
    </row>
    <row r="491" spans="1:35">
      <c r="A491" s="1" t="s">
        <v>529</v>
      </c>
      <c r="B491" s="1" t="s">
        <v>21</v>
      </c>
      <c r="C491" s="1">
        <v>0</v>
      </c>
      <c r="D491" s="1">
        <v>184</v>
      </c>
      <c r="E491" s="1">
        <v>173.2</v>
      </c>
      <c r="F491" s="1">
        <f t="shared" si="26"/>
        <v>-10.800000000000011</v>
      </c>
      <c r="S491" s="1">
        <v>-1.69999999999999</v>
      </c>
      <c r="T491" s="5">
        <v>11</v>
      </c>
    </row>
    <row r="492" spans="1:35">
      <c r="A492" s="1" t="s">
        <v>530</v>
      </c>
      <c r="B492" s="1" t="s">
        <v>21</v>
      </c>
      <c r="C492" s="1">
        <v>0</v>
      </c>
      <c r="D492" s="1">
        <v>184</v>
      </c>
      <c r="E492" s="1">
        <v>178.7</v>
      </c>
      <c r="F492" s="1">
        <f t="shared" si="26"/>
        <v>-5.3000000000000114</v>
      </c>
      <c r="S492" s="1">
        <v>19.899999999999999</v>
      </c>
      <c r="T492" s="5">
        <v>11</v>
      </c>
    </row>
    <row r="493" spans="1:35">
      <c r="A493" s="1" t="s">
        <v>531</v>
      </c>
      <c r="B493" s="1" t="s">
        <v>21</v>
      </c>
      <c r="C493" s="1">
        <v>0</v>
      </c>
      <c r="D493" s="1">
        <v>184</v>
      </c>
      <c r="E493" s="1">
        <v>160.69999999999999</v>
      </c>
      <c r="F493" s="1">
        <f t="shared" si="26"/>
        <v>-23.300000000000011</v>
      </c>
      <c r="S493" s="1">
        <v>-4.1999999999999904</v>
      </c>
      <c r="T493" s="5">
        <v>11</v>
      </c>
    </row>
    <row r="494" spans="1:35">
      <c r="A494" s="1" t="s">
        <v>532</v>
      </c>
      <c r="B494" s="1" t="s">
        <v>21</v>
      </c>
      <c r="C494" s="1">
        <v>0</v>
      </c>
      <c r="D494" s="1">
        <v>184</v>
      </c>
      <c r="E494" s="1">
        <v>172.7</v>
      </c>
      <c r="F494" s="1">
        <f t="shared" si="26"/>
        <v>-11.300000000000011</v>
      </c>
      <c r="S494" s="1">
        <v>8.5</v>
      </c>
      <c r="T494" s="5">
        <v>11</v>
      </c>
    </row>
    <row r="495" spans="1:35">
      <c r="A495" s="1" t="s">
        <v>533</v>
      </c>
      <c r="B495" s="1" t="s">
        <v>21</v>
      </c>
      <c r="C495" s="1">
        <v>0</v>
      </c>
      <c r="D495" s="1">
        <v>184</v>
      </c>
      <c r="E495" s="1">
        <v>195.3</v>
      </c>
      <c r="F495" s="1">
        <f t="shared" si="26"/>
        <v>11.300000000000011</v>
      </c>
      <c r="S495" s="1">
        <v>24.4</v>
      </c>
      <c r="T495" s="5">
        <v>11</v>
      </c>
    </row>
    <row r="496" spans="1:35">
      <c r="A496" s="1" t="s">
        <v>534</v>
      </c>
      <c r="B496" s="1" t="s">
        <v>21</v>
      </c>
      <c r="S496" s="1">
        <v>5.4000000000000101</v>
      </c>
      <c r="T496" s="5">
        <v>11</v>
      </c>
    </row>
    <row r="497" spans="1:20">
      <c r="A497" s="6" t="s">
        <v>535</v>
      </c>
      <c r="B497" s="6" t="s">
        <v>23</v>
      </c>
      <c r="C497" s="6">
        <v>0</v>
      </c>
      <c r="D497" s="6">
        <v>149</v>
      </c>
      <c r="E497" s="6">
        <v>139</v>
      </c>
      <c r="F497" s="1">
        <f t="shared" ref="F497:F528" si="27">E497-D497</f>
        <v>-10</v>
      </c>
      <c r="G497" s="6">
        <v>1.01E-5</v>
      </c>
      <c r="H497" s="6">
        <v>14</v>
      </c>
      <c r="I497" s="6">
        <v>3</v>
      </c>
      <c r="J497" s="6">
        <f t="shared" ref="J497:J502" si="28">I497-H497</f>
        <v>-11</v>
      </c>
      <c r="K497" s="6">
        <v>1.03E-4</v>
      </c>
      <c r="L497" s="6">
        <v>-35</v>
      </c>
      <c r="M497" s="6">
        <v>-41</v>
      </c>
      <c r="N497" s="6">
        <f t="shared" ref="N497:N502" si="29">M497-L497</f>
        <v>-6</v>
      </c>
      <c r="O497" s="6"/>
      <c r="P497" s="6"/>
      <c r="Q497" s="6"/>
      <c r="R497" s="6"/>
      <c r="T497" s="5">
        <v>28</v>
      </c>
    </row>
    <row r="498" spans="1:20">
      <c r="A498" s="6" t="s">
        <v>536</v>
      </c>
      <c r="B498" s="6" t="s">
        <v>23</v>
      </c>
      <c r="C498" s="6">
        <v>0</v>
      </c>
      <c r="D498" s="6">
        <v>149</v>
      </c>
      <c r="E498" s="6">
        <v>145</v>
      </c>
      <c r="F498" s="1">
        <f t="shared" si="27"/>
        <v>-4</v>
      </c>
      <c r="G498" s="6">
        <v>1.01E-5</v>
      </c>
      <c r="H498" s="6">
        <v>14</v>
      </c>
      <c r="I498" s="6">
        <v>7</v>
      </c>
      <c r="J498" s="6">
        <f t="shared" si="28"/>
        <v>-7</v>
      </c>
      <c r="K498" s="6">
        <v>1.03E-4</v>
      </c>
      <c r="L498" s="6">
        <v>-35</v>
      </c>
      <c r="M498" s="6">
        <v>-40</v>
      </c>
      <c r="N498" s="6">
        <f t="shared" si="29"/>
        <v>-5</v>
      </c>
      <c r="O498" s="6"/>
      <c r="P498" s="6"/>
      <c r="Q498" s="6"/>
      <c r="R498" s="6"/>
      <c r="T498" s="5">
        <v>28</v>
      </c>
    </row>
    <row r="499" spans="1:20">
      <c r="A499" s="6" t="s">
        <v>537</v>
      </c>
      <c r="B499" s="6" t="s">
        <v>23</v>
      </c>
      <c r="C499" s="6">
        <v>0</v>
      </c>
      <c r="D499" s="6">
        <v>149</v>
      </c>
      <c r="E499" s="6">
        <v>153</v>
      </c>
      <c r="F499" s="1">
        <f t="shared" si="27"/>
        <v>4</v>
      </c>
      <c r="G499" s="6">
        <v>1.01E-5</v>
      </c>
      <c r="H499" s="6">
        <v>14</v>
      </c>
      <c r="I499" s="6">
        <v>13</v>
      </c>
      <c r="J499" s="6">
        <f t="shared" si="28"/>
        <v>-1</v>
      </c>
      <c r="K499" s="6">
        <v>1.03E-4</v>
      </c>
      <c r="L499" s="6">
        <v>-35</v>
      </c>
      <c r="M499" s="6">
        <v>-36</v>
      </c>
      <c r="N499" s="6">
        <f t="shared" si="29"/>
        <v>-1</v>
      </c>
      <c r="O499" s="6"/>
      <c r="P499" s="6"/>
      <c r="Q499" s="6"/>
      <c r="R499" s="6"/>
      <c r="T499" s="5">
        <v>28</v>
      </c>
    </row>
    <row r="500" spans="1:20">
      <c r="A500" s="6" t="s">
        <v>538</v>
      </c>
      <c r="B500" s="6" t="s">
        <v>23</v>
      </c>
      <c r="C500" s="6">
        <v>0</v>
      </c>
      <c r="D500" s="6">
        <v>149</v>
      </c>
      <c r="E500" s="6">
        <v>154</v>
      </c>
      <c r="F500" s="1">
        <f t="shared" si="27"/>
        <v>5</v>
      </c>
      <c r="G500" s="6">
        <v>1.01E-5</v>
      </c>
      <c r="H500" s="6">
        <v>14</v>
      </c>
      <c r="I500" s="6">
        <v>10</v>
      </c>
      <c r="J500" s="6">
        <f t="shared" si="28"/>
        <v>-4</v>
      </c>
      <c r="K500" s="6">
        <v>1.03E-4</v>
      </c>
      <c r="L500" s="6">
        <v>-35</v>
      </c>
      <c r="M500" s="6">
        <v>-35</v>
      </c>
      <c r="N500" s="6">
        <f t="shared" si="29"/>
        <v>0</v>
      </c>
      <c r="O500" s="6"/>
      <c r="P500" s="6"/>
      <c r="Q500" s="6"/>
      <c r="R500" s="6"/>
      <c r="T500" s="5">
        <v>28</v>
      </c>
    </row>
    <row r="501" spans="1:20">
      <c r="A501" s="6" t="s">
        <v>539</v>
      </c>
      <c r="B501" s="6" t="s">
        <v>23</v>
      </c>
      <c r="C501" s="6">
        <v>0</v>
      </c>
      <c r="D501" s="6">
        <v>149</v>
      </c>
      <c r="E501" s="6">
        <v>147</v>
      </c>
      <c r="F501" s="1">
        <f t="shared" si="27"/>
        <v>-2</v>
      </c>
      <c r="G501" s="6">
        <v>1.01E-5</v>
      </c>
      <c r="H501" s="6">
        <v>14</v>
      </c>
      <c r="I501" s="6">
        <v>5</v>
      </c>
      <c r="J501" s="6">
        <f t="shared" si="28"/>
        <v>-9</v>
      </c>
      <c r="K501" s="6">
        <v>1.03E-4</v>
      </c>
      <c r="L501" s="6">
        <v>-35</v>
      </c>
      <c r="M501" s="6">
        <v>-36</v>
      </c>
      <c r="N501" s="6">
        <f t="shared" si="29"/>
        <v>-1</v>
      </c>
      <c r="O501" s="6"/>
      <c r="P501" s="6"/>
      <c r="Q501" s="6"/>
      <c r="R501" s="6"/>
      <c r="T501" s="5">
        <v>28</v>
      </c>
    </row>
    <row r="502" spans="1:20">
      <c r="A502" s="6" t="s">
        <v>540</v>
      </c>
      <c r="B502" s="6" t="s">
        <v>23</v>
      </c>
      <c r="C502" s="6">
        <v>0</v>
      </c>
      <c r="D502" s="6">
        <v>149</v>
      </c>
      <c r="E502" s="6">
        <v>140</v>
      </c>
      <c r="F502" s="1">
        <f t="shared" si="27"/>
        <v>-9</v>
      </c>
      <c r="G502" s="6">
        <v>1.01E-5</v>
      </c>
      <c r="H502" s="6">
        <v>14</v>
      </c>
      <c r="I502" s="6">
        <v>6</v>
      </c>
      <c r="J502" s="6">
        <f t="shared" si="28"/>
        <v>-8</v>
      </c>
      <c r="K502" s="6">
        <v>1.03E-4</v>
      </c>
      <c r="L502" s="6">
        <v>-35</v>
      </c>
      <c r="M502" s="6">
        <v>-36</v>
      </c>
      <c r="N502" s="6">
        <f t="shared" si="29"/>
        <v>-1</v>
      </c>
      <c r="O502" s="6"/>
      <c r="P502" s="6"/>
      <c r="Q502" s="6"/>
      <c r="R502" s="6"/>
      <c r="T502" s="5">
        <v>28</v>
      </c>
    </row>
    <row r="503" spans="1:20">
      <c r="A503" s="1" t="s">
        <v>541</v>
      </c>
      <c r="B503" s="1" t="s">
        <v>21</v>
      </c>
      <c r="C503" s="1">
        <v>0</v>
      </c>
      <c r="D503" s="1">
        <v>184</v>
      </c>
      <c r="E503" s="1">
        <v>180.8</v>
      </c>
      <c r="F503" s="1">
        <f t="shared" si="27"/>
        <v>-3.1999999999999886</v>
      </c>
      <c r="S503" s="1">
        <v>8.4000000000000092</v>
      </c>
      <c r="T503" s="5">
        <v>11</v>
      </c>
    </row>
    <row r="504" spans="1:20">
      <c r="A504" s="6" t="s">
        <v>542</v>
      </c>
      <c r="B504" s="6" t="s">
        <v>23</v>
      </c>
      <c r="C504" s="6">
        <v>0</v>
      </c>
      <c r="D504" s="6">
        <v>149</v>
      </c>
      <c r="E504" s="6">
        <v>148</v>
      </c>
      <c r="F504" s="1">
        <f t="shared" si="27"/>
        <v>-1</v>
      </c>
      <c r="G504" s="6">
        <v>1.01E-5</v>
      </c>
      <c r="H504" s="6">
        <v>14</v>
      </c>
      <c r="I504" s="6">
        <v>15</v>
      </c>
      <c r="J504" s="6">
        <f t="shared" ref="J504:J513" si="30">I504-H504</f>
        <v>1</v>
      </c>
      <c r="K504" s="6">
        <v>1.03E-4</v>
      </c>
      <c r="L504" s="6">
        <v>-35</v>
      </c>
      <c r="M504" s="6">
        <v>-31</v>
      </c>
      <c r="N504" s="6">
        <f t="shared" ref="N504:N513" si="31">M504-L504</f>
        <v>4</v>
      </c>
      <c r="O504" s="6"/>
      <c r="P504" s="6"/>
      <c r="Q504" s="6"/>
      <c r="R504" s="6"/>
      <c r="T504" s="5">
        <v>28</v>
      </c>
    </row>
    <row r="505" spans="1:20">
      <c r="A505" s="6" t="s">
        <v>543</v>
      </c>
      <c r="B505" s="6" t="s">
        <v>23</v>
      </c>
      <c r="C505" s="6">
        <v>0</v>
      </c>
      <c r="D505" s="6">
        <v>149</v>
      </c>
      <c r="E505" s="6">
        <v>156</v>
      </c>
      <c r="F505" s="1">
        <f t="shared" si="27"/>
        <v>7</v>
      </c>
      <c r="G505" s="6">
        <v>1.01E-5</v>
      </c>
      <c r="H505" s="6">
        <v>14</v>
      </c>
      <c r="I505" s="6">
        <v>25</v>
      </c>
      <c r="J505" s="6">
        <f t="shared" si="30"/>
        <v>11</v>
      </c>
      <c r="K505" s="6">
        <v>1.03E-4</v>
      </c>
      <c r="L505" s="6">
        <v>-35</v>
      </c>
      <c r="M505" s="6">
        <v>-35</v>
      </c>
      <c r="N505" s="6">
        <f t="shared" si="31"/>
        <v>0</v>
      </c>
      <c r="O505" s="6"/>
      <c r="P505" s="6"/>
      <c r="Q505" s="6"/>
      <c r="R505" s="6"/>
      <c r="T505" s="5">
        <v>28</v>
      </c>
    </row>
    <row r="506" spans="1:20">
      <c r="A506" s="6" t="s">
        <v>544</v>
      </c>
      <c r="B506" s="6" t="s">
        <v>23</v>
      </c>
      <c r="C506" s="6">
        <v>0</v>
      </c>
      <c r="D506" s="6">
        <v>149</v>
      </c>
      <c r="E506" s="6">
        <v>150</v>
      </c>
      <c r="F506" s="1">
        <f t="shared" si="27"/>
        <v>1</v>
      </c>
      <c r="G506" s="6">
        <v>1.01E-5</v>
      </c>
      <c r="H506" s="6">
        <v>14</v>
      </c>
      <c r="I506" s="6">
        <v>13</v>
      </c>
      <c r="J506" s="6">
        <f t="shared" si="30"/>
        <v>-1</v>
      </c>
      <c r="K506" s="6">
        <v>1.03E-4</v>
      </c>
      <c r="L506" s="6">
        <v>-35</v>
      </c>
      <c r="M506" s="6">
        <v>-37</v>
      </c>
      <c r="N506" s="6">
        <f t="shared" si="31"/>
        <v>-2</v>
      </c>
      <c r="O506" s="6"/>
      <c r="P506" s="6"/>
      <c r="Q506" s="6"/>
      <c r="R506" s="6"/>
      <c r="T506" s="5">
        <v>28</v>
      </c>
    </row>
    <row r="507" spans="1:20">
      <c r="A507" s="6" t="s">
        <v>545</v>
      </c>
      <c r="B507" s="6" t="s">
        <v>23</v>
      </c>
      <c r="C507" s="6">
        <v>0</v>
      </c>
      <c r="D507" s="6">
        <v>149</v>
      </c>
      <c r="E507" s="6">
        <v>152</v>
      </c>
      <c r="F507" s="1">
        <f t="shared" si="27"/>
        <v>3</v>
      </c>
      <c r="G507" s="6">
        <v>1.01E-5</v>
      </c>
      <c r="H507" s="6">
        <v>14</v>
      </c>
      <c r="I507" s="6">
        <v>13</v>
      </c>
      <c r="J507" s="6">
        <f t="shared" si="30"/>
        <v>-1</v>
      </c>
      <c r="K507" s="6">
        <v>1.03E-4</v>
      </c>
      <c r="L507" s="6">
        <v>-35</v>
      </c>
      <c r="M507" s="6">
        <v>-36</v>
      </c>
      <c r="N507" s="6">
        <f t="shared" si="31"/>
        <v>-1</v>
      </c>
      <c r="O507" s="6"/>
      <c r="P507" s="6"/>
      <c r="Q507" s="6"/>
      <c r="R507" s="6"/>
      <c r="T507" s="5">
        <v>28</v>
      </c>
    </row>
    <row r="508" spans="1:20">
      <c r="A508" s="6" t="s">
        <v>546</v>
      </c>
      <c r="B508" s="6" t="s">
        <v>23</v>
      </c>
      <c r="C508" s="6">
        <v>0</v>
      </c>
      <c r="D508" s="6">
        <v>149</v>
      </c>
      <c r="E508" s="6">
        <v>152</v>
      </c>
      <c r="F508" s="1">
        <f t="shared" si="27"/>
        <v>3</v>
      </c>
      <c r="G508" s="6">
        <v>1.01E-5</v>
      </c>
      <c r="H508" s="6">
        <v>14</v>
      </c>
      <c r="I508" s="6">
        <v>20</v>
      </c>
      <c r="J508" s="6">
        <f t="shared" si="30"/>
        <v>6</v>
      </c>
      <c r="K508" s="6">
        <v>1.03E-4</v>
      </c>
      <c r="L508" s="6">
        <v>-35</v>
      </c>
      <c r="M508" s="6">
        <v>-27</v>
      </c>
      <c r="N508" s="6">
        <f t="shared" si="31"/>
        <v>8</v>
      </c>
      <c r="O508" s="6"/>
      <c r="P508" s="6"/>
      <c r="Q508" s="6"/>
      <c r="R508" s="6"/>
      <c r="T508" s="5">
        <v>28</v>
      </c>
    </row>
    <row r="509" spans="1:20">
      <c r="A509" s="6" t="s">
        <v>547</v>
      </c>
      <c r="B509" s="6" t="s">
        <v>23</v>
      </c>
      <c r="C509" s="6">
        <v>0</v>
      </c>
      <c r="D509" s="6">
        <v>149</v>
      </c>
      <c r="E509" s="6">
        <v>124</v>
      </c>
      <c r="F509" s="1">
        <f t="shared" si="27"/>
        <v>-25</v>
      </c>
      <c r="G509" s="6">
        <v>1.01E-5</v>
      </c>
      <c r="H509" s="6">
        <v>14</v>
      </c>
      <c r="I509" s="6">
        <v>7</v>
      </c>
      <c r="J509" s="6">
        <f t="shared" si="30"/>
        <v>-7</v>
      </c>
      <c r="K509" s="6">
        <v>1.03E-4</v>
      </c>
      <c r="L509" s="6">
        <v>-35</v>
      </c>
      <c r="M509" s="6">
        <v>-42</v>
      </c>
      <c r="N509" s="6">
        <f t="shared" si="31"/>
        <v>-7</v>
      </c>
      <c r="O509" s="6"/>
      <c r="P509" s="6"/>
      <c r="Q509" s="6"/>
      <c r="R509" s="6"/>
      <c r="T509" s="5">
        <v>28</v>
      </c>
    </row>
    <row r="510" spans="1:20">
      <c r="A510" s="6" t="s">
        <v>548</v>
      </c>
      <c r="B510" s="6" t="s">
        <v>23</v>
      </c>
      <c r="C510" s="6">
        <v>0</v>
      </c>
      <c r="D510" s="6">
        <v>149</v>
      </c>
      <c r="E510" s="6">
        <v>153</v>
      </c>
      <c r="F510" s="1">
        <f t="shared" si="27"/>
        <v>4</v>
      </c>
      <c r="G510" s="6">
        <v>1.01E-5</v>
      </c>
      <c r="H510" s="6">
        <v>14</v>
      </c>
      <c r="I510" s="6">
        <v>29</v>
      </c>
      <c r="J510" s="6">
        <f t="shared" si="30"/>
        <v>15</v>
      </c>
      <c r="K510" s="6">
        <v>1.03E-4</v>
      </c>
      <c r="L510" s="6">
        <v>-35</v>
      </c>
      <c r="M510" s="6">
        <v>-24</v>
      </c>
      <c r="N510" s="6">
        <f t="shared" si="31"/>
        <v>11</v>
      </c>
      <c r="O510" s="6"/>
      <c r="P510" s="6"/>
      <c r="Q510" s="6"/>
      <c r="R510" s="6"/>
      <c r="T510" s="5">
        <v>28</v>
      </c>
    </row>
    <row r="511" spans="1:20">
      <c r="A511" s="6" t="s">
        <v>549</v>
      </c>
      <c r="B511" s="6" t="s">
        <v>23</v>
      </c>
      <c r="C511" s="6">
        <v>0</v>
      </c>
      <c r="D511" s="6">
        <v>149</v>
      </c>
      <c r="E511" s="6">
        <v>161</v>
      </c>
      <c r="F511" s="1">
        <f t="shared" si="27"/>
        <v>12</v>
      </c>
      <c r="G511" s="6">
        <v>1.01E-5</v>
      </c>
      <c r="H511" s="6">
        <v>14</v>
      </c>
      <c r="I511" s="6">
        <v>32</v>
      </c>
      <c r="J511" s="6">
        <f t="shared" si="30"/>
        <v>18</v>
      </c>
      <c r="K511" s="6">
        <v>1.03E-4</v>
      </c>
      <c r="L511" s="6">
        <v>-35</v>
      </c>
      <c r="M511" s="6">
        <v>-18</v>
      </c>
      <c r="N511" s="6">
        <f t="shared" si="31"/>
        <v>17</v>
      </c>
      <c r="O511" s="6"/>
      <c r="P511" s="6"/>
      <c r="Q511" s="6"/>
      <c r="R511" s="6"/>
      <c r="T511" s="5">
        <v>28</v>
      </c>
    </row>
    <row r="512" spans="1:20">
      <c r="A512" s="6" t="s">
        <v>550</v>
      </c>
      <c r="B512" s="6" t="s">
        <v>23</v>
      </c>
      <c r="C512" s="6">
        <v>0</v>
      </c>
      <c r="D512" s="6">
        <v>149</v>
      </c>
      <c r="E512" s="6">
        <v>148</v>
      </c>
      <c r="F512" s="1">
        <f t="shared" si="27"/>
        <v>-1</v>
      </c>
      <c r="G512" s="6">
        <v>1.01E-5</v>
      </c>
      <c r="H512" s="6">
        <v>14</v>
      </c>
      <c r="I512" s="6">
        <v>10</v>
      </c>
      <c r="J512" s="6">
        <f t="shared" si="30"/>
        <v>-4</v>
      </c>
      <c r="K512" s="6">
        <v>1.03E-4</v>
      </c>
      <c r="L512" s="6">
        <v>-35</v>
      </c>
      <c r="M512" s="6">
        <v>-38</v>
      </c>
      <c r="N512" s="6">
        <f t="shared" si="31"/>
        <v>-3</v>
      </c>
      <c r="O512" s="6"/>
      <c r="P512" s="6"/>
      <c r="Q512" s="6"/>
      <c r="R512" s="6"/>
      <c r="T512" s="5">
        <v>28</v>
      </c>
    </row>
    <row r="513" spans="1:20">
      <c r="A513" s="6" t="s">
        <v>551</v>
      </c>
      <c r="B513" s="6" t="s">
        <v>23</v>
      </c>
      <c r="C513" s="6">
        <v>0</v>
      </c>
      <c r="D513" s="6">
        <v>149</v>
      </c>
      <c r="E513" s="6">
        <v>148</v>
      </c>
      <c r="F513" s="1">
        <f t="shared" si="27"/>
        <v>-1</v>
      </c>
      <c r="G513" s="6">
        <v>1.01E-5</v>
      </c>
      <c r="H513" s="6">
        <v>14</v>
      </c>
      <c r="I513" s="6">
        <v>14</v>
      </c>
      <c r="J513" s="6">
        <f t="shared" si="30"/>
        <v>0</v>
      </c>
      <c r="K513" s="6">
        <v>1.03E-4</v>
      </c>
      <c r="L513" s="6">
        <v>-35</v>
      </c>
      <c r="M513" s="6">
        <v>-34</v>
      </c>
      <c r="N513" s="6">
        <f t="shared" si="31"/>
        <v>1</v>
      </c>
      <c r="O513" s="6"/>
      <c r="P513" s="6"/>
      <c r="Q513" s="6"/>
      <c r="R513" s="6"/>
      <c r="T513" s="5">
        <v>28</v>
      </c>
    </row>
    <row r="514" spans="1:20">
      <c r="A514" s="1" t="s">
        <v>552</v>
      </c>
      <c r="B514" s="1" t="s">
        <v>21</v>
      </c>
      <c r="C514" s="1">
        <v>0</v>
      </c>
      <c r="D514" s="1">
        <v>184</v>
      </c>
      <c r="E514" s="1">
        <v>180.2</v>
      </c>
      <c r="F514" s="1">
        <f t="shared" si="27"/>
        <v>-3.8000000000000114</v>
      </c>
      <c r="S514" s="1">
        <v>15.1</v>
      </c>
      <c r="T514" s="5">
        <v>11</v>
      </c>
    </row>
    <row r="515" spans="1:20">
      <c r="A515" s="6" t="s">
        <v>553</v>
      </c>
      <c r="B515" s="6" t="s">
        <v>23</v>
      </c>
      <c r="C515" s="6">
        <v>0</v>
      </c>
      <c r="D515" s="6">
        <v>149</v>
      </c>
      <c r="E515" s="6">
        <v>158</v>
      </c>
      <c r="F515" s="1">
        <f t="shared" si="27"/>
        <v>9</v>
      </c>
      <c r="G515" s="6">
        <v>1.01E-5</v>
      </c>
      <c r="H515" s="6">
        <v>14</v>
      </c>
      <c r="I515" s="6">
        <v>12</v>
      </c>
      <c r="J515" s="6">
        <f>I515-H515</f>
        <v>-2</v>
      </c>
      <c r="K515" s="6">
        <v>1.03E-4</v>
      </c>
      <c r="L515" s="6">
        <v>-35</v>
      </c>
      <c r="M515" s="6">
        <v>-31</v>
      </c>
      <c r="N515" s="6">
        <f>M515-L515</f>
        <v>4</v>
      </c>
      <c r="O515" s="6"/>
      <c r="P515" s="6"/>
      <c r="Q515" s="6"/>
      <c r="R515" s="6"/>
      <c r="T515" s="5">
        <v>28</v>
      </c>
    </row>
    <row r="516" spans="1:20">
      <c r="A516" s="6" t="s">
        <v>554</v>
      </c>
      <c r="B516" s="6" t="s">
        <v>23</v>
      </c>
      <c r="C516" s="6">
        <v>0</v>
      </c>
      <c r="D516" s="6">
        <v>149</v>
      </c>
      <c r="E516" s="6">
        <v>159</v>
      </c>
      <c r="F516" s="1">
        <f t="shared" si="27"/>
        <v>10</v>
      </c>
      <c r="G516" s="6">
        <v>1.01E-5</v>
      </c>
      <c r="H516" s="6">
        <v>14</v>
      </c>
      <c r="I516" s="6">
        <v>15</v>
      </c>
      <c r="J516" s="6">
        <f>I516-H516</f>
        <v>1</v>
      </c>
      <c r="K516" s="6">
        <v>1.03E-4</v>
      </c>
      <c r="L516" s="6">
        <v>-35</v>
      </c>
      <c r="M516" s="6">
        <v>-25</v>
      </c>
      <c r="N516" s="6">
        <f>M516-L516</f>
        <v>10</v>
      </c>
      <c r="O516" s="6"/>
      <c r="P516" s="6"/>
      <c r="Q516" s="6"/>
      <c r="R516" s="6"/>
      <c r="T516" s="5">
        <v>28</v>
      </c>
    </row>
    <row r="517" spans="1:20">
      <c r="A517" s="1" t="s">
        <v>555</v>
      </c>
      <c r="B517" s="1" t="s">
        <v>21</v>
      </c>
      <c r="C517" s="1">
        <v>0</v>
      </c>
      <c r="D517" s="1">
        <v>184</v>
      </c>
      <c r="E517" s="1">
        <v>182.03540000000001</v>
      </c>
      <c r="F517" s="1">
        <f t="shared" si="27"/>
        <v>-1.9645999999999901</v>
      </c>
      <c r="S517" s="1">
        <v>-1.0548499999999901</v>
      </c>
      <c r="T517" s="5">
        <v>11</v>
      </c>
    </row>
    <row r="518" spans="1:20">
      <c r="A518" s="1" t="s">
        <v>556</v>
      </c>
      <c r="B518" s="1" t="s">
        <v>21</v>
      </c>
      <c r="C518" s="1">
        <v>0</v>
      </c>
      <c r="D518" s="1">
        <v>184</v>
      </c>
      <c r="E518" s="1">
        <v>175.99299999999999</v>
      </c>
      <c r="F518" s="1">
        <f t="shared" si="27"/>
        <v>-8.007000000000005</v>
      </c>
      <c r="S518" s="1">
        <v>-11.829499999999999</v>
      </c>
      <c r="T518" s="5">
        <v>11</v>
      </c>
    </row>
    <row r="519" spans="1:20">
      <c r="A519" s="6" t="s">
        <v>557</v>
      </c>
      <c r="B519" s="6" t="s">
        <v>21</v>
      </c>
      <c r="C519" s="6">
        <v>0</v>
      </c>
      <c r="D519" s="6">
        <v>206.5</v>
      </c>
      <c r="E519" s="6">
        <v>202.47</v>
      </c>
      <c r="F519" s="1">
        <f t="shared" si="27"/>
        <v>-4.0300000000000011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T519" s="5">
        <v>18</v>
      </c>
    </row>
    <row r="520" spans="1:20">
      <c r="A520" s="1" t="s">
        <v>558</v>
      </c>
      <c r="B520" s="1" t="s">
        <v>21</v>
      </c>
      <c r="C520" s="1">
        <v>0</v>
      </c>
      <c r="D520" s="1">
        <v>195</v>
      </c>
      <c r="E520" s="1">
        <v>207</v>
      </c>
      <c r="F520" s="1">
        <f t="shared" si="27"/>
        <v>12</v>
      </c>
      <c r="S520" s="1">
        <v>-7.3499999999999899</v>
      </c>
      <c r="T520" s="5" t="s">
        <v>559</v>
      </c>
    </row>
    <row r="521" spans="1:20">
      <c r="A521" s="6" t="s">
        <v>560</v>
      </c>
      <c r="B521" s="6" t="s">
        <v>21</v>
      </c>
      <c r="C521" s="6">
        <v>0</v>
      </c>
      <c r="D521" s="6">
        <v>206.5</v>
      </c>
      <c r="E521" s="6">
        <v>231.51</v>
      </c>
      <c r="F521" s="1">
        <f t="shared" si="27"/>
        <v>25.009999999999991</v>
      </c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T521" s="5">
        <v>18</v>
      </c>
    </row>
    <row r="522" spans="1:20">
      <c r="A522" s="1" t="s">
        <v>561</v>
      </c>
      <c r="B522" s="1" t="s">
        <v>21</v>
      </c>
      <c r="C522" s="1">
        <v>0</v>
      </c>
      <c r="D522" s="1">
        <v>184</v>
      </c>
      <c r="E522" s="1">
        <v>206.19</v>
      </c>
      <c r="F522" s="1">
        <f t="shared" si="27"/>
        <v>22.189999999999998</v>
      </c>
      <c r="S522" s="1">
        <v>-16.2285</v>
      </c>
      <c r="T522" s="5">
        <v>11</v>
      </c>
    </row>
    <row r="523" spans="1:20">
      <c r="A523" s="1" t="s">
        <v>562</v>
      </c>
      <c r="B523" s="1" t="s">
        <v>21</v>
      </c>
      <c r="C523" s="1">
        <v>0</v>
      </c>
      <c r="D523" s="1">
        <v>184</v>
      </c>
      <c r="E523" s="1">
        <v>183</v>
      </c>
      <c r="F523" s="1">
        <f t="shared" si="27"/>
        <v>-1</v>
      </c>
      <c r="S523" s="1">
        <v>1.5</v>
      </c>
      <c r="T523" s="5">
        <v>11</v>
      </c>
    </row>
    <row r="524" spans="1:20">
      <c r="A524" s="6" t="s">
        <v>563</v>
      </c>
      <c r="B524" s="6" t="s">
        <v>23</v>
      </c>
      <c r="C524" s="6">
        <v>0</v>
      </c>
      <c r="D524" s="6">
        <v>160</v>
      </c>
      <c r="E524" s="6">
        <v>130.5</v>
      </c>
      <c r="F524" s="1">
        <f t="shared" si="27"/>
        <v>-29.5</v>
      </c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T524" s="5">
        <v>8</v>
      </c>
    </row>
    <row r="525" spans="1:20">
      <c r="A525" s="1" t="s">
        <v>564</v>
      </c>
      <c r="B525" s="1" t="s">
        <v>21</v>
      </c>
      <c r="C525" s="1">
        <v>0</v>
      </c>
      <c r="D525" s="1">
        <v>184</v>
      </c>
      <c r="E525" s="1">
        <v>232.8</v>
      </c>
      <c r="F525" s="1">
        <f t="shared" si="27"/>
        <v>48.800000000000011</v>
      </c>
      <c r="S525" s="1">
        <v>-48.1</v>
      </c>
      <c r="T525" s="5">
        <v>11</v>
      </c>
    </row>
    <row r="526" spans="1:20">
      <c r="A526" s="1" t="s">
        <v>565</v>
      </c>
      <c r="B526" s="1" t="s">
        <v>21</v>
      </c>
      <c r="C526" s="1">
        <v>0</v>
      </c>
      <c r="D526" s="1">
        <v>184</v>
      </c>
      <c r="E526" s="1">
        <v>158.715</v>
      </c>
      <c r="F526" s="1">
        <f t="shared" si="27"/>
        <v>-25.284999999999997</v>
      </c>
      <c r="S526" s="1">
        <v>23.079000000000001</v>
      </c>
      <c r="T526" s="5">
        <v>11</v>
      </c>
    </row>
    <row r="527" spans="1:20">
      <c r="A527" s="1" t="s">
        <v>566</v>
      </c>
      <c r="B527" s="1" t="s">
        <v>21</v>
      </c>
      <c r="C527" s="1">
        <v>0</v>
      </c>
      <c r="D527" s="1">
        <v>184</v>
      </c>
      <c r="E527" s="1">
        <v>194.7</v>
      </c>
      <c r="F527" s="1">
        <f t="shared" si="27"/>
        <v>10.699999999999989</v>
      </c>
      <c r="S527" s="1">
        <v>25.1</v>
      </c>
      <c r="T527" s="5">
        <v>11</v>
      </c>
    </row>
    <row r="528" spans="1:20">
      <c r="A528" s="6" t="s">
        <v>567</v>
      </c>
      <c r="B528" s="6" t="s">
        <v>23</v>
      </c>
      <c r="C528" s="6">
        <v>0</v>
      </c>
      <c r="D528" s="6">
        <v>160</v>
      </c>
      <c r="E528" s="6">
        <v>163.9</v>
      </c>
      <c r="F528" s="1">
        <f t="shared" si="27"/>
        <v>3.9000000000000057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T528" s="5">
        <v>8</v>
      </c>
    </row>
    <row r="529" spans="1:20">
      <c r="A529" s="1" t="s">
        <v>568</v>
      </c>
      <c r="B529" s="1" t="s">
        <v>21</v>
      </c>
      <c r="C529" s="1">
        <v>0</v>
      </c>
      <c r="D529" s="1">
        <v>184</v>
      </c>
      <c r="E529" s="1">
        <v>184.15450000000001</v>
      </c>
      <c r="F529" s="1">
        <f t="shared" ref="F529:F560" si="32">E529-D529</f>
        <v>0.15450000000001296</v>
      </c>
      <c r="S529" s="1">
        <v>3.4000000000000101</v>
      </c>
      <c r="T529" s="5">
        <v>11</v>
      </c>
    </row>
    <row r="530" spans="1:20">
      <c r="A530" s="1" t="s">
        <v>569</v>
      </c>
      <c r="B530" s="1" t="s">
        <v>21</v>
      </c>
      <c r="C530" s="1">
        <v>0</v>
      </c>
      <c r="D530" s="1">
        <v>184</v>
      </c>
      <c r="E530" s="1">
        <v>245.8</v>
      </c>
      <c r="F530" s="1">
        <f t="shared" si="32"/>
        <v>61.800000000000011</v>
      </c>
      <c r="S530" s="1">
        <v>10.5</v>
      </c>
      <c r="T530" s="5">
        <v>11</v>
      </c>
    </row>
    <row r="531" spans="1:20">
      <c r="A531" s="1" t="s">
        <v>570</v>
      </c>
      <c r="B531" s="1" t="s">
        <v>21</v>
      </c>
      <c r="C531" s="1">
        <v>0</v>
      </c>
      <c r="D531" s="1">
        <v>184</v>
      </c>
      <c r="E531" s="1">
        <v>195.6</v>
      </c>
      <c r="F531" s="1">
        <f t="shared" si="32"/>
        <v>11.599999999999994</v>
      </c>
      <c r="S531" s="1">
        <v>-33.700000000000003</v>
      </c>
      <c r="T531" s="5">
        <v>11</v>
      </c>
    </row>
    <row r="532" spans="1:20">
      <c r="A532" s="1" t="s">
        <v>571</v>
      </c>
      <c r="B532" s="1" t="s">
        <v>21</v>
      </c>
      <c r="C532" s="1">
        <v>0</v>
      </c>
      <c r="D532" s="1">
        <v>184</v>
      </c>
      <c r="E532" s="1">
        <v>192.1</v>
      </c>
      <c r="F532" s="1">
        <f t="shared" si="32"/>
        <v>8.0999999999999943</v>
      </c>
      <c r="S532" s="1">
        <v>20.408000000000001</v>
      </c>
      <c r="T532" s="5">
        <v>11</v>
      </c>
    </row>
    <row r="533" spans="1:20">
      <c r="A533" s="1" t="s">
        <v>572</v>
      </c>
      <c r="B533" s="1" t="s">
        <v>21</v>
      </c>
      <c r="C533" s="1">
        <v>0</v>
      </c>
      <c r="D533" s="1">
        <v>184</v>
      </c>
      <c r="E533" s="1">
        <v>182.9</v>
      </c>
      <c r="F533" s="1">
        <f t="shared" si="32"/>
        <v>-1.0999999999999943</v>
      </c>
      <c r="S533" s="1">
        <v>15.2</v>
      </c>
      <c r="T533" s="5">
        <v>11</v>
      </c>
    </row>
    <row r="534" spans="1:20">
      <c r="A534" s="6" t="s">
        <v>573</v>
      </c>
      <c r="B534" s="6" t="s">
        <v>23</v>
      </c>
      <c r="C534" s="6">
        <v>0</v>
      </c>
      <c r="D534" s="6">
        <v>149</v>
      </c>
      <c r="E534" s="6">
        <v>141</v>
      </c>
      <c r="F534" s="1">
        <f t="shared" si="32"/>
        <v>-8</v>
      </c>
      <c r="G534" s="6">
        <v>1.01E-5</v>
      </c>
      <c r="H534" s="6">
        <v>14</v>
      </c>
      <c r="I534" s="6">
        <v>9</v>
      </c>
      <c r="J534" s="6">
        <f>I534-H534</f>
        <v>-5</v>
      </c>
      <c r="K534" s="6">
        <v>1.03E-4</v>
      </c>
      <c r="L534" s="6">
        <v>-35</v>
      </c>
      <c r="M534" s="6">
        <v>-43</v>
      </c>
      <c r="N534" s="6">
        <f>M534-L534</f>
        <v>-8</v>
      </c>
      <c r="O534" s="6"/>
      <c r="P534" s="6"/>
      <c r="Q534" s="6"/>
      <c r="R534" s="6"/>
      <c r="T534" s="5">
        <v>28</v>
      </c>
    </row>
    <row r="535" spans="1:20">
      <c r="A535" s="6" t="s">
        <v>574</v>
      </c>
      <c r="B535" s="6" t="s">
        <v>23</v>
      </c>
      <c r="C535" s="6">
        <v>0</v>
      </c>
      <c r="D535" s="6">
        <v>149</v>
      </c>
      <c r="E535" s="6">
        <v>144</v>
      </c>
      <c r="F535" s="1">
        <f t="shared" si="32"/>
        <v>-5</v>
      </c>
      <c r="G535" s="6">
        <v>1.01E-5</v>
      </c>
      <c r="H535" s="6">
        <v>14</v>
      </c>
      <c r="I535" s="6">
        <v>16</v>
      </c>
      <c r="J535" s="6">
        <f>I535-H535</f>
        <v>2</v>
      </c>
      <c r="K535" s="6">
        <v>1.03E-4</v>
      </c>
      <c r="L535" s="6">
        <v>-35</v>
      </c>
      <c r="M535" s="6">
        <v>-36</v>
      </c>
      <c r="N535" s="6">
        <f>M535-L535</f>
        <v>-1</v>
      </c>
      <c r="O535" s="6"/>
      <c r="P535" s="6"/>
      <c r="Q535" s="6"/>
      <c r="R535" s="6"/>
      <c r="T535" s="5">
        <v>28</v>
      </c>
    </row>
    <row r="536" spans="1:20">
      <c r="A536" s="6" t="s">
        <v>575</v>
      </c>
      <c r="B536" s="6" t="s">
        <v>23</v>
      </c>
      <c r="C536" s="6">
        <v>0</v>
      </c>
      <c r="D536" s="6">
        <v>149</v>
      </c>
      <c r="E536" s="6">
        <v>153</v>
      </c>
      <c r="F536" s="1">
        <f t="shared" si="32"/>
        <v>4</v>
      </c>
      <c r="G536" s="6">
        <v>1.01E-5</v>
      </c>
      <c r="H536" s="6">
        <v>14</v>
      </c>
      <c r="I536" s="6">
        <v>14</v>
      </c>
      <c r="J536" s="6">
        <f>I536-H536</f>
        <v>0</v>
      </c>
      <c r="K536" s="6">
        <v>1.03E-4</v>
      </c>
      <c r="L536" s="6">
        <v>-35</v>
      </c>
      <c r="M536" s="6">
        <v>-31</v>
      </c>
      <c r="N536" s="6">
        <f>M536-L536</f>
        <v>4</v>
      </c>
      <c r="O536" s="6"/>
      <c r="P536" s="6"/>
      <c r="Q536" s="6"/>
      <c r="R536" s="6"/>
      <c r="T536" s="5">
        <v>28</v>
      </c>
    </row>
    <row r="537" spans="1:20">
      <c r="A537" s="6" t="s">
        <v>576</v>
      </c>
      <c r="B537" s="6" t="s">
        <v>23</v>
      </c>
      <c r="C537" s="6">
        <v>0</v>
      </c>
      <c r="D537" s="6">
        <v>149</v>
      </c>
      <c r="E537" s="6">
        <v>147</v>
      </c>
      <c r="F537" s="1">
        <f t="shared" si="32"/>
        <v>-2</v>
      </c>
      <c r="G537" s="6">
        <v>1.01E-5</v>
      </c>
      <c r="H537" s="6">
        <v>14</v>
      </c>
      <c r="I537" s="6">
        <v>14</v>
      </c>
      <c r="J537" s="6">
        <f>I537-H537</f>
        <v>0</v>
      </c>
      <c r="K537" s="6">
        <v>1.03E-4</v>
      </c>
      <c r="L537" s="6">
        <v>-35</v>
      </c>
      <c r="M537" s="6">
        <v>-30</v>
      </c>
      <c r="N537" s="6">
        <f>M537-L537</f>
        <v>5</v>
      </c>
      <c r="O537" s="6"/>
      <c r="P537" s="6"/>
      <c r="Q537" s="6"/>
      <c r="R537" s="6"/>
      <c r="T537" s="5">
        <v>28</v>
      </c>
    </row>
    <row r="538" spans="1:20">
      <c r="A538" s="6" t="s">
        <v>577</v>
      </c>
      <c r="B538" s="6" t="s">
        <v>21</v>
      </c>
      <c r="C538" s="6">
        <v>3E-9</v>
      </c>
      <c r="D538" s="6">
        <v>200</v>
      </c>
      <c r="E538" s="6">
        <v>172</v>
      </c>
      <c r="F538" s="1">
        <f t="shared" si="32"/>
        <v>-28</v>
      </c>
      <c r="G538" s="6">
        <v>7.9999999999999996E-7</v>
      </c>
      <c r="H538" s="6">
        <v>120</v>
      </c>
      <c r="I538" s="6">
        <v>135</v>
      </c>
      <c r="J538" s="6">
        <f>I538-H538</f>
        <v>15</v>
      </c>
      <c r="K538" s="6">
        <v>1.0000000000000001E-5</v>
      </c>
      <c r="L538" s="6">
        <v>32.799999999999997</v>
      </c>
      <c r="M538" s="6">
        <v>96</v>
      </c>
      <c r="N538" s="6">
        <f>M538-L538</f>
        <v>63.2</v>
      </c>
      <c r="O538" s="6"/>
      <c r="P538" s="6"/>
      <c r="Q538" s="6"/>
      <c r="R538" s="6"/>
      <c r="T538" s="5">
        <v>1</v>
      </c>
    </row>
    <row r="539" spans="1:20">
      <c r="A539" s="1" t="s">
        <v>578</v>
      </c>
      <c r="B539" s="1" t="s">
        <v>21</v>
      </c>
      <c r="C539" s="1">
        <v>0</v>
      </c>
      <c r="D539" s="1">
        <v>184</v>
      </c>
      <c r="E539" s="1">
        <v>196.6</v>
      </c>
      <c r="F539" s="1">
        <f t="shared" si="32"/>
        <v>12.599999999999994</v>
      </c>
      <c r="S539" s="1">
        <v>5.9000000000000101</v>
      </c>
      <c r="T539" s="5">
        <v>11</v>
      </c>
    </row>
    <row r="540" spans="1:20">
      <c r="A540" s="6" t="s">
        <v>579</v>
      </c>
      <c r="B540" s="6" t="s">
        <v>23</v>
      </c>
      <c r="C540" s="6">
        <v>0</v>
      </c>
      <c r="D540" s="6">
        <v>149</v>
      </c>
      <c r="E540" s="6">
        <v>146</v>
      </c>
      <c r="F540" s="1">
        <f t="shared" si="32"/>
        <v>-3</v>
      </c>
      <c r="G540" s="6">
        <v>1.01E-5</v>
      </c>
      <c r="H540" s="6">
        <v>14</v>
      </c>
      <c r="I540" s="6">
        <v>9</v>
      </c>
      <c r="J540" s="6">
        <f>I540-H540</f>
        <v>-5</v>
      </c>
      <c r="K540" s="6">
        <v>1.03E-4</v>
      </c>
      <c r="L540" s="6">
        <v>-35</v>
      </c>
      <c r="M540" s="6">
        <v>-34</v>
      </c>
      <c r="N540" s="6">
        <f>M540-L540</f>
        <v>1</v>
      </c>
      <c r="O540" s="6"/>
      <c r="P540" s="6"/>
      <c r="Q540" s="6"/>
      <c r="R540" s="6"/>
      <c r="T540" s="5">
        <v>28</v>
      </c>
    </row>
    <row r="541" spans="1:20">
      <c r="A541" s="6" t="s">
        <v>580</v>
      </c>
      <c r="B541" s="6" t="s">
        <v>23</v>
      </c>
      <c r="C541" s="6">
        <v>0</v>
      </c>
      <c r="D541" s="6">
        <v>149</v>
      </c>
      <c r="E541" s="6">
        <v>153</v>
      </c>
      <c r="F541" s="1">
        <f t="shared" si="32"/>
        <v>4</v>
      </c>
      <c r="G541" s="6">
        <v>1.01E-5</v>
      </c>
      <c r="H541" s="6">
        <v>14</v>
      </c>
      <c r="I541" s="6">
        <v>4</v>
      </c>
      <c r="J541" s="6">
        <f>I541-H541</f>
        <v>-10</v>
      </c>
      <c r="K541" s="6">
        <v>1.03E-4</v>
      </c>
      <c r="L541" s="6">
        <v>-35</v>
      </c>
      <c r="M541" s="6">
        <v>-40</v>
      </c>
      <c r="N541" s="6">
        <f>M541-L541</f>
        <v>-5</v>
      </c>
      <c r="O541" s="6"/>
      <c r="P541" s="6"/>
      <c r="Q541" s="6"/>
      <c r="R541" s="6"/>
      <c r="T541" s="5">
        <v>28</v>
      </c>
    </row>
    <row r="542" spans="1:20">
      <c r="A542" s="6" t="s">
        <v>581</v>
      </c>
      <c r="B542" s="6" t="s">
        <v>23</v>
      </c>
      <c r="C542" s="6">
        <v>0</v>
      </c>
      <c r="D542" s="6">
        <v>160</v>
      </c>
      <c r="E542" s="6">
        <v>110</v>
      </c>
      <c r="F542" s="1">
        <f t="shared" si="32"/>
        <v>-50</v>
      </c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T542" s="5">
        <v>8</v>
      </c>
    </row>
    <row r="543" spans="1:20">
      <c r="A543" s="1" t="s">
        <v>582</v>
      </c>
      <c r="B543" s="1" t="s">
        <v>21</v>
      </c>
      <c r="C543" s="1">
        <v>0</v>
      </c>
      <c r="D543" s="1">
        <v>184</v>
      </c>
      <c r="E543" s="1">
        <v>141</v>
      </c>
      <c r="F543" s="1">
        <f t="shared" si="32"/>
        <v>-43</v>
      </c>
      <c r="S543" s="1">
        <v>23</v>
      </c>
      <c r="T543" s="5">
        <v>11</v>
      </c>
    </row>
    <row r="544" spans="1:20">
      <c r="A544" s="1" t="s">
        <v>583</v>
      </c>
      <c r="B544" s="1" t="s">
        <v>21</v>
      </c>
      <c r="C544" s="1">
        <v>0</v>
      </c>
      <c r="D544" s="1">
        <v>184</v>
      </c>
      <c r="E544" s="1">
        <v>232.6</v>
      </c>
      <c r="F544" s="1">
        <f t="shared" si="32"/>
        <v>48.599999999999994</v>
      </c>
      <c r="S544" s="1">
        <v>-22.4</v>
      </c>
      <c r="T544" s="5">
        <v>11</v>
      </c>
    </row>
    <row r="545" spans="1:20">
      <c r="A545" s="6" t="s">
        <v>584</v>
      </c>
      <c r="B545" s="6" t="s">
        <v>23</v>
      </c>
      <c r="C545" s="6">
        <v>0</v>
      </c>
      <c r="D545" s="6">
        <v>167</v>
      </c>
      <c r="E545" s="6">
        <v>26</v>
      </c>
      <c r="F545" s="1">
        <f t="shared" si="32"/>
        <v>-141</v>
      </c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T545" s="5">
        <v>15</v>
      </c>
    </row>
    <row r="546" spans="1:20">
      <c r="A546" s="1" t="s">
        <v>585</v>
      </c>
      <c r="B546" s="1" t="s">
        <v>21</v>
      </c>
      <c r="C546" s="1">
        <v>0</v>
      </c>
      <c r="D546" s="1">
        <v>184</v>
      </c>
      <c r="E546" s="1">
        <v>249.34</v>
      </c>
      <c r="F546" s="1">
        <f t="shared" si="32"/>
        <v>65.34</v>
      </c>
      <c r="S546" s="1">
        <v>-1.71000000000001</v>
      </c>
      <c r="T546" s="5">
        <v>11</v>
      </c>
    </row>
    <row r="547" spans="1:20">
      <c r="A547" s="1" t="s">
        <v>586</v>
      </c>
      <c r="B547" s="1" t="s">
        <v>21</v>
      </c>
      <c r="C547" s="1">
        <v>0</v>
      </c>
      <c r="D547" s="1">
        <v>184</v>
      </c>
      <c r="E547" s="1">
        <v>205.82</v>
      </c>
      <c r="F547" s="1">
        <f t="shared" si="32"/>
        <v>21.819999999999993</v>
      </c>
      <c r="S547" s="1">
        <v>3.2949999999999902</v>
      </c>
      <c r="T547" s="5">
        <v>11</v>
      </c>
    </row>
    <row r="548" spans="1:20">
      <c r="A548" s="1" t="s">
        <v>587</v>
      </c>
      <c r="B548" s="1" t="s">
        <v>21</v>
      </c>
      <c r="C548" s="1">
        <v>0</v>
      </c>
      <c r="D548" s="1">
        <v>184</v>
      </c>
      <c r="E548" s="1">
        <v>263.7</v>
      </c>
      <c r="F548" s="1">
        <f t="shared" si="32"/>
        <v>79.699999999999989</v>
      </c>
      <c r="S548" s="1">
        <v>24.321999999999999</v>
      </c>
      <c r="T548" s="5">
        <v>11</v>
      </c>
    </row>
    <row r="549" spans="1:20">
      <c r="A549" s="1" t="s">
        <v>588</v>
      </c>
      <c r="B549" s="1" t="s">
        <v>21</v>
      </c>
      <c r="C549" s="1">
        <v>0</v>
      </c>
      <c r="D549" s="1">
        <v>184</v>
      </c>
      <c r="E549" s="1">
        <v>169.92</v>
      </c>
      <c r="F549" s="1">
        <f t="shared" si="32"/>
        <v>-14.080000000000013</v>
      </c>
      <c r="S549" s="1">
        <v>-15.9634</v>
      </c>
      <c r="T549" s="5">
        <v>11</v>
      </c>
    </row>
    <row r="550" spans="1:20">
      <c r="A550" s="1" t="s">
        <v>589</v>
      </c>
      <c r="B550" s="1" t="s">
        <v>21</v>
      </c>
      <c r="C550" s="1">
        <v>0</v>
      </c>
      <c r="D550" s="1">
        <v>184</v>
      </c>
      <c r="E550" s="1">
        <v>195.25</v>
      </c>
      <c r="F550" s="1">
        <f t="shared" si="32"/>
        <v>11.25</v>
      </c>
      <c r="S550" s="1">
        <v>-4.8839999999999897</v>
      </c>
      <c r="T550" s="5">
        <v>11</v>
      </c>
    </row>
    <row r="551" spans="1:20">
      <c r="A551" s="1" t="s">
        <v>590</v>
      </c>
      <c r="B551" s="1" t="s">
        <v>21</v>
      </c>
      <c r="C551" s="1">
        <v>0</v>
      </c>
      <c r="D551" s="1">
        <v>184</v>
      </c>
      <c r="E551" s="1">
        <v>191.33</v>
      </c>
      <c r="F551" s="1">
        <f t="shared" si="32"/>
        <v>7.3300000000000125</v>
      </c>
      <c r="S551" s="1">
        <v>-7.3899999999999899</v>
      </c>
      <c r="T551" s="5">
        <v>11</v>
      </c>
    </row>
    <row r="552" spans="1:20">
      <c r="A552" s="6" t="s">
        <v>591</v>
      </c>
      <c r="B552" s="6" t="s">
        <v>21</v>
      </c>
      <c r="C552" s="6">
        <v>0</v>
      </c>
      <c r="D552" s="6">
        <v>170</v>
      </c>
      <c r="E552" s="6">
        <v>170</v>
      </c>
      <c r="F552" s="1">
        <f t="shared" si="32"/>
        <v>0</v>
      </c>
      <c r="G552" s="6">
        <v>2.9999999999999997E-4</v>
      </c>
      <c r="H552" s="6">
        <v>-45</v>
      </c>
      <c r="I552" s="6">
        <v>-50</v>
      </c>
      <c r="J552" s="6">
        <f>I552-H552</f>
        <v>-5</v>
      </c>
      <c r="O552" s="6"/>
      <c r="P552" s="6"/>
      <c r="Q552" s="6"/>
      <c r="R552" s="6"/>
      <c r="S552" s="1">
        <v>12.5</v>
      </c>
      <c r="T552" s="5">
        <v>24</v>
      </c>
    </row>
    <row r="553" spans="1:20">
      <c r="A553" s="1" t="s">
        <v>592</v>
      </c>
      <c r="B553" s="1" t="s">
        <v>21</v>
      </c>
      <c r="C553" s="1">
        <v>0</v>
      </c>
      <c r="D553" s="1">
        <v>184</v>
      </c>
      <c r="E553" s="1">
        <v>185.6</v>
      </c>
      <c r="F553" s="1">
        <f t="shared" si="32"/>
        <v>1.5999999999999943</v>
      </c>
      <c r="S553" s="1">
        <v>6.0999999999999899</v>
      </c>
      <c r="T553" s="5">
        <v>11</v>
      </c>
    </row>
    <row r="554" spans="1:20">
      <c r="A554" s="1" t="s">
        <v>593</v>
      </c>
      <c r="B554" s="1" t="s">
        <v>21</v>
      </c>
      <c r="C554" s="1">
        <v>0</v>
      </c>
      <c r="D554" s="1">
        <v>184</v>
      </c>
      <c r="E554" s="1">
        <v>175.1</v>
      </c>
      <c r="F554" s="1">
        <f t="shared" si="32"/>
        <v>-8.9000000000000057</v>
      </c>
      <c r="S554" s="1">
        <v>-6.5999999999999899</v>
      </c>
      <c r="T554" s="5">
        <v>11</v>
      </c>
    </row>
    <row r="555" spans="1:20">
      <c r="A555" s="1" t="s">
        <v>594</v>
      </c>
      <c r="B555" s="1" t="s">
        <v>21</v>
      </c>
      <c r="C555" s="1">
        <v>0</v>
      </c>
      <c r="D555" s="1">
        <v>184</v>
      </c>
      <c r="E555" s="1">
        <v>187</v>
      </c>
      <c r="F555" s="1">
        <f t="shared" si="32"/>
        <v>3</v>
      </c>
      <c r="S555" s="1">
        <v>8.5</v>
      </c>
      <c r="T555" s="5">
        <v>11</v>
      </c>
    </row>
    <row r="556" spans="1:20">
      <c r="A556" s="1" t="s">
        <v>595</v>
      </c>
      <c r="B556" s="1" t="s">
        <v>21</v>
      </c>
      <c r="C556" s="1">
        <v>0</v>
      </c>
      <c r="D556" s="1">
        <v>184</v>
      </c>
      <c r="E556" s="1">
        <v>194.2</v>
      </c>
      <c r="F556" s="1">
        <f t="shared" si="32"/>
        <v>10.199999999999989</v>
      </c>
      <c r="S556" s="1">
        <v>-2.19999999999999</v>
      </c>
      <c r="T556" s="5">
        <v>11</v>
      </c>
    </row>
    <row r="557" spans="1:20">
      <c r="A557" s="1" t="s">
        <v>596</v>
      </c>
      <c r="B557" s="1" t="s">
        <v>21</v>
      </c>
      <c r="C557" s="1">
        <v>0</v>
      </c>
      <c r="D557" s="1">
        <v>184</v>
      </c>
      <c r="E557" s="1">
        <v>167.3</v>
      </c>
      <c r="F557" s="1">
        <f t="shared" si="32"/>
        <v>-16.699999999999989</v>
      </c>
      <c r="S557" s="1">
        <v>2</v>
      </c>
      <c r="T557" s="5">
        <v>11</v>
      </c>
    </row>
    <row r="558" spans="1:20">
      <c r="A558" s="1" t="s">
        <v>597</v>
      </c>
      <c r="B558" s="1" t="s">
        <v>21</v>
      </c>
      <c r="C558" s="1">
        <v>0</v>
      </c>
      <c r="D558" s="1">
        <v>184</v>
      </c>
      <c r="E558" s="1">
        <v>249.4</v>
      </c>
      <c r="F558" s="1">
        <f t="shared" si="32"/>
        <v>65.400000000000006</v>
      </c>
      <c r="S558" s="1">
        <v>-54.1</v>
      </c>
      <c r="T558" s="5">
        <v>11</v>
      </c>
    </row>
    <row r="559" spans="1:20">
      <c r="A559" s="6" t="s">
        <v>598</v>
      </c>
      <c r="B559" s="6" t="s">
        <v>21</v>
      </c>
      <c r="C559" s="6">
        <v>0</v>
      </c>
      <c r="D559" s="6">
        <v>206.5</v>
      </c>
      <c r="E559" s="6">
        <v>202.02</v>
      </c>
      <c r="F559" s="1">
        <f t="shared" si="32"/>
        <v>-4.4799999999999898</v>
      </c>
      <c r="G559" s="6"/>
      <c r="H559" s="6"/>
      <c r="I559" s="6"/>
      <c r="J559" s="6"/>
      <c r="O559" s="6"/>
      <c r="P559" s="6"/>
      <c r="Q559" s="6"/>
      <c r="R559" s="6"/>
      <c r="T559" s="5">
        <v>18</v>
      </c>
    </row>
    <row r="560" spans="1:20">
      <c r="A560" s="6" t="s">
        <v>599</v>
      </c>
      <c r="B560" s="6" t="s">
        <v>21</v>
      </c>
      <c r="C560" s="6">
        <v>0</v>
      </c>
      <c r="D560" s="6">
        <v>206.5</v>
      </c>
      <c r="E560" s="6">
        <v>216.66</v>
      </c>
      <c r="F560" s="1">
        <f t="shared" si="32"/>
        <v>10.159999999999997</v>
      </c>
      <c r="G560" s="6"/>
      <c r="H560" s="6"/>
      <c r="I560" s="6"/>
      <c r="J560" s="6"/>
      <c r="O560" s="6"/>
      <c r="P560" s="6"/>
      <c r="Q560" s="6"/>
      <c r="R560" s="6"/>
      <c r="T560" s="5">
        <v>18</v>
      </c>
    </row>
    <row r="561" spans="1:20">
      <c r="A561" s="6" t="s">
        <v>600</v>
      </c>
      <c r="B561" s="6" t="s">
        <v>21</v>
      </c>
      <c r="C561" s="6">
        <v>0</v>
      </c>
      <c r="D561" s="6">
        <v>180</v>
      </c>
      <c r="E561" s="6">
        <v>200</v>
      </c>
      <c r="F561" s="1">
        <f t="shared" ref="F561:F592" si="33">E561-D561</f>
        <v>20</v>
      </c>
      <c r="G561" s="6">
        <v>1E-4</v>
      </c>
      <c r="H561" s="6">
        <v>-5</v>
      </c>
      <c r="I561" s="6">
        <v>50</v>
      </c>
      <c r="J561" s="6">
        <f>I561-H561</f>
        <v>55</v>
      </c>
      <c r="O561" s="6"/>
      <c r="P561" s="6"/>
      <c r="Q561" s="6"/>
      <c r="R561" s="6"/>
      <c r="T561" s="5">
        <v>34</v>
      </c>
    </row>
    <row r="562" spans="1:20">
      <c r="A562" s="6" t="s">
        <v>601</v>
      </c>
      <c r="B562" s="6" t="s">
        <v>21</v>
      </c>
      <c r="C562" s="6">
        <v>0</v>
      </c>
      <c r="D562" s="6">
        <v>180</v>
      </c>
      <c r="E562" s="6">
        <v>200</v>
      </c>
      <c r="F562" s="1">
        <f t="shared" si="33"/>
        <v>20</v>
      </c>
      <c r="G562" s="6">
        <v>1E-4</v>
      </c>
      <c r="H562" s="6">
        <v>-5</v>
      </c>
      <c r="I562" s="6">
        <v>-50</v>
      </c>
      <c r="J562" s="6">
        <f>I562-H562</f>
        <v>-45</v>
      </c>
      <c r="O562" s="6"/>
      <c r="P562" s="6"/>
      <c r="Q562" s="6"/>
      <c r="R562" s="6"/>
      <c r="T562" s="5">
        <v>34</v>
      </c>
    </row>
    <row r="563" spans="1:20">
      <c r="A563" s="6" t="s">
        <v>602</v>
      </c>
      <c r="B563" s="6" t="s">
        <v>21</v>
      </c>
      <c r="C563" s="6">
        <v>0</v>
      </c>
      <c r="D563" s="6">
        <v>206.5</v>
      </c>
      <c r="E563" s="6">
        <v>213.05</v>
      </c>
      <c r="F563" s="1">
        <f t="shared" si="33"/>
        <v>6.5500000000000114</v>
      </c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T563" s="5">
        <v>18</v>
      </c>
    </row>
    <row r="564" spans="1:20">
      <c r="A564" s="6" t="s">
        <v>603</v>
      </c>
      <c r="B564" s="6" t="s">
        <v>21</v>
      </c>
      <c r="C564" s="6">
        <v>0</v>
      </c>
      <c r="D564" s="6">
        <v>206.5</v>
      </c>
      <c r="E564" s="6">
        <v>216.88</v>
      </c>
      <c r="F564" s="1">
        <f t="shared" si="33"/>
        <v>10.379999999999995</v>
      </c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T564" s="5">
        <v>18</v>
      </c>
    </row>
    <row r="565" spans="1:20">
      <c r="A565" s="6" t="s">
        <v>604</v>
      </c>
      <c r="B565" s="6" t="s">
        <v>23</v>
      </c>
      <c r="C565" s="6"/>
      <c r="D565" s="6"/>
      <c r="E565" s="6"/>
      <c r="G565" s="6">
        <v>7.3000000000000004E-6</v>
      </c>
      <c r="H565" s="6">
        <v>17</v>
      </c>
      <c r="I565" s="6">
        <v>14</v>
      </c>
      <c r="J565" s="6">
        <f>I565-H565</f>
        <v>-3</v>
      </c>
      <c r="K565" s="6"/>
      <c r="L565" s="6"/>
      <c r="M565" s="6"/>
      <c r="N565" s="6"/>
      <c r="O565" s="6"/>
      <c r="P565" s="6"/>
      <c r="Q565" s="6"/>
      <c r="R565" s="6"/>
      <c r="T565" s="5">
        <v>29</v>
      </c>
    </row>
    <row r="566" spans="1:20">
      <c r="A566" s="6" t="s">
        <v>605</v>
      </c>
      <c r="B566" s="6" t="s">
        <v>23</v>
      </c>
      <c r="C566" s="6"/>
      <c r="D566" s="6"/>
      <c r="E566" s="6"/>
      <c r="G566" s="6">
        <v>7.3000000000000004E-6</v>
      </c>
      <c r="H566" s="6">
        <v>17</v>
      </c>
      <c r="I566" s="6">
        <v>20</v>
      </c>
      <c r="J566" s="6">
        <f>I566-H566</f>
        <v>3</v>
      </c>
      <c r="K566" s="6"/>
      <c r="L566" s="6"/>
      <c r="M566" s="6"/>
      <c r="N566" s="6"/>
      <c r="O566" s="6"/>
      <c r="P566" s="6"/>
      <c r="Q566" s="6"/>
      <c r="R566" s="6"/>
      <c r="T566" s="5">
        <v>29</v>
      </c>
    </row>
    <row r="567" spans="1:20">
      <c r="A567" s="6" t="s">
        <v>606</v>
      </c>
      <c r="B567" s="6" t="s">
        <v>23</v>
      </c>
      <c r="C567" s="6"/>
      <c r="D567" s="6"/>
      <c r="E567" s="6"/>
      <c r="G567" s="6">
        <v>7.3000000000000004E-6</v>
      </c>
      <c r="H567" s="6">
        <v>17</v>
      </c>
      <c r="I567" s="6">
        <v>20</v>
      </c>
      <c r="J567" s="6">
        <f>I567-H567</f>
        <v>3</v>
      </c>
      <c r="K567" s="6">
        <v>8.5000000000000006E-5</v>
      </c>
      <c r="L567" s="6">
        <v>-20</v>
      </c>
      <c r="M567" s="6">
        <v>-19</v>
      </c>
      <c r="N567" s="6">
        <f>M567-L567</f>
        <v>1</v>
      </c>
      <c r="O567" s="6"/>
      <c r="P567" s="6"/>
      <c r="Q567" s="6"/>
      <c r="R567" s="6"/>
      <c r="T567" s="5">
        <v>29</v>
      </c>
    </row>
    <row r="568" spans="1:20">
      <c r="A568" s="1" t="s">
        <v>607</v>
      </c>
      <c r="B568" s="1" t="s">
        <v>21</v>
      </c>
      <c r="C568" s="1">
        <v>0</v>
      </c>
      <c r="D568" s="1">
        <v>184</v>
      </c>
      <c r="E568" s="1">
        <v>258.44</v>
      </c>
      <c r="F568" s="1">
        <f t="shared" ref="F568:F578" si="34">E568-D568</f>
        <v>74.44</v>
      </c>
      <c r="S568" s="1">
        <v>45.509</v>
      </c>
      <c r="T568" s="5">
        <v>11</v>
      </c>
    </row>
    <row r="569" spans="1:20">
      <c r="A569" s="6" t="s">
        <v>608</v>
      </c>
      <c r="B569" s="6" t="s">
        <v>23</v>
      </c>
      <c r="C569" s="6">
        <v>0</v>
      </c>
      <c r="D569" s="6">
        <v>163</v>
      </c>
      <c r="E569" s="6">
        <v>70</v>
      </c>
      <c r="F569" s="1">
        <f t="shared" si="34"/>
        <v>-93</v>
      </c>
      <c r="G569" s="6"/>
      <c r="H569" s="6"/>
      <c r="I569" s="6"/>
      <c r="J569" s="6"/>
      <c r="O569" s="6"/>
      <c r="P569" s="6"/>
      <c r="Q569" s="6"/>
      <c r="R569" s="6"/>
      <c r="T569" s="5">
        <v>3</v>
      </c>
    </row>
    <row r="570" spans="1:20">
      <c r="A570" s="6" t="s">
        <v>609</v>
      </c>
      <c r="B570" s="6" t="s">
        <v>23</v>
      </c>
      <c r="C570" s="6">
        <v>0</v>
      </c>
      <c r="D570" s="6">
        <v>160</v>
      </c>
      <c r="E570" s="6">
        <v>159.1</v>
      </c>
      <c r="F570" s="1">
        <f t="shared" si="34"/>
        <v>-0.90000000000000568</v>
      </c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T570" s="5">
        <v>8</v>
      </c>
    </row>
    <row r="571" spans="1:20">
      <c r="A571" s="6" t="s">
        <v>610</v>
      </c>
      <c r="B571" s="6" t="s">
        <v>23</v>
      </c>
      <c r="C571" s="6">
        <v>0</v>
      </c>
      <c r="D571" s="6">
        <v>160</v>
      </c>
      <c r="E571" s="6">
        <v>195.4</v>
      </c>
      <c r="F571" s="1">
        <f t="shared" si="34"/>
        <v>35.400000000000006</v>
      </c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T571" s="5">
        <v>8</v>
      </c>
    </row>
    <row r="572" spans="1:20">
      <c r="A572" s="1" t="s">
        <v>611</v>
      </c>
      <c r="B572" s="1" t="s">
        <v>21</v>
      </c>
      <c r="C572" s="1">
        <v>0</v>
      </c>
      <c r="D572" s="1">
        <v>184</v>
      </c>
      <c r="E572" s="1">
        <v>149.97</v>
      </c>
      <c r="F572" s="1">
        <f t="shared" si="34"/>
        <v>-34.03</v>
      </c>
      <c r="S572" s="1">
        <v>-48.216000000000001</v>
      </c>
      <c r="T572" s="5">
        <v>11</v>
      </c>
    </row>
    <row r="573" spans="1:20">
      <c r="A573" s="1" t="s">
        <v>612</v>
      </c>
      <c r="B573" s="1" t="s">
        <v>21</v>
      </c>
      <c r="C573" s="1">
        <v>0</v>
      </c>
      <c r="D573" s="1">
        <v>184</v>
      </c>
      <c r="E573" s="1">
        <v>188.81</v>
      </c>
      <c r="F573" s="1">
        <f t="shared" si="34"/>
        <v>4.8100000000000023</v>
      </c>
      <c r="S573" s="1">
        <v>-0.78999999999999204</v>
      </c>
      <c r="T573" s="5">
        <v>11</v>
      </c>
    </row>
    <row r="574" spans="1:20">
      <c r="A574" s="1" t="s">
        <v>613</v>
      </c>
      <c r="B574" s="1" t="s">
        <v>21</v>
      </c>
      <c r="C574" s="1">
        <v>0</v>
      </c>
      <c r="D574" s="1">
        <v>184</v>
      </c>
      <c r="E574" s="1">
        <v>216.6105</v>
      </c>
      <c r="F574" s="1">
        <f t="shared" si="34"/>
        <v>32.610500000000002</v>
      </c>
      <c r="S574" s="1">
        <v>-12.54</v>
      </c>
      <c r="T574" s="5">
        <v>11</v>
      </c>
    </row>
    <row r="575" spans="1:20">
      <c r="A575" s="1" t="s">
        <v>614</v>
      </c>
      <c r="B575" s="1" t="s">
        <v>21</v>
      </c>
      <c r="C575" s="1">
        <v>0</v>
      </c>
      <c r="D575" s="1">
        <v>184</v>
      </c>
      <c r="E575" s="1">
        <v>192.04</v>
      </c>
      <c r="F575" s="1">
        <f t="shared" si="34"/>
        <v>8.039999999999992</v>
      </c>
      <c r="S575" s="1">
        <v>-8.1279999999999895</v>
      </c>
      <c r="T575" s="5">
        <v>11</v>
      </c>
    </row>
    <row r="576" spans="1:20">
      <c r="A576" s="1" t="s">
        <v>615</v>
      </c>
      <c r="B576" s="1" t="s">
        <v>21</v>
      </c>
      <c r="C576" s="1">
        <v>0</v>
      </c>
      <c r="D576" s="1">
        <v>184</v>
      </c>
      <c r="E576" s="1">
        <v>179</v>
      </c>
      <c r="F576" s="1">
        <f t="shared" si="34"/>
        <v>-5</v>
      </c>
      <c r="S576" s="1">
        <v>3.5999999999999899</v>
      </c>
      <c r="T576" s="5">
        <v>11</v>
      </c>
    </row>
    <row r="577" spans="1:20">
      <c r="A577" s="1" t="s">
        <v>616</v>
      </c>
      <c r="B577" s="1" t="s">
        <v>21</v>
      </c>
      <c r="C577" s="1">
        <v>0</v>
      </c>
      <c r="D577" s="1">
        <v>184</v>
      </c>
      <c r="E577" s="1">
        <v>194.9</v>
      </c>
      <c r="F577" s="1">
        <f t="shared" si="34"/>
        <v>10.900000000000006</v>
      </c>
      <c r="S577" s="1">
        <v>3.2451000000000101</v>
      </c>
      <c r="T577" s="5">
        <v>11</v>
      </c>
    </row>
    <row r="578" spans="1:20">
      <c r="A578" s="1" t="s">
        <v>617</v>
      </c>
      <c r="B578" s="1" t="s">
        <v>21</v>
      </c>
      <c r="C578" s="1">
        <v>0</v>
      </c>
      <c r="D578" s="1">
        <v>184</v>
      </c>
      <c r="E578" s="1">
        <v>207.82</v>
      </c>
      <c r="F578" s="1">
        <f t="shared" si="34"/>
        <v>23.819999999999993</v>
      </c>
      <c r="S578" s="1">
        <v>-12.272</v>
      </c>
      <c r="T578" s="5">
        <v>11</v>
      </c>
    </row>
    <row r="606" ht="18" customHeight="1"/>
  </sheetData>
  <autoFilter ref="A1:T578" xr:uid="{00000000-0009-0000-0000-000000000000}"/>
  <conditionalFormatting sqref="A1:A1048576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BF9E-D0D8-C340-8788-90176092C39B}">
  <dimension ref="A1:E476"/>
  <sheetViews>
    <sheetView tabSelected="1" topLeftCell="A436" workbookViewId="0">
      <selection activeCell="E476" sqref="E476"/>
    </sheetView>
  </sheetViews>
  <sheetFormatPr defaultColWidth="11.42578125" defaultRowHeight="12.95"/>
  <sheetData>
    <row r="1" spans="1:4">
      <c r="A1" s="14" t="s">
        <v>0</v>
      </c>
      <c r="B1" s="13" t="s">
        <v>1</v>
      </c>
      <c r="C1" s="13" t="s">
        <v>5</v>
      </c>
      <c r="D1" s="14" t="s">
        <v>19</v>
      </c>
    </row>
    <row r="2" spans="1:4">
      <c r="A2" s="12" t="s">
        <v>52</v>
      </c>
      <c r="B2" s="12" t="s">
        <v>23</v>
      </c>
      <c r="C2" s="12">
        <v>300</v>
      </c>
      <c r="D2">
        <f>_xlfn.XLOOKUP(A2,data_complete!A:A,data_complete!T:T,0)</f>
        <v>3</v>
      </c>
    </row>
    <row r="3" spans="1:4">
      <c r="A3" s="12" t="s">
        <v>61</v>
      </c>
      <c r="B3" s="12" t="s">
        <v>23</v>
      </c>
      <c r="C3" s="12">
        <v>276</v>
      </c>
      <c r="D3">
        <f>_xlfn.XLOOKUP(A3,data_complete!A:A,data_complete!T:T,0)</f>
        <v>3</v>
      </c>
    </row>
    <row r="4" spans="1:4">
      <c r="A4" s="12" t="s">
        <v>60</v>
      </c>
      <c r="B4" s="12" t="s">
        <v>23</v>
      </c>
      <c r="C4" s="12">
        <v>195</v>
      </c>
      <c r="D4">
        <f>_xlfn.XLOOKUP(A4,data_complete!A:A,data_complete!T:T,0)</f>
        <v>3</v>
      </c>
    </row>
    <row r="5" spans="1:4">
      <c r="A5" s="12" t="s">
        <v>50</v>
      </c>
      <c r="B5" s="12" t="s">
        <v>23</v>
      </c>
      <c r="C5" s="12">
        <v>190</v>
      </c>
      <c r="D5">
        <f>_xlfn.XLOOKUP(A5,data_complete!A:A,data_complete!T:T,0)</f>
        <v>3</v>
      </c>
    </row>
    <row r="6" spans="1:4">
      <c r="A6" s="12" t="s">
        <v>44</v>
      </c>
      <c r="B6" s="12" t="s">
        <v>23</v>
      </c>
      <c r="C6" s="12">
        <v>180</v>
      </c>
      <c r="D6">
        <f>_xlfn.XLOOKUP(A6,data_complete!A:A,data_complete!T:T,0)</f>
        <v>3</v>
      </c>
    </row>
    <row r="7" spans="1:4">
      <c r="A7" s="12" t="s">
        <v>47</v>
      </c>
      <c r="B7" s="12" t="s">
        <v>23</v>
      </c>
      <c r="C7" s="12">
        <v>164</v>
      </c>
      <c r="D7">
        <f>_xlfn.XLOOKUP(A7,data_complete!A:A,data_complete!T:T,0)</f>
        <v>3</v>
      </c>
    </row>
    <row r="8" spans="1:4">
      <c r="A8" s="12" t="s">
        <v>53</v>
      </c>
      <c r="B8" s="12" t="s">
        <v>23</v>
      </c>
      <c r="C8" s="12">
        <v>81</v>
      </c>
      <c r="D8">
        <f>_xlfn.XLOOKUP(A8,data_complete!A:A,data_complete!T:T,0)</f>
        <v>3</v>
      </c>
    </row>
    <row r="9" spans="1:4">
      <c r="A9" s="12" t="s">
        <v>55</v>
      </c>
      <c r="B9" s="12" t="s">
        <v>23</v>
      </c>
      <c r="C9" s="12">
        <v>-23</v>
      </c>
      <c r="D9">
        <f>_xlfn.XLOOKUP(A9,data_complete!A:A,data_complete!T:T,0)</f>
        <v>3</v>
      </c>
    </row>
    <row r="10" spans="1:4">
      <c r="A10" s="12" t="s">
        <v>59</v>
      </c>
      <c r="B10" s="12" t="s">
        <v>23</v>
      </c>
      <c r="C10" s="12">
        <v>-46</v>
      </c>
      <c r="D10">
        <f>_xlfn.XLOOKUP(A10,data_complete!A:A,data_complete!T:T,0)</f>
        <v>3</v>
      </c>
    </row>
    <row r="11" spans="1:4">
      <c r="A11" s="12" t="s">
        <v>48</v>
      </c>
      <c r="B11" s="12" t="s">
        <v>23</v>
      </c>
      <c r="C11" s="12">
        <v>-66</v>
      </c>
      <c r="D11">
        <f>_xlfn.XLOOKUP(A11,data_complete!A:A,data_complete!T:T,0)</f>
        <v>3</v>
      </c>
    </row>
    <row r="12" spans="1:4">
      <c r="A12" s="12" t="s">
        <v>58</v>
      </c>
      <c r="B12" s="12" t="s">
        <v>23</v>
      </c>
      <c r="C12" s="12">
        <v>-123</v>
      </c>
      <c r="D12">
        <f>_xlfn.XLOOKUP(A12,data_complete!A:A,data_complete!T:T,0)</f>
        <v>3</v>
      </c>
    </row>
    <row r="13" spans="1:4">
      <c r="A13" s="12" t="s">
        <v>45</v>
      </c>
      <c r="B13" s="12" t="s">
        <v>23</v>
      </c>
      <c r="C13" s="12">
        <v>-370</v>
      </c>
      <c r="D13">
        <f>_xlfn.XLOOKUP(A13,data_complete!A:A,data_complete!T:T,0)</f>
        <v>3</v>
      </c>
    </row>
    <row r="14" spans="1:4">
      <c r="A14" s="12" t="s">
        <v>46</v>
      </c>
      <c r="B14" s="12" t="s">
        <v>23</v>
      </c>
      <c r="C14" s="12">
        <v>-370</v>
      </c>
      <c r="D14">
        <f>_xlfn.XLOOKUP(A14,data_complete!A:A,data_complete!T:T,0)</f>
        <v>3</v>
      </c>
    </row>
    <row r="15" spans="1:4">
      <c r="A15" s="12" t="s">
        <v>49</v>
      </c>
      <c r="B15" s="12" t="s">
        <v>23</v>
      </c>
      <c r="C15" s="12">
        <v>-370</v>
      </c>
      <c r="D15">
        <f>_xlfn.XLOOKUP(A15,data_complete!A:A,data_complete!T:T,0)</f>
        <v>3</v>
      </c>
    </row>
    <row r="16" spans="1:4">
      <c r="A16" s="12" t="s">
        <v>51</v>
      </c>
      <c r="B16" s="12" t="s">
        <v>23</v>
      </c>
      <c r="C16" s="12">
        <v>-370</v>
      </c>
      <c r="D16">
        <f>_xlfn.XLOOKUP(A16,data_complete!A:A,data_complete!T:T,0)</f>
        <v>3</v>
      </c>
    </row>
    <row r="17" spans="1:4">
      <c r="A17" s="12" t="s">
        <v>54</v>
      </c>
      <c r="B17" s="12" t="s">
        <v>23</v>
      </c>
      <c r="C17" s="12">
        <v>-370</v>
      </c>
      <c r="D17">
        <f>_xlfn.XLOOKUP(A17,data_complete!A:A,data_complete!T:T,0)</f>
        <v>3</v>
      </c>
    </row>
    <row r="18" spans="1:4">
      <c r="A18" s="12" t="s">
        <v>56</v>
      </c>
      <c r="B18" s="12" t="s">
        <v>23</v>
      </c>
      <c r="C18" s="12">
        <v>-370</v>
      </c>
      <c r="D18">
        <f>_xlfn.XLOOKUP(A18,data_complete!A:A,data_complete!T:T,0)</f>
        <v>3</v>
      </c>
    </row>
    <row r="19" spans="1:4">
      <c r="A19" s="12" t="s">
        <v>57</v>
      </c>
      <c r="B19" s="12" t="s">
        <v>23</v>
      </c>
      <c r="C19" s="12">
        <v>-370</v>
      </c>
      <c r="D19">
        <f>_xlfn.XLOOKUP(A19,data_complete!A:A,data_complete!T:T,0)</f>
        <v>3</v>
      </c>
    </row>
    <row r="20" spans="1:4">
      <c r="A20" s="12" t="s">
        <v>218</v>
      </c>
      <c r="B20" s="12" t="s">
        <v>23</v>
      </c>
      <c r="C20" s="12">
        <v>300</v>
      </c>
      <c r="D20">
        <f>_xlfn.XLOOKUP(A20,data_complete!A:A,data_complete!T:T,0)</f>
        <v>3</v>
      </c>
    </row>
    <row r="21" spans="1:4">
      <c r="A21" s="12" t="s">
        <v>219</v>
      </c>
      <c r="B21" s="12" t="s">
        <v>21</v>
      </c>
      <c r="C21" s="12">
        <v>300</v>
      </c>
      <c r="D21">
        <f>_xlfn.XLOOKUP(A21,data_complete!A:A,data_complete!T:T,0)</f>
        <v>11</v>
      </c>
    </row>
    <row r="22" spans="1:4">
      <c r="A22" s="12" t="s">
        <v>221</v>
      </c>
      <c r="B22" s="12" t="s">
        <v>21</v>
      </c>
      <c r="C22" s="12">
        <v>300</v>
      </c>
      <c r="D22">
        <f>_xlfn.XLOOKUP(A22,data_complete!A:A,data_complete!T:T,0)</f>
        <v>11</v>
      </c>
    </row>
    <row r="23" spans="1:4">
      <c r="A23" s="12" t="s">
        <v>217</v>
      </c>
      <c r="B23" s="12" t="s">
        <v>21</v>
      </c>
      <c r="C23" s="12">
        <v>78</v>
      </c>
      <c r="D23" t="str">
        <f>_xlfn.XLOOKUP(A23,data_complete!A:A,data_complete!T:T,0)</f>
        <v>11,19</v>
      </c>
    </row>
    <row r="24" spans="1:4">
      <c r="A24" s="12" t="s">
        <v>220</v>
      </c>
      <c r="B24" s="12" t="s">
        <v>21</v>
      </c>
      <c r="C24" s="12">
        <v>-42</v>
      </c>
      <c r="D24">
        <f>_xlfn.XLOOKUP(A24,data_complete!A:A,data_complete!T:T,0)</f>
        <v>11</v>
      </c>
    </row>
    <row r="25" spans="1:4">
      <c r="A25" s="12" t="s">
        <v>367</v>
      </c>
      <c r="B25" s="12" t="s">
        <v>23</v>
      </c>
      <c r="C25" s="12">
        <v>300</v>
      </c>
      <c r="D25">
        <f>_xlfn.XLOOKUP(A25,data_complete!A:A,data_complete!T:T,0)</f>
        <v>20</v>
      </c>
    </row>
    <row r="26" spans="1:4">
      <c r="A26" s="12" t="s">
        <v>200</v>
      </c>
      <c r="B26" s="12" t="s">
        <v>21</v>
      </c>
      <c r="C26" s="12">
        <v>300</v>
      </c>
      <c r="D26">
        <f>_xlfn.XLOOKUP(A26,data_complete!A:A,data_complete!T:T,0)</f>
        <v>11</v>
      </c>
    </row>
    <row r="27" spans="1:4">
      <c r="A27" s="12" t="s">
        <v>201</v>
      </c>
      <c r="B27" s="12" t="s">
        <v>23</v>
      </c>
      <c r="C27" s="12">
        <v>23</v>
      </c>
      <c r="D27">
        <f>_xlfn.XLOOKUP(A27,data_complete!A:A,data_complete!T:T,0)</f>
        <v>3</v>
      </c>
    </row>
    <row r="28" spans="1:4">
      <c r="A28" s="12" t="s">
        <v>202</v>
      </c>
      <c r="B28" s="12" t="s">
        <v>21</v>
      </c>
      <c r="C28" s="12">
        <v>-67</v>
      </c>
      <c r="D28">
        <f>_xlfn.XLOOKUP(A28,data_complete!A:A,data_complete!T:T,0)</f>
        <v>11</v>
      </c>
    </row>
    <row r="29" spans="1:4">
      <c r="A29" s="12" t="s">
        <v>321</v>
      </c>
      <c r="B29" s="12" t="s">
        <v>21</v>
      </c>
      <c r="C29" s="12">
        <v>300</v>
      </c>
      <c r="D29">
        <f>_xlfn.XLOOKUP(A29,data_complete!A:A,data_complete!T:T,0)</f>
        <v>11</v>
      </c>
    </row>
    <row r="30" spans="1:4">
      <c r="A30" s="12" t="s">
        <v>371</v>
      </c>
      <c r="B30" s="12" t="s">
        <v>21</v>
      </c>
      <c r="C30" s="12">
        <v>300</v>
      </c>
      <c r="D30">
        <f>_xlfn.XLOOKUP(A30,data_complete!A:A,data_complete!T:T,0)</f>
        <v>11</v>
      </c>
    </row>
    <row r="31" spans="1:4">
      <c r="A31" s="12" t="s">
        <v>376</v>
      </c>
      <c r="B31" s="12" t="s">
        <v>23</v>
      </c>
      <c r="C31" s="12">
        <v>51</v>
      </c>
      <c r="D31">
        <f>_xlfn.XLOOKUP(A31,data_complete!A:A,data_complete!T:T,0)</f>
        <v>20</v>
      </c>
    </row>
    <row r="32" spans="1:4">
      <c r="A32" s="12" t="s">
        <v>378</v>
      </c>
      <c r="B32" s="12" t="s">
        <v>23</v>
      </c>
      <c r="C32" s="12">
        <v>42</v>
      </c>
      <c r="D32">
        <f>_xlfn.XLOOKUP(A32,data_complete!A:A,data_complete!T:T,0)</f>
        <v>4</v>
      </c>
    </row>
    <row r="33" spans="1:4">
      <c r="A33" s="12" t="s">
        <v>373</v>
      </c>
      <c r="B33" s="12" t="s">
        <v>23</v>
      </c>
      <c r="C33" s="12">
        <v>15</v>
      </c>
      <c r="D33">
        <f>_xlfn.XLOOKUP(A33,data_complete!A:A,data_complete!T:T,0)</f>
        <v>4</v>
      </c>
    </row>
    <row r="34" spans="1:4">
      <c r="A34" s="12" t="s">
        <v>375</v>
      </c>
      <c r="B34" s="12" t="s">
        <v>23</v>
      </c>
      <c r="C34" s="12">
        <v>2</v>
      </c>
      <c r="D34">
        <f>_xlfn.XLOOKUP(A34,data_complete!A:A,data_complete!T:T,0)</f>
        <v>4</v>
      </c>
    </row>
    <row r="35" spans="1:4">
      <c r="A35" s="12" t="s">
        <v>374</v>
      </c>
      <c r="B35" s="12" t="s">
        <v>23</v>
      </c>
      <c r="C35" s="12">
        <v>-12</v>
      </c>
      <c r="D35">
        <f>_xlfn.XLOOKUP(A35,data_complete!A:A,data_complete!T:T,0)</f>
        <v>4</v>
      </c>
    </row>
    <row r="36" spans="1:4">
      <c r="A36" s="12" t="s">
        <v>377</v>
      </c>
      <c r="B36" s="12" t="s">
        <v>23</v>
      </c>
      <c r="C36" s="12">
        <v>-13</v>
      </c>
      <c r="D36">
        <f>_xlfn.XLOOKUP(A36,data_complete!A:A,data_complete!T:T,0)</f>
        <v>4</v>
      </c>
    </row>
    <row r="37" spans="1:4">
      <c r="A37" s="12" t="s">
        <v>372</v>
      </c>
      <c r="B37" s="12" t="s">
        <v>23</v>
      </c>
      <c r="C37" s="12">
        <v>-33</v>
      </c>
      <c r="D37">
        <f>_xlfn.XLOOKUP(A37,data_complete!A:A,data_complete!T:T,0)</f>
        <v>3</v>
      </c>
    </row>
    <row r="38" spans="1:4">
      <c r="A38" s="12" t="s">
        <v>34</v>
      </c>
      <c r="B38" s="12" t="s">
        <v>23</v>
      </c>
      <c r="C38" s="12">
        <v>163</v>
      </c>
      <c r="D38">
        <f>_xlfn.XLOOKUP(A38,data_complete!A:A,data_complete!T:T,0)</f>
        <v>3</v>
      </c>
    </row>
    <row r="39" spans="1:4">
      <c r="A39" s="12" t="s">
        <v>41</v>
      </c>
      <c r="B39" s="12" t="s">
        <v>23</v>
      </c>
      <c r="C39" s="12">
        <v>106</v>
      </c>
      <c r="D39">
        <f>_xlfn.XLOOKUP(A39,data_complete!A:A,data_complete!T:T,0)</f>
        <v>3</v>
      </c>
    </row>
    <row r="40" spans="1:4">
      <c r="A40" s="12" t="s">
        <v>25</v>
      </c>
      <c r="B40" s="12" t="s">
        <v>23</v>
      </c>
      <c r="C40" s="12">
        <v>49</v>
      </c>
      <c r="D40">
        <f>_xlfn.XLOOKUP(A40,data_complete!A:A,data_complete!T:T,0)</f>
        <v>3</v>
      </c>
    </row>
    <row r="41" spans="1:4">
      <c r="A41" s="12" t="s">
        <v>33</v>
      </c>
      <c r="B41" s="12" t="s">
        <v>23</v>
      </c>
      <c r="C41" s="12">
        <v>37</v>
      </c>
      <c r="D41">
        <f>_xlfn.XLOOKUP(A41,data_complete!A:A,data_complete!T:T,0)</f>
        <v>3</v>
      </c>
    </row>
    <row r="42" spans="1:4">
      <c r="A42" s="12" t="s">
        <v>31</v>
      </c>
      <c r="B42" s="12" t="s">
        <v>23</v>
      </c>
      <c r="C42" s="12">
        <v>22</v>
      </c>
      <c r="D42">
        <f>_xlfn.XLOOKUP(A42,data_complete!A:A,data_complete!T:T,0)</f>
        <v>3</v>
      </c>
    </row>
    <row r="43" spans="1:4">
      <c r="A43" s="12" t="s">
        <v>28</v>
      </c>
      <c r="B43" s="12" t="s">
        <v>23</v>
      </c>
      <c r="C43" s="12">
        <v>15</v>
      </c>
      <c r="D43">
        <f>_xlfn.XLOOKUP(A43,data_complete!A:A,data_complete!T:T,0)</f>
        <v>3</v>
      </c>
    </row>
    <row r="44" spans="1:4">
      <c r="A44" s="12" t="s">
        <v>29</v>
      </c>
      <c r="B44" s="12" t="s">
        <v>23</v>
      </c>
      <c r="C44" s="12">
        <v>-34</v>
      </c>
      <c r="D44">
        <f>_xlfn.XLOOKUP(A44,data_complete!A:A,data_complete!T:T,0)</f>
        <v>3</v>
      </c>
    </row>
    <row r="45" spans="1:4">
      <c r="A45" s="12" t="s">
        <v>43</v>
      </c>
      <c r="B45" s="12" t="s">
        <v>23</v>
      </c>
      <c r="C45" s="12">
        <v>-39</v>
      </c>
      <c r="D45">
        <f>_xlfn.XLOOKUP(A45,data_complete!A:A,data_complete!T:T,0)</f>
        <v>3</v>
      </c>
    </row>
    <row r="46" spans="1:4">
      <c r="A46" s="12" t="s">
        <v>40</v>
      </c>
      <c r="B46" s="12" t="s">
        <v>23</v>
      </c>
      <c r="C46" s="12">
        <v>-64</v>
      </c>
      <c r="D46">
        <f>_xlfn.XLOOKUP(A46,data_complete!A:A,data_complete!T:T,0)</f>
        <v>3</v>
      </c>
    </row>
    <row r="47" spans="1:4">
      <c r="A47" s="12" t="s">
        <v>42</v>
      </c>
      <c r="B47" s="12" t="s">
        <v>23</v>
      </c>
      <c r="C47" s="12">
        <v>-69</v>
      </c>
      <c r="D47">
        <f>_xlfn.XLOOKUP(A47,data_complete!A:A,data_complete!T:T,0)</f>
        <v>3</v>
      </c>
    </row>
    <row r="48" spans="1:4">
      <c r="A48" s="12" t="s">
        <v>39</v>
      </c>
      <c r="B48" s="12" t="s">
        <v>23</v>
      </c>
      <c r="C48" s="12">
        <v>-72</v>
      </c>
      <c r="D48">
        <f>_xlfn.XLOOKUP(A48,data_complete!A:A,data_complete!T:T,0)</f>
        <v>3</v>
      </c>
    </row>
    <row r="49" spans="1:4">
      <c r="A49" s="12" t="s">
        <v>26</v>
      </c>
      <c r="B49" s="12" t="s">
        <v>23</v>
      </c>
      <c r="C49" s="12">
        <v>-370</v>
      </c>
      <c r="D49">
        <f>_xlfn.XLOOKUP(A49,data_complete!A:A,data_complete!T:T,0)</f>
        <v>3</v>
      </c>
    </row>
    <row r="50" spans="1:4">
      <c r="A50" s="12" t="s">
        <v>27</v>
      </c>
      <c r="B50" s="12" t="s">
        <v>23</v>
      </c>
      <c r="C50" s="12">
        <v>-370</v>
      </c>
      <c r="D50">
        <f>_xlfn.XLOOKUP(A50,data_complete!A:A,data_complete!T:T,0)</f>
        <v>3</v>
      </c>
    </row>
    <row r="51" spans="1:4">
      <c r="A51" s="12" t="s">
        <v>30</v>
      </c>
      <c r="B51" s="12" t="s">
        <v>23</v>
      </c>
      <c r="C51" s="12">
        <v>-370</v>
      </c>
      <c r="D51">
        <f>_xlfn.XLOOKUP(A51,data_complete!A:A,data_complete!T:T,0)</f>
        <v>3</v>
      </c>
    </row>
    <row r="52" spans="1:4">
      <c r="A52" s="12" t="s">
        <v>32</v>
      </c>
      <c r="B52" s="12" t="s">
        <v>23</v>
      </c>
      <c r="C52" s="12">
        <v>-370</v>
      </c>
      <c r="D52">
        <f>_xlfn.XLOOKUP(A52,data_complete!A:A,data_complete!T:T,0)</f>
        <v>3</v>
      </c>
    </row>
    <row r="53" spans="1:4">
      <c r="A53" s="12" t="s">
        <v>35</v>
      </c>
      <c r="B53" s="12" t="s">
        <v>23</v>
      </c>
      <c r="C53" s="12">
        <v>-370</v>
      </c>
      <c r="D53">
        <f>_xlfn.XLOOKUP(A53,data_complete!A:A,data_complete!T:T,0)</f>
        <v>3</v>
      </c>
    </row>
    <row r="54" spans="1:4">
      <c r="A54" s="12" t="s">
        <v>36</v>
      </c>
      <c r="B54" s="12" t="s">
        <v>23</v>
      </c>
      <c r="C54" s="12">
        <v>-370</v>
      </c>
      <c r="D54">
        <f>_xlfn.XLOOKUP(A54,data_complete!A:A,data_complete!T:T,0)</f>
        <v>3</v>
      </c>
    </row>
    <row r="55" spans="1:4">
      <c r="A55" s="12" t="s">
        <v>37</v>
      </c>
      <c r="B55" s="12" t="s">
        <v>23</v>
      </c>
      <c r="C55" s="12">
        <v>-370</v>
      </c>
      <c r="D55">
        <f>_xlfn.XLOOKUP(A55,data_complete!A:A,data_complete!T:T,0)</f>
        <v>3</v>
      </c>
    </row>
    <row r="56" spans="1:4">
      <c r="A56" s="12" t="s">
        <v>38</v>
      </c>
      <c r="B56" s="12" t="s">
        <v>23</v>
      </c>
      <c r="C56" s="12">
        <v>-370</v>
      </c>
      <c r="D56">
        <f>_xlfn.XLOOKUP(A56,data_complete!A:A,data_complete!T:T,0)</f>
        <v>3</v>
      </c>
    </row>
    <row r="57" spans="1:4">
      <c r="A57" s="12" t="s">
        <v>143</v>
      </c>
      <c r="B57" s="12" t="s">
        <v>23</v>
      </c>
      <c r="C57" s="12">
        <v>148</v>
      </c>
      <c r="D57">
        <f>_xlfn.XLOOKUP(A57,data_complete!A:A,data_complete!T:T,0)</f>
        <v>3</v>
      </c>
    </row>
    <row r="58" spans="1:4">
      <c r="A58" s="12" t="s">
        <v>142</v>
      </c>
      <c r="B58" s="12" t="s">
        <v>21</v>
      </c>
      <c r="C58" s="12">
        <v>-8</v>
      </c>
      <c r="D58">
        <f>_xlfn.XLOOKUP(A58,data_complete!A:A,data_complete!T:T,0)</f>
        <v>11</v>
      </c>
    </row>
    <row r="59" spans="1:4">
      <c r="A59" s="12" t="s">
        <v>145</v>
      </c>
      <c r="B59" s="12" t="s">
        <v>23</v>
      </c>
      <c r="C59" s="12">
        <v>-63</v>
      </c>
      <c r="D59">
        <f>_xlfn.XLOOKUP(A59,data_complete!A:A,data_complete!T:T,0)</f>
        <v>25</v>
      </c>
    </row>
    <row r="60" spans="1:4">
      <c r="A60" s="12" t="s">
        <v>141</v>
      </c>
      <c r="B60" s="12" t="s">
        <v>21</v>
      </c>
      <c r="C60" s="12">
        <v>-80</v>
      </c>
      <c r="D60">
        <f>_xlfn.XLOOKUP(A60,data_complete!A:A,data_complete!T:T,0)</f>
        <v>34</v>
      </c>
    </row>
    <row r="61" spans="1:4">
      <c r="A61" s="12" t="s">
        <v>144</v>
      </c>
      <c r="B61" s="12" t="s">
        <v>21</v>
      </c>
      <c r="C61" s="12">
        <v>-85</v>
      </c>
      <c r="D61">
        <f>_xlfn.XLOOKUP(A61,data_complete!A:A,data_complete!T:T,0)</f>
        <v>11</v>
      </c>
    </row>
    <row r="62" spans="1:4">
      <c r="A62" s="12" t="s">
        <v>365</v>
      </c>
      <c r="B62" s="12" t="s">
        <v>23</v>
      </c>
      <c r="C62" s="12">
        <v>130</v>
      </c>
      <c r="D62">
        <f>_xlfn.XLOOKUP(A62,data_complete!A:A,data_complete!T:T,0)</f>
        <v>8</v>
      </c>
    </row>
    <row r="63" spans="1:4">
      <c r="A63" s="12" t="s">
        <v>366</v>
      </c>
      <c r="B63" s="12" t="s">
        <v>23</v>
      </c>
      <c r="C63" s="12">
        <v>18</v>
      </c>
      <c r="D63">
        <f>_xlfn.XLOOKUP(A63,data_complete!A:A,data_complete!T:T,0)</f>
        <v>20</v>
      </c>
    </row>
    <row r="64" spans="1:4">
      <c r="A64" s="12" t="s">
        <v>140</v>
      </c>
      <c r="B64" s="12" t="s">
        <v>21</v>
      </c>
      <c r="C64" s="12">
        <v>128</v>
      </c>
      <c r="D64">
        <f>_xlfn.XLOOKUP(A64,data_complete!A:A,data_complete!T:T,0)</f>
        <v>37</v>
      </c>
    </row>
    <row r="65" spans="1:4">
      <c r="A65" s="12" t="s">
        <v>136</v>
      </c>
      <c r="B65" s="12" t="s">
        <v>21</v>
      </c>
      <c r="C65" s="12">
        <v>55</v>
      </c>
      <c r="D65" t="str">
        <f>_xlfn.XLOOKUP(A65,data_complete!A:A,data_complete!T:T,0)</f>
        <v>11,6</v>
      </c>
    </row>
    <row r="66" spans="1:4">
      <c r="A66" s="12" t="s">
        <v>138</v>
      </c>
      <c r="B66" s="12" t="s">
        <v>23</v>
      </c>
      <c r="C66" s="12">
        <v>25</v>
      </c>
      <c r="D66" t="str">
        <f>_xlfn.XLOOKUP(A66,data_complete!A:A,data_complete!T:T,0)</f>
        <v>6,10</v>
      </c>
    </row>
    <row r="67" spans="1:4">
      <c r="A67" s="12" t="s">
        <v>135</v>
      </c>
      <c r="B67" s="12" t="s">
        <v>21</v>
      </c>
      <c r="C67" s="12">
        <v>16</v>
      </c>
      <c r="D67">
        <f>_xlfn.XLOOKUP(A67,data_complete!A:A,data_complete!T:T,0)</f>
        <v>11</v>
      </c>
    </row>
    <row r="68" spans="1:4">
      <c r="A68" s="12" t="s">
        <v>134</v>
      </c>
      <c r="B68" s="12" t="s">
        <v>21</v>
      </c>
      <c r="C68" s="12">
        <v>3</v>
      </c>
      <c r="D68">
        <f>_xlfn.XLOOKUP(A68,data_complete!A:A,data_complete!T:T,0)</f>
        <v>11</v>
      </c>
    </row>
    <row r="69" spans="1:4">
      <c r="A69" s="12" t="s">
        <v>347</v>
      </c>
      <c r="B69" s="12" t="s">
        <v>23</v>
      </c>
      <c r="C69" s="12">
        <v>118</v>
      </c>
      <c r="D69">
        <f>_xlfn.XLOOKUP(A69,data_complete!A:A,data_complete!T:T,0)</f>
        <v>3</v>
      </c>
    </row>
    <row r="70" spans="1:4">
      <c r="A70" s="12" t="s">
        <v>346</v>
      </c>
      <c r="B70" s="12" t="s">
        <v>21</v>
      </c>
      <c r="C70" s="12">
        <v>24</v>
      </c>
      <c r="D70">
        <f>_xlfn.XLOOKUP(A70,data_complete!A:A,data_complete!T:T,0)</f>
        <v>11</v>
      </c>
    </row>
    <row r="71" spans="1:4">
      <c r="A71" s="12" t="s">
        <v>323</v>
      </c>
      <c r="B71" s="12" t="s">
        <v>21</v>
      </c>
      <c r="C71" s="12">
        <v>94</v>
      </c>
      <c r="D71">
        <f>_xlfn.XLOOKUP(A71,data_complete!A:A,data_complete!T:T,0)</f>
        <v>11</v>
      </c>
    </row>
    <row r="72" spans="1:4">
      <c r="A72" s="12" t="s">
        <v>322</v>
      </c>
      <c r="B72" s="12" t="s">
        <v>23</v>
      </c>
      <c r="C72" s="12">
        <v>-16</v>
      </c>
      <c r="D72">
        <f>_xlfn.XLOOKUP(A72,data_complete!A:A,data_complete!T:T,0)</f>
        <v>8</v>
      </c>
    </row>
    <row r="73" spans="1:4">
      <c r="A73" s="12" t="s">
        <v>450</v>
      </c>
      <c r="B73" s="12" t="s">
        <v>21</v>
      </c>
      <c r="C73" s="12">
        <v>91</v>
      </c>
      <c r="D73">
        <f>_xlfn.XLOOKUP(A73,data_complete!A:A,data_complete!T:T,0)</f>
        <v>11</v>
      </c>
    </row>
    <row r="74" spans="1:4">
      <c r="A74" s="12" t="s">
        <v>452</v>
      </c>
      <c r="B74" s="12" t="s">
        <v>21</v>
      </c>
      <c r="C74" s="12">
        <v>75</v>
      </c>
      <c r="D74">
        <f>_xlfn.XLOOKUP(A74,data_complete!A:A,data_complete!T:T,0)</f>
        <v>10</v>
      </c>
    </row>
    <row r="75" spans="1:4">
      <c r="A75" s="12" t="s">
        <v>451</v>
      </c>
      <c r="B75" s="12" t="s">
        <v>21</v>
      </c>
      <c r="C75" s="12">
        <v>71</v>
      </c>
      <c r="D75">
        <f>_xlfn.XLOOKUP(A75,data_complete!A:A,data_complete!T:T,0)</f>
        <v>11</v>
      </c>
    </row>
    <row r="76" spans="1:4">
      <c r="A76" s="12" t="s">
        <v>308</v>
      </c>
      <c r="B76" s="12" t="s">
        <v>21</v>
      </c>
      <c r="C76" s="12">
        <v>90</v>
      </c>
      <c r="D76">
        <f>_xlfn.XLOOKUP(A76,data_complete!A:A,data_complete!T:T,0)</f>
        <v>24</v>
      </c>
    </row>
    <row r="77" spans="1:4">
      <c r="A77" s="12" t="s">
        <v>307</v>
      </c>
      <c r="B77" s="12" t="s">
        <v>21</v>
      </c>
      <c r="C77" s="12">
        <v>64</v>
      </c>
      <c r="D77">
        <f>_xlfn.XLOOKUP(A77,data_complete!A:A,data_complete!T:T,0)</f>
        <v>11</v>
      </c>
    </row>
    <row r="78" spans="1:4">
      <c r="A78" s="12" t="s">
        <v>306</v>
      </c>
      <c r="B78" s="12" t="s">
        <v>21</v>
      </c>
      <c r="C78" s="12">
        <v>59</v>
      </c>
      <c r="D78">
        <f>_xlfn.XLOOKUP(A78,data_complete!A:A,data_complete!T:T,0)</f>
        <v>11</v>
      </c>
    </row>
    <row r="79" spans="1:4">
      <c r="A79" s="12" t="s">
        <v>293</v>
      </c>
      <c r="B79" s="12" t="s">
        <v>23</v>
      </c>
      <c r="C79" s="12">
        <v>90</v>
      </c>
      <c r="D79">
        <f>_xlfn.XLOOKUP(A79,data_complete!A:A,data_complete!T:T,0)</f>
        <v>25</v>
      </c>
    </row>
    <row r="80" spans="1:4">
      <c r="A80" s="12" t="s">
        <v>294</v>
      </c>
      <c r="B80" s="12" t="s">
        <v>21</v>
      </c>
      <c r="C80" s="12">
        <v>-4</v>
      </c>
      <c r="D80">
        <f>_xlfn.XLOOKUP(A80,data_complete!A:A,data_complete!T:T,0)</f>
        <v>11</v>
      </c>
    </row>
    <row r="81" spans="1:4">
      <c r="A81" s="12" t="s">
        <v>292</v>
      </c>
      <c r="B81" s="12" t="s">
        <v>21</v>
      </c>
      <c r="C81" s="12">
        <v>-4</v>
      </c>
      <c r="D81">
        <f>_xlfn.XLOOKUP(A81,data_complete!A:A,data_complete!T:T,0)</f>
        <v>11</v>
      </c>
    </row>
    <row r="82" spans="1:4">
      <c r="A82" s="12" t="s">
        <v>295</v>
      </c>
      <c r="B82" s="12" t="s">
        <v>23</v>
      </c>
      <c r="C82" s="12">
        <v>-20</v>
      </c>
      <c r="D82">
        <f>_xlfn.XLOOKUP(A82,data_complete!A:A,data_complete!T:T,0)</f>
        <v>25</v>
      </c>
    </row>
    <row r="83" spans="1:4">
      <c r="A83" s="12" t="s">
        <v>289</v>
      </c>
      <c r="B83" s="12" t="s">
        <v>21</v>
      </c>
      <c r="C83" s="12">
        <v>82</v>
      </c>
      <c r="D83">
        <f>_xlfn.XLOOKUP(A83,data_complete!A:A,data_complete!T:T,0)</f>
        <v>11</v>
      </c>
    </row>
    <row r="84" spans="1:4">
      <c r="A84" s="12" t="s">
        <v>290</v>
      </c>
      <c r="B84" s="12" t="s">
        <v>21</v>
      </c>
      <c r="C84" s="12">
        <v>38</v>
      </c>
      <c r="D84">
        <f>_xlfn.XLOOKUP(A84,data_complete!A:A,data_complete!T:T,0)</f>
        <v>11</v>
      </c>
    </row>
    <row r="85" spans="1:4">
      <c r="A85" s="12" t="s">
        <v>587</v>
      </c>
      <c r="B85" s="12" t="s">
        <v>21</v>
      </c>
      <c r="C85" s="12">
        <v>80</v>
      </c>
      <c r="D85">
        <f>_xlfn.XLOOKUP(A85,data_complete!A:A,data_complete!T:T,0)</f>
        <v>11</v>
      </c>
    </row>
    <row r="86" spans="1:4">
      <c r="A86" s="12" t="s">
        <v>586</v>
      </c>
      <c r="B86" s="12" t="s">
        <v>21</v>
      </c>
      <c r="C86" s="12">
        <v>22</v>
      </c>
      <c r="D86">
        <f>_xlfn.XLOOKUP(A86,data_complete!A:A,data_complete!T:T,0)</f>
        <v>11</v>
      </c>
    </row>
    <row r="87" spans="1:4">
      <c r="A87" s="12" t="s">
        <v>197</v>
      </c>
      <c r="B87" s="12" t="s">
        <v>23</v>
      </c>
      <c r="C87" s="12">
        <v>76</v>
      </c>
      <c r="D87">
        <f>_xlfn.XLOOKUP(A87,data_complete!A:A,data_complete!T:T,0)</f>
        <v>8</v>
      </c>
    </row>
    <row r="88" spans="1:4">
      <c r="A88" s="12" t="s">
        <v>448</v>
      </c>
      <c r="B88" s="12" t="s">
        <v>21</v>
      </c>
      <c r="C88" s="12">
        <v>75</v>
      </c>
      <c r="D88" t="str">
        <f>_xlfn.XLOOKUP(A88,data_complete!A:A,data_complete!T:T,0)</f>
        <v>10,6</v>
      </c>
    </row>
    <row r="89" spans="1:4">
      <c r="A89" s="12" t="s">
        <v>447</v>
      </c>
      <c r="B89" s="12" t="s">
        <v>21</v>
      </c>
      <c r="C89" s="12">
        <v>16</v>
      </c>
      <c r="D89">
        <f>_xlfn.XLOOKUP(A89,data_complete!A:A,data_complete!T:T,0)</f>
        <v>11</v>
      </c>
    </row>
    <row r="90" spans="1:4">
      <c r="A90" s="12" t="s">
        <v>449</v>
      </c>
      <c r="B90" s="12" t="s">
        <v>21</v>
      </c>
      <c r="C90" s="12">
        <v>4</v>
      </c>
      <c r="D90">
        <f>_xlfn.XLOOKUP(A90,data_complete!A:A,data_complete!T:T,0)</f>
        <v>11</v>
      </c>
    </row>
    <row r="91" spans="1:4">
      <c r="A91" s="12" t="s">
        <v>607</v>
      </c>
      <c r="B91" s="12" t="s">
        <v>21</v>
      </c>
      <c r="C91" s="12">
        <v>74</v>
      </c>
      <c r="D91">
        <f>_xlfn.XLOOKUP(A91,data_complete!A:A,data_complete!T:T,0)</f>
        <v>11</v>
      </c>
    </row>
    <row r="92" spans="1:4">
      <c r="A92" s="12" t="s">
        <v>609</v>
      </c>
      <c r="B92" s="12" t="s">
        <v>23</v>
      </c>
      <c r="C92" s="12">
        <v>-1</v>
      </c>
      <c r="D92">
        <f>_xlfn.XLOOKUP(A92,data_complete!A:A,data_complete!T:T,0)</f>
        <v>8</v>
      </c>
    </row>
    <row r="93" spans="1:4">
      <c r="A93" s="12" t="s">
        <v>608</v>
      </c>
      <c r="B93" s="12" t="s">
        <v>23</v>
      </c>
      <c r="C93" s="12">
        <v>-93</v>
      </c>
      <c r="D93">
        <f>_xlfn.XLOOKUP(A93,data_complete!A:A,data_complete!T:T,0)</f>
        <v>3</v>
      </c>
    </row>
    <row r="94" spans="1:4">
      <c r="A94" s="12" t="s">
        <v>466</v>
      </c>
      <c r="B94" s="12" t="s">
        <v>21</v>
      </c>
      <c r="C94" s="12">
        <v>70</v>
      </c>
      <c r="D94">
        <f>_xlfn.XLOOKUP(A94,data_complete!A:A,data_complete!T:T,0)</f>
        <v>34</v>
      </c>
    </row>
    <row r="95" spans="1:4">
      <c r="A95" s="12" t="s">
        <v>495</v>
      </c>
      <c r="B95" s="12" t="s">
        <v>21</v>
      </c>
      <c r="C95" s="12">
        <v>70</v>
      </c>
      <c r="D95">
        <f>_xlfn.XLOOKUP(A95,data_complete!A:A,data_complete!T:T,0)</f>
        <v>24</v>
      </c>
    </row>
    <row r="96" spans="1:4">
      <c r="A96" s="12" t="s">
        <v>494</v>
      </c>
      <c r="B96" s="12" t="s">
        <v>21</v>
      </c>
      <c r="C96" s="12">
        <v>68</v>
      </c>
      <c r="D96">
        <f>_xlfn.XLOOKUP(A96,data_complete!A:A,data_complete!T:T,0)</f>
        <v>11</v>
      </c>
    </row>
    <row r="97" spans="1:4">
      <c r="A97" s="12" t="s">
        <v>493</v>
      </c>
      <c r="B97" s="12" t="s">
        <v>21</v>
      </c>
      <c r="C97" s="12">
        <v>67</v>
      </c>
      <c r="D97">
        <f>_xlfn.XLOOKUP(A97,data_complete!A:A,data_complete!T:T,0)</f>
        <v>11</v>
      </c>
    </row>
    <row r="98" spans="1:4">
      <c r="A98" s="12" t="s">
        <v>354</v>
      </c>
      <c r="B98" s="12" t="s">
        <v>21</v>
      </c>
      <c r="C98" s="12">
        <v>69</v>
      </c>
      <c r="D98">
        <f>_xlfn.XLOOKUP(A98,data_complete!A:A,data_complete!T:T,0)</f>
        <v>11</v>
      </c>
    </row>
    <row r="99" spans="1:4">
      <c r="A99" s="12" t="s">
        <v>331</v>
      </c>
      <c r="B99" s="12" t="s">
        <v>23</v>
      </c>
      <c r="C99" s="12">
        <v>69</v>
      </c>
      <c r="D99">
        <f>_xlfn.XLOOKUP(A99,data_complete!A:A,data_complete!T:T,0)</f>
        <v>3</v>
      </c>
    </row>
    <row r="100" spans="1:4">
      <c r="A100" s="12" t="s">
        <v>330</v>
      </c>
      <c r="B100" s="12" t="s">
        <v>21</v>
      </c>
      <c r="C100" s="12">
        <v>22</v>
      </c>
      <c r="D100">
        <f>_xlfn.XLOOKUP(A100,data_complete!A:A,data_complete!T:T,0)</f>
        <v>11</v>
      </c>
    </row>
    <row r="101" spans="1:4">
      <c r="A101" s="12" t="s">
        <v>486</v>
      </c>
      <c r="B101" s="12" t="s">
        <v>21</v>
      </c>
      <c r="C101" s="12">
        <v>68</v>
      </c>
      <c r="D101">
        <f>_xlfn.XLOOKUP(A101,data_complete!A:A,data_complete!T:T,0)</f>
        <v>11</v>
      </c>
    </row>
    <row r="102" spans="1:4">
      <c r="A102" s="12" t="s">
        <v>255</v>
      </c>
      <c r="B102" s="12" t="s">
        <v>21</v>
      </c>
      <c r="C102" s="12">
        <v>67</v>
      </c>
      <c r="D102">
        <f>_xlfn.XLOOKUP(A102,data_complete!A:A,data_complete!T:T,0)</f>
        <v>22</v>
      </c>
    </row>
    <row r="103" spans="1:4">
      <c r="A103" s="12" t="s">
        <v>254</v>
      </c>
      <c r="B103" s="12" t="s">
        <v>21</v>
      </c>
      <c r="C103" s="12">
        <v>23</v>
      </c>
      <c r="D103">
        <f>_xlfn.XLOOKUP(A103,data_complete!A:A,data_complete!T:T,0)</f>
        <v>11</v>
      </c>
    </row>
    <row r="104" spans="1:4">
      <c r="A104" s="12" t="s">
        <v>256</v>
      </c>
      <c r="B104" s="12" t="s">
        <v>23</v>
      </c>
      <c r="C104" s="12">
        <v>10</v>
      </c>
      <c r="D104">
        <f>_xlfn.XLOOKUP(A104,data_complete!A:A,data_complete!T:T,0)</f>
        <v>9</v>
      </c>
    </row>
    <row r="105" spans="1:4">
      <c r="A105" s="12" t="s">
        <v>597</v>
      </c>
      <c r="B105" s="12" t="s">
        <v>21</v>
      </c>
      <c r="C105" s="12">
        <v>65</v>
      </c>
      <c r="D105">
        <f>_xlfn.XLOOKUP(A105,data_complete!A:A,data_complete!T:T,0)</f>
        <v>11</v>
      </c>
    </row>
    <row r="106" spans="1:4">
      <c r="A106" s="12" t="s">
        <v>585</v>
      </c>
      <c r="B106" s="12" t="s">
        <v>21</v>
      </c>
      <c r="C106" s="12">
        <v>65</v>
      </c>
      <c r="D106">
        <f>_xlfn.XLOOKUP(A106,data_complete!A:A,data_complete!T:T,0)</f>
        <v>11</v>
      </c>
    </row>
    <row r="107" spans="1:4">
      <c r="A107" s="12" t="s">
        <v>320</v>
      </c>
      <c r="B107" s="12" t="s">
        <v>21</v>
      </c>
      <c r="C107" s="12">
        <v>65</v>
      </c>
      <c r="D107">
        <f>_xlfn.XLOOKUP(A107,data_complete!A:A,data_complete!T:T,0)</f>
        <v>10</v>
      </c>
    </row>
    <row r="108" spans="1:4">
      <c r="A108" s="12" t="s">
        <v>352</v>
      </c>
      <c r="B108" s="12" t="s">
        <v>21</v>
      </c>
      <c r="C108" s="12">
        <v>64</v>
      </c>
      <c r="D108">
        <f>_xlfn.XLOOKUP(A108,data_complete!A:A,data_complete!T:T,0)</f>
        <v>11</v>
      </c>
    </row>
    <row r="109" spans="1:4">
      <c r="A109" s="12" t="s">
        <v>422</v>
      </c>
      <c r="B109" s="12" t="s">
        <v>21</v>
      </c>
      <c r="C109" s="12">
        <v>64</v>
      </c>
      <c r="D109">
        <f>_xlfn.XLOOKUP(A109,data_complete!A:A,data_complete!T:T,0)</f>
        <v>11</v>
      </c>
    </row>
    <row r="110" spans="1:4">
      <c r="A110" s="12" t="s">
        <v>421</v>
      </c>
      <c r="B110" s="12" t="s">
        <v>23</v>
      </c>
      <c r="C110" s="12">
        <v>49</v>
      </c>
      <c r="D110">
        <f>_xlfn.XLOOKUP(A110,data_complete!A:A,data_complete!T:T,0)</f>
        <v>8</v>
      </c>
    </row>
    <row r="111" spans="1:4">
      <c r="A111" s="12" t="s">
        <v>420</v>
      </c>
      <c r="B111" s="12" t="s">
        <v>21</v>
      </c>
      <c r="C111" s="12">
        <v>43</v>
      </c>
      <c r="D111">
        <f>_xlfn.XLOOKUP(A111,data_complete!A:A,data_complete!T:T,0)</f>
        <v>11</v>
      </c>
    </row>
    <row r="112" spans="1:4">
      <c r="A112" s="12" t="s">
        <v>278</v>
      </c>
      <c r="B112" s="12" t="s">
        <v>23</v>
      </c>
      <c r="C112" s="12">
        <v>62</v>
      </c>
      <c r="D112">
        <f>_xlfn.XLOOKUP(A112,data_complete!A:A,data_complete!T:T,0)</f>
        <v>3</v>
      </c>
    </row>
    <row r="113" spans="1:4">
      <c r="A113" s="12" t="s">
        <v>277</v>
      </c>
      <c r="B113" s="12" t="s">
        <v>21</v>
      </c>
      <c r="C113" s="12">
        <v>28</v>
      </c>
      <c r="D113">
        <f>_xlfn.XLOOKUP(A113,data_complete!A:A,data_complete!T:T,0)</f>
        <v>11</v>
      </c>
    </row>
    <row r="114" spans="1:4">
      <c r="A114" s="12" t="s">
        <v>569</v>
      </c>
      <c r="B114" s="12" t="s">
        <v>21</v>
      </c>
      <c r="C114" s="12">
        <v>62</v>
      </c>
      <c r="D114">
        <f>_xlfn.XLOOKUP(A114,data_complete!A:A,data_complete!T:T,0)</f>
        <v>11</v>
      </c>
    </row>
    <row r="115" spans="1:4">
      <c r="A115" s="12" t="s">
        <v>520</v>
      </c>
      <c r="B115" s="12" t="s">
        <v>21</v>
      </c>
      <c r="C115" s="12">
        <v>55</v>
      </c>
      <c r="D115">
        <f>_xlfn.XLOOKUP(A115,data_complete!A:A,data_complete!T:T,0)</f>
        <v>11</v>
      </c>
    </row>
    <row r="116" spans="1:4">
      <c r="A116" s="12" t="s">
        <v>519</v>
      </c>
      <c r="B116" s="12" t="s">
        <v>21</v>
      </c>
      <c r="C116" s="12">
        <v>8</v>
      </c>
      <c r="D116">
        <f>_xlfn.XLOOKUP(A116,data_complete!A:A,data_complete!T:T,0)</f>
        <v>11</v>
      </c>
    </row>
    <row r="117" spans="1:4">
      <c r="A117" s="12" t="s">
        <v>241</v>
      </c>
      <c r="B117" s="12" t="s">
        <v>21</v>
      </c>
      <c r="C117" s="12">
        <v>53</v>
      </c>
      <c r="D117">
        <f>_xlfn.XLOOKUP(A117,data_complete!A:A,data_complete!T:T,0)</f>
        <v>11</v>
      </c>
    </row>
    <row r="118" spans="1:4">
      <c r="A118" s="12" t="s">
        <v>564</v>
      </c>
      <c r="B118" s="12" t="s">
        <v>21</v>
      </c>
      <c r="C118" s="12">
        <v>49</v>
      </c>
      <c r="D118">
        <f>_xlfn.XLOOKUP(A118,data_complete!A:A,data_complete!T:T,0)</f>
        <v>11</v>
      </c>
    </row>
    <row r="119" spans="1:4">
      <c r="A119" s="12" t="s">
        <v>563</v>
      </c>
      <c r="B119" s="12" t="s">
        <v>23</v>
      </c>
      <c r="C119" s="12">
        <v>-30</v>
      </c>
      <c r="D119">
        <f>_xlfn.XLOOKUP(A119,data_complete!A:A,data_complete!T:T,0)</f>
        <v>8</v>
      </c>
    </row>
    <row r="120" spans="1:4">
      <c r="A120" s="12" t="s">
        <v>583</v>
      </c>
      <c r="B120" s="12" t="s">
        <v>21</v>
      </c>
      <c r="C120" s="12">
        <v>49</v>
      </c>
      <c r="D120">
        <f>_xlfn.XLOOKUP(A120,data_complete!A:A,data_complete!T:T,0)</f>
        <v>11</v>
      </c>
    </row>
    <row r="121" spans="1:4">
      <c r="A121" s="12" t="s">
        <v>196</v>
      </c>
      <c r="B121" s="12" t="s">
        <v>21</v>
      </c>
      <c r="C121" s="12">
        <v>44</v>
      </c>
      <c r="D121">
        <f>_xlfn.XLOOKUP(A121,data_complete!A:A,data_complete!T:T,0)</f>
        <v>11</v>
      </c>
    </row>
    <row r="122" spans="1:4">
      <c r="A122" s="12" t="s">
        <v>518</v>
      </c>
      <c r="B122" s="12" t="s">
        <v>21</v>
      </c>
      <c r="C122" s="12">
        <v>43</v>
      </c>
      <c r="D122">
        <f>_xlfn.XLOOKUP(A122,data_complete!A:A,data_complete!T:T,0)</f>
        <v>11</v>
      </c>
    </row>
    <row r="123" spans="1:4">
      <c r="A123" s="12" t="s">
        <v>517</v>
      </c>
      <c r="B123" s="12" t="s">
        <v>21</v>
      </c>
      <c r="C123" s="12">
        <v>11</v>
      </c>
      <c r="D123">
        <f>_xlfn.XLOOKUP(A123,data_complete!A:A,data_complete!T:T,0)</f>
        <v>11</v>
      </c>
    </row>
    <row r="124" spans="1:4">
      <c r="A124" s="12" t="s">
        <v>511</v>
      </c>
      <c r="B124" s="12" t="s">
        <v>21</v>
      </c>
      <c r="C124" s="12">
        <v>42</v>
      </c>
      <c r="D124">
        <f>_xlfn.XLOOKUP(A124,data_complete!A:A,data_complete!T:T,0)</f>
        <v>11</v>
      </c>
    </row>
    <row r="125" spans="1:4">
      <c r="A125" s="12" t="s">
        <v>512</v>
      </c>
      <c r="B125" s="12" t="s">
        <v>21</v>
      </c>
      <c r="C125" s="12">
        <v>29</v>
      </c>
      <c r="D125">
        <f>_xlfn.XLOOKUP(A125,data_complete!A:A,data_complete!T:T,0)</f>
        <v>11</v>
      </c>
    </row>
    <row r="126" spans="1:4">
      <c r="A126" s="12" t="s">
        <v>513</v>
      </c>
      <c r="B126" s="12" t="s">
        <v>21</v>
      </c>
      <c r="C126" s="12">
        <v>23</v>
      </c>
      <c r="D126">
        <f>_xlfn.XLOOKUP(A126,data_complete!A:A,data_complete!T:T,0)</f>
        <v>11</v>
      </c>
    </row>
    <row r="127" spans="1:4">
      <c r="A127" s="12" t="s">
        <v>454</v>
      </c>
      <c r="B127" s="12" t="s">
        <v>21</v>
      </c>
      <c r="C127" s="12">
        <v>42</v>
      </c>
      <c r="D127">
        <f>_xlfn.XLOOKUP(A127,data_complete!A:A,data_complete!T:T,0)</f>
        <v>11</v>
      </c>
    </row>
    <row r="128" spans="1:4">
      <c r="A128" s="12" t="s">
        <v>455</v>
      </c>
      <c r="B128" s="12" t="s">
        <v>21</v>
      </c>
      <c r="C128" s="12">
        <v>40</v>
      </c>
      <c r="D128">
        <f>_xlfn.XLOOKUP(A128,data_complete!A:A,data_complete!T:T,0)</f>
        <v>31</v>
      </c>
    </row>
    <row r="129" spans="1:4">
      <c r="A129" s="12" t="s">
        <v>453</v>
      </c>
      <c r="B129" s="12" t="s">
        <v>21</v>
      </c>
      <c r="C129" s="12">
        <v>19</v>
      </c>
      <c r="D129">
        <f>_xlfn.XLOOKUP(A129,data_complete!A:A,data_complete!T:T,0)</f>
        <v>32</v>
      </c>
    </row>
    <row r="130" spans="1:4">
      <c r="A130" s="12" t="s">
        <v>458</v>
      </c>
      <c r="B130" s="12" t="s">
        <v>21</v>
      </c>
      <c r="C130" s="12">
        <v>10</v>
      </c>
      <c r="D130">
        <f>_xlfn.XLOOKUP(A130,data_complete!A:A,data_complete!T:T,0)</f>
        <v>11</v>
      </c>
    </row>
    <row r="131" spans="1:4">
      <c r="A131" s="12" t="s">
        <v>457</v>
      </c>
      <c r="B131" s="12" t="s">
        <v>21</v>
      </c>
      <c r="C131" s="12">
        <v>-28</v>
      </c>
      <c r="D131">
        <f>_xlfn.XLOOKUP(A131,data_complete!A:A,data_complete!T:T,0)</f>
        <v>11</v>
      </c>
    </row>
    <row r="132" spans="1:4">
      <c r="A132" s="12" t="s">
        <v>456</v>
      </c>
      <c r="B132" s="12" t="s">
        <v>21</v>
      </c>
      <c r="C132" s="12">
        <v>-37</v>
      </c>
      <c r="D132">
        <f>_xlfn.XLOOKUP(A132,data_complete!A:A,data_complete!T:T,0)</f>
        <v>31</v>
      </c>
    </row>
    <row r="133" spans="1:4">
      <c r="A133" s="12" t="s">
        <v>326</v>
      </c>
      <c r="B133" s="12" t="s">
        <v>21</v>
      </c>
      <c r="C133" s="12">
        <v>37</v>
      </c>
      <c r="D133">
        <f>_xlfn.XLOOKUP(A133,data_complete!A:A,data_complete!T:T,0)</f>
        <v>13</v>
      </c>
    </row>
    <row r="134" spans="1:4">
      <c r="A134" s="12" t="s">
        <v>410</v>
      </c>
      <c r="B134" s="12" t="s">
        <v>21</v>
      </c>
      <c r="C134" s="12">
        <v>36</v>
      </c>
      <c r="D134">
        <f>_xlfn.XLOOKUP(A134,data_complete!A:A,data_complete!T:T,0)</f>
        <v>33</v>
      </c>
    </row>
    <row r="135" spans="1:4">
      <c r="A135" s="12" t="s">
        <v>415</v>
      </c>
      <c r="B135" s="12" t="s">
        <v>21</v>
      </c>
      <c r="C135" s="12">
        <v>16</v>
      </c>
      <c r="D135">
        <f>_xlfn.XLOOKUP(A135,data_complete!A:A,data_complete!T:T,0)</f>
        <v>33</v>
      </c>
    </row>
    <row r="136" spans="1:4">
      <c r="A136" s="12" t="s">
        <v>407</v>
      </c>
      <c r="B136" s="12" t="s">
        <v>21</v>
      </c>
      <c r="C136" s="12">
        <v>15</v>
      </c>
      <c r="D136">
        <f>_xlfn.XLOOKUP(A136,data_complete!A:A,data_complete!T:T,0)</f>
        <v>33</v>
      </c>
    </row>
    <row r="137" spans="1:4">
      <c r="A137" s="12" t="s">
        <v>409</v>
      </c>
      <c r="B137" s="12" t="s">
        <v>23</v>
      </c>
      <c r="C137" s="12">
        <v>5</v>
      </c>
      <c r="D137">
        <f>_xlfn.XLOOKUP(A137,data_complete!A:A,data_complete!T:T,0)</f>
        <v>23</v>
      </c>
    </row>
    <row r="138" spans="1:4">
      <c r="A138" s="12" t="s">
        <v>408</v>
      </c>
      <c r="B138" s="12" t="s">
        <v>21</v>
      </c>
      <c r="C138" s="12">
        <v>4</v>
      </c>
      <c r="D138">
        <f>_xlfn.XLOOKUP(A138,data_complete!A:A,data_complete!T:T,0)</f>
        <v>33</v>
      </c>
    </row>
    <row r="139" spans="1:4">
      <c r="A139" s="12" t="s">
        <v>413</v>
      </c>
      <c r="B139" s="12" t="s">
        <v>21</v>
      </c>
      <c r="C139" s="12">
        <v>-4</v>
      </c>
      <c r="D139">
        <f>_xlfn.XLOOKUP(A139,data_complete!A:A,data_complete!T:T,0)</f>
        <v>33</v>
      </c>
    </row>
    <row r="140" spans="1:4">
      <c r="A140" s="12" t="s">
        <v>414</v>
      </c>
      <c r="B140" s="12" t="s">
        <v>21</v>
      </c>
      <c r="C140" s="12">
        <v>-54</v>
      </c>
      <c r="D140">
        <f>_xlfn.XLOOKUP(A140,data_complete!A:A,data_complete!T:T,0)</f>
        <v>33</v>
      </c>
    </row>
    <row r="141" spans="1:4">
      <c r="A141" s="12" t="s">
        <v>411</v>
      </c>
      <c r="B141" s="12" t="s">
        <v>21</v>
      </c>
      <c r="C141" s="12">
        <v>-75</v>
      </c>
      <c r="D141" t="str">
        <f>_xlfn.XLOOKUP(A141,data_complete!A:A,data_complete!T:T,0)</f>
        <v>33,32</v>
      </c>
    </row>
    <row r="142" spans="1:4">
      <c r="A142" s="12" t="s">
        <v>507</v>
      </c>
      <c r="B142" s="12" t="s">
        <v>21</v>
      </c>
      <c r="C142" s="12">
        <v>35</v>
      </c>
      <c r="D142">
        <f>_xlfn.XLOOKUP(A142,data_complete!A:A,data_complete!T:T,0)</f>
        <v>11</v>
      </c>
    </row>
    <row r="143" spans="1:4">
      <c r="A143" s="12" t="s">
        <v>476</v>
      </c>
      <c r="B143" s="12" t="s">
        <v>21</v>
      </c>
      <c r="C143" s="12">
        <v>35</v>
      </c>
      <c r="D143" t="str">
        <f>_xlfn.XLOOKUP(A143,data_complete!A:A,data_complete!T:T,0)</f>
        <v>11,10,18,6</v>
      </c>
    </row>
    <row r="144" spans="1:4">
      <c r="A144" s="12" t="s">
        <v>478</v>
      </c>
      <c r="B144" s="12" t="s">
        <v>21</v>
      </c>
      <c r="C144" s="12">
        <v>30</v>
      </c>
      <c r="D144" t="str">
        <f>_xlfn.XLOOKUP(A144,data_complete!A:A,data_complete!T:T,0)</f>
        <v>10,6</v>
      </c>
    </row>
    <row r="145" spans="1:4">
      <c r="A145" s="12" t="s">
        <v>475</v>
      </c>
      <c r="B145" s="12" t="s">
        <v>21</v>
      </c>
      <c r="C145" s="12">
        <v>7</v>
      </c>
      <c r="D145">
        <f>_xlfn.XLOOKUP(A145,data_complete!A:A,data_complete!T:T,0)</f>
        <v>11</v>
      </c>
    </row>
    <row r="146" spans="1:4">
      <c r="A146" s="12" t="s">
        <v>474</v>
      </c>
      <c r="B146" s="12" t="s">
        <v>21</v>
      </c>
      <c r="C146" s="12">
        <v>-48</v>
      </c>
      <c r="D146">
        <f>_xlfn.XLOOKUP(A146,data_complete!A:A,data_complete!T:T,0)</f>
        <v>18</v>
      </c>
    </row>
    <row r="147" spans="1:4">
      <c r="A147" s="12" t="s">
        <v>418</v>
      </c>
      <c r="B147" s="12" t="s">
        <v>21</v>
      </c>
      <c r="C147" s="12">
        <v>35</v>
      </c>
      <c r="D147">
        <f>_xlfn.XLOOKUP(A147,data_complete!A:A,data_complete!T:T,0)</f>
        <v>10</v>
      </c>
    </row>
    <row r="148" spans="1:4">
      <c r="A148" s="12" t="s">
        <v>419</v>
      </c>
      <c r="B148" s="12" t="s">
        <v>21</v>
      </c>
      <c r="C148" s="12">
        <v>6</v>
      </c>
      <c r="D148">
        <f>_xlfn.XLOOKUP(A148,data_complete!A:A,data_complete!T:T,0)</f>
        <v>11</v>
      </c>
    </row>
    <row r="149" spans="1:4">
      <c r="A149" s="12" t="s">
        <v>214</v>
      </c>
      <c r="B149" s="12" t="s">
        <v>21</v>
      </c>
      <c r="C149" s="12">
        <v>34</v>
      </c>
      <c r="D149" t="str">
        <f>_xlfn.XLOOKUP(A149,data_complete!A:A,data_complete!T:T,0)</f>
        <v>11,19</v>
      </c>
    </row>
    <row r="150" spans="1:4">
      <c r="A150" s="12" t="s">
        <v>216</v>
      </c>
      <c r="B150" s="12" t="s">
        <v>23</v>
      </c>
      <c r="C150" s="12">
        <v>-55</v>
      </c>
      <c r="D150">
        <f>_xlfn.XLOOKUP(A150,data_complete!A:A,data_complete!T:T,0)</f>
        <v>3</v>
      </c>
    </row>
    <row r="151" spans="1:4">
      <c r="A151" s="12" t="s">
        <v>481</v>
      </c>
      <c r="B151" s="12" t="s">
        <v>21</v>
      </c>
      <c r="C151" s="12">
        <v>33</v>
      </c>
      <c r="D151" t="str">
        <f>_xlfn.XLOOKUP(A151,data_complete!A:A,data_complete!T:T,0)</f>
        <v>10,11,5</v>
      </c>
    </row>
    <row r="152" spans="1:4">
      <c r="A152" s="12" t="s">
        <v>479</v>
      </c>
      <c r="B152" s="12" t="s">
        <v>21</v>
      </c>
      <c r="C152" s="12">
        <v>-5</v>
      </c>
      <c r="D152" t="str">
        <f>_xlfn.XLOOKUP(A152,data_complete!A:A,data_complete!T:T,0)</f>
        <v>31,34</v>
      </c>
    </row>
    <row r="153" spans="1:4">
      <c r="A153" s="12" t="s">
        <v>613</v>
      </c>
      <c r="B153" s="12" t="s">
        <v>21</v>
      </c>
      <c r="C153" s="12">
        <v>33</v>
      </c>
      <c r="D153">
        <f>_xlfn.XLOOKUP(A153,data_complete!A:A,data_complete!T:T,0)</f>
        <v>11</v>
      </c>
    </row>
    <row r="154" spans="1:4">
      <c r="A154" s="12" t="s">
        <v>614</v>
      </c>
      <c r="B154" s="12" t="s">
        <v>21</v>
      </c>
      <c r="C154" s="12">
        <v>8</v>
      </c>
      <c r="D154">
        <f>_xlfn.XLOOKUP(A154,data_complete!A:A,data_complete!T:T,0)</f>
        <v>11</v>
      </c>
    </row>
    <row r="155" spans="1:4">
      <c r="A155" s="12" t="s">
        <v>612</v>
      </c>
      <c r="B155" s="12" t="s">
        <v>21</v>
      </c>
      <c r="C155" s="12">
        <v>5</v>
      </c>
      <c r="D155">
        <f>_xlfn.XLOOKUP(A155,data_complete!A:A,data_complete!T:T,0)</f>
        <v>11</v>
      </c>
    </row>
    <row r="156" spans="1:4">
      <c r="A156" s="12" t="s">
        <v>205</v>
      </c>
      <c r="B156" s="12" t="s">
        <v>21</v>
      </c>
      <c r="C156" s="12">
        <v>32</v>
      </c>
      <c r="D156">
        <f>_xlfn.XLOOKUP(A156,data_complete!A:A,data_complete!T:T,0)</f>
        <v>11</v>
      </c>
    </row>
    <row r="157" spans="1:4">
      <c r="A157" s="12" t="s">
        <v>266</v>
      </c>
      <c r="B157" s="12" t="s">
        <v>21</v>
      </c>
      <c r="C157" s="12">
        <v>32</v>
      </c>
      <c r="D157">
        <f>_xlfn.XLOOKUP(A157,data_complete!A:A,data_complete!T:T,0)</f>
        <v>11</v>
      </c>
    </row>
    <row r="158" spans="1:4">
      <c r="A158" s="12" t="s">
        <v>267</v>
      </c>
      <c r="B158" s="12" t="s">
        <v>21</v>
      </c>
      <c r="C158" s="12">
        <v>25</v>
      </c>
      <c r="D158">
        <f>_xlfn.XLOOKUP(A158,data_complete!A:A,data_complete!T:T,0)</f>
        <v>11</v>
      </c>
    </row>
    <row r="159" spans="1:4">
      <c r="A159" s="12" t="s">
        <v>68</v>
      </c>
      <c r="B159" s="12" t="s">
        <v>21</v>
      </c>
      <c r="C159" s="12">
        <v>32</v>
      </c>
      <c r="D159">
        <f>_xlfn.XLOOKUP(A159,data_complete!A:A,data_complete!T:T,0)</f>
        <v>18</v>
      </c>
    </row>
    <row r="160" spans="1:4">
      <c r="A160" s="12" t="s">
        <v>67</v>
      </c>
      <c r="B160" s="12" t="s">
        <v>21</v>
      </c>
      <c r="C160" s="12">
        <v>23</v>
      </c>
      <c r="D160">
        <f>_xlfn.XLOOKUP(A160,data_complete!A:A,data_complete!T:T,0)</f>
        <v>18</v>
      </c>
    </row>
    <row r="161" spans="1:4">
      <c r="A161" s="12" t="s">
        <v>69</v>
      </c>
      <c r="B161" s="12" t="s">
        <v>21</v>
      </c>
      <c r="C161" s="12">
        <v>18</v>
      </c>
      <c r="D161">
        <f>_xlfn.XLOOKUP(A161,data_complete!A:A,data_complete!T:T,0)</f>
        <v>18</v>
      </c>
    </row>
    <row r="162" spans="1:4">
      <c r="A162" s="12" t="s">
        <v>522</v>
      </c>
      <c r="B162" s="12" t="s">
        <v>21</v>
      </c>
      <c r="C162" s="12">
        <v>31</v>
      </c>
      <c r="D162">
        <f>_xlfn.XLOOKUP(A162,data_complete!A:A,data_complete!T:T,0)</f>
        <v>11</v>
      </c>
    </row>
    <row r="163" spans="1:4">
      <c r="A163" s="12" t="s">
        <v>523</v>
      </c>
      <c r="B163" s="12" t="s">
        <v>21</v>
      </c>
      <c r="C163" s="12">
        <v>17</v>
      </c>
      <c r="D163">
        <f>_xlfn.XLOOKUP(A163,data_complete!A:A,data_complete!T:T,0)</f>
        <v>13</v>
      </c>
    </row>
    <row r="164" spans="1:4">
      <c r="A164" s="12" t="s">
        <v>443</v>
      </c>
      <c r="B164" s="12" t="s">
        <v>21</v>
      </c>
      <c r="C164" s="12">
        <v>31</v>
      </c>
      <c r="D164">
        <f>_xlfn.XLOOKUP(A164,data_complete!A:A,data_complete!T:T,0)</f>
        <v>11</v>
      </c>
    </row>
    <row r="165" spans="1:4">
      <c r="A165" s="12" t="s">
        <v>379</v>
      </c>
      <c r="B165" s="12" t="s">
        <v>23</v>
      </c>
      <c r="C165" s="12">
        <v>31</v>
      </c>
      <c r="D165">
        <f>_xlfn.XLOOKUP(A165,data_complete!A:A,data_complete!T:T,0)</f>
        <v>20</v>
      </c>
    </row>
    <row r="166" spans="1:4">
      <c r="A166" s="12" t="s">
        <v>212</v>
      </c>
      <c r="B166" s="12" t="s">
        <v>21</v>
      </c>
      <c r="C166" s="12">
        <v>30</v>
      </c>
      <c r="D166">
        <f>_xlfn.XLOOKUP(A166,data_complete!A:A,data_complete!T:T,0)</f>
        <v>24</v>
      </c>
    </row>
    <row r="167" spans="1:4">
      <c r="A167" s="12" t="s">
        <v>270</v>
      </c>
      <c r="B167" s="12" t="s">
        <v>21</v>
      </c>
      <c r="C167" s="12">
        <v>30</v>
      </c>
      <c r="D167">
        <f>_xlfn.XLOOKUP(A167,data_complete!A:A,data_complete!T:T,0)</f>
        <v>11</v>
      </c>
    </row>
    <row r="168" spans="1:4">
      <c r="A168" s="12" t="s">
        <v>268</v>
      </c>
      <c r="B168" s="12" t="s">
        <v>21</v>
      </c>
      <c r="C168" s="12">
        <v>9</v>
      </c>
      <c r="D168">
        <f>_xlfn.XLOOKUP(A168,data_complete!A:A,data_complete!T:T,0)</f>
        <v>11</v>
      </c>
    </row>
    <row r="169" spans="1:4">
      <c r="A169" s="12" t="s">
        <v>269</v>
      </c>
      <c r="B169" s="12" t="s">
        <v>21</v>
      </c>
      <c r="C169" s="12">
        <v>-66</v>
      </c>
      <c r="D169">
        <f>_xlfn.XLOOKUP(A169,data_complete!A:A,data_complete!T:T,0)</f>
        <v>11</v>
      </c>
    </row>
    <row r="170" spans="1:4">
      <c r="A170" s="12" t="s">
        <v>273</v>
      </c>
      <c r="B170" s="12" t="s">
        <v>21</v>
      </c>
      <c r="C170" s="12">
        <v>28</v>
      </c>
      <c r="D170">
        <f>_xlfn.XLOOKUP(A170,data_complete!A:A,data_complete!T:T,0)</f>
        <v>11</v>
      </c>
    </row>
    <row r="171" spans="1:4">
      <c r="A171" s="12" t="s">
        <v>24</v>
      </c>
      <c r="B171" s="12" t="s">
        <v>23</v>
      </c>
      <c r="C171" s="12">
        <v>27</v>
      </c>
      <c r="D171">
        <f>_xlfn.XLOOKUP(A171,data_complete!A:A,data_complete!T:T,0)</f>
        <v>8</v>
      </c>
    </row>
    <row r="172" spans="1:4">
      <c r="A172" s="12" t="s">
        <v>499</v>
      </c>
      <c r="B172" s="12" t="s">
        <v>21</v>
      </c>
      <c r="C172" s="12">
        <v>27</v>
      </c>
      <c r="D172">
        <f>_xlfn.XLOOKUP(A172,data_complete!A:A,data_complete!T:T,0)</f>
        <v>11</v>
      </c>
    </row>
    <row r="173" spans="1:4">
      <c r="A173" s="12" t="s">
        <v>198</v>
      </c>
      <c r="B173" s="12" t="s">
        <v>21</v>
      </c>
      <c r="C173" s="12">
        <v>26</v>
      </c>
      <c r="D173">
        <f>_xlfn.XLOOKUP(A173,data_complete!A:A,data_complete!T:T,0)</f>
        <v>13</v>
      </c>
    </row>
    <row r="174" spans="1:4">
      <c r="A174" s="12" t="s">
        <v>430</v>
      </c>
      <c r="B174" s="12" t="s">
        <v>23</v>
      </c>
      <c r="C174" s="12">
        <v>26</v>
      </c>
      <c r="D174">
        <f>_xlfn.XLOOKUP(A174,data_complete!A:A,data_complete!T:T,0)</f>
        <v>16</v>
      </c>
    </row>
    <row r="175" spans="1:4">
      <c r="A175" s="12" t="s">
        <v>356</v>
      </c>
      <c r="B175" s="12" t="s">
        <v>21</v>
      </c>
      <c r="C175" s="12">
        <v>25</v>
      </c>
      <c r="D175">
        <f>_xlfn.XLOOKUP(A175,data_complete!A:A,data_complete!T:T,0)</f>
        <v>11</v>
      </c>
    </row>
    <row r="176" spans="1:4">
      <c r="A176" s="12" t="s">
        <v>560</v>
      </c>
      <c r="B176" s="12" t="s">
        <v>21</v>
      </c>
      <c r="C176" s="12">
        <v>25</v>
      </c>
      <c r="D176">
        <f>_xlfn.XLOOKUP(A176,data_complete!A:A,data_complete!T:T,0)</f>
        <v>18</v>
      </c>
    </row>
    <row r="177" spans="1:4">
      <c r="A177" s="12" t="s">
        <v>558</v>
      </c>
      <c r="B177" s="12" t="s">
        <v>21</v>
      </c>
      <c r="C177" s="12">
        <v>12</v>
      </c>
      <c r="D177" t="str">
        <f>_xlfn.XLOOKUP(A177,data_complete!A:A,data_complete!T:T,0)</f>
        <v>11,18</v>
      </c>
    </row>
    <row r="178" spans="1:4">
      <c r="A178" s="12" t="s">
        <v>257</v>
      </c>
      <c r="B178" s="12" t="s">
        <v>21</v>
      </c>
      <c r="C178" s="12">
        <v>25</v>
      </c>
      <c r="D178">
        <f>_xlfn.XLOOKUP(A178,data_complete!A:A,data_complete!T:T,0)</f>
        <v>11</v>
      </c>
    </row>
    <row r="179" spans="1:4">
      <c r="A179" s="12" t="s">
        <v>258</v>
      </c>
      <c r="B179" s="12" t="s">
        <v>23</v>
      </c>
      <c r="C179" s="12">
        <v>8</v>
      </c>
      <c r="D179">
        <f>_xlfn.XLOOKUP(A179,data_complete!A:A,data_complete!T:T,0)</f>
        <v>9</v>
      </c>
    </row>
    <row r="180" spans="1:4">
      <c r="A180" s="12" t="s">
        <v>280</v>
      </c>
      <c r="B180" s="12" t="s">
        <v>23</v>
      </c>
      <c r="C180" s="12">
        <v>25</v>
      </c>
      <c r="D180">
        <f>_xlfn.XLOOKUP(A180,data_complete!A:A,data_complete!T:T,0)</f>
        <v>8</v>
      </c>
    </row>
    <row r="181" spans="1:4">
      <c r="A181" s="12" t="s">
        <v>279</v>
      </c>
      <c r="B181" s="12" t="s">
        <v>21</v>
      </c>
      <c r="C181" s="12">
        <v>0</v>
      </c>
      <c r="D181">
        <f>_xlfn.XLOOKUP(A181,data_complete!A:A,data_complete!T:T,0)</f>
        <v>11</v>
      </c>
    </row>
    <row r="182" spans="1:4">
      <c r="A182" s="12" t="s">
        <v>444</v>
      </c>
      <c r="B182" s="12" t="s">
        <v>21</v>
      </c>
      <c r="C182" s="12">
        <v>24</v>
      </c>
      <c r="D182">
        <f>_xlfn.XLOOKUP(A182,data_complete!A:A,data_complete!T:T,0)</f>
        <v>18</v>
      </c>
    </row>
    <row r="183" spans="1:4">
      <c r="A183" s="12" t="s">
        <v>445</v>
      </c>
      <c r="B183" s="12" t="s">
        <v>21</v>
      </c>
      <c r="C183" s="12">
        <v>24</v>
      </c>
      <c r="D183">
        <f>_xlfn.XLOOKUP(A183,data_complete!A:A,data_complete!T:T,0)</f>
        <v>18</v>
      </c>
    </row>
    <row r="184" spans="1:4">
      <c r="A184" s="12" t="s">
        <v>446</v>
      </c>
      <c r="B184" s="12" t="s">
        <v>21</v>
      </c>
      <c r="C184" s="12">
        <v>23</v>
      </c>
      <c r="D184">
        <f>_xlfn.XLOOKUP(A184,data_complete!A:A,data_complete!T:T,0)</f>
        <v>18</v>
      </c>
    </row>
    <row r="185" spans="1:4">
      <c r="A185" s="12" t="s">
        <v>617</v>
      </c>
      <c r="B185" s="12" t="s">
        <v>21</v>
      </c>
      <c r="C185" s="12">
        <v>24</v>
      </c>
      <c r="D185">
        <f>_xlfn.XLOOKUP(A185,data_complete!A:A,data_complete!T:T,0)</f>
        <v>11</v>
      </c>
    </row>
    <row r="186" spans="1:4">
      <c r="A186" s="12" t="s">
        <v>439</v>
      </c>
      <c r="B186" s="12" t="s">
        <v>21</v>
      </c>
      <c r="C186" s="12">
        <v>23</v>
      </c>
      <c r="D186">
        <f>_xlfn.XLOOKUP(A186,data_complete!A:A,data_complete!T:T,0)</f>
        <v>11</v>
      </c>
    </row>
    <row r="187" spans="1:4">
      <c r="A187" s="12" t="s">
        <v>437</v>
      </c>
      <c r="B187" s="12" t="s">
        <v>21</v>
      </c>
      <c r="C187" s="12">
        <v>-3</v>
      </c>
      <c r="D187">
        <f>_xlfn.XLOOKUP(A187,data_complete!A:A,data_complete!T:T,0)</f>
        <v>11</v>
      </c>
    </row>
    <row r="188" spans="1:4">
      <c r="A188" s="12" t="s">
        <v>438</v>
      </c>
      <c r="B188" s="12" t="s">
        <v>23</v>
      </c>
      <c r="C188" s="12">
        <v>-66</v>
      </c>
      <c r="D188">
        <f>_xlfn.XLOOKUP(A188,data_complete!A:A,data_complete!T:T,0)</f>
        <v>3</v>
      </c>
    </row>
    <row r="189" spans="1:4">
      <c r="A189" s="12" t="s">
        <v>335</v>
      </c>
      <c r="B189" s="12" t="s">
        <v>23</v>
      </c>
      <c r="C189" s="12">
        <v>23</v>
      </c>
      <c r="D189" t="str">
        <f>_xlfn.XLOOKUP(A189,data_complete!A:A,data_complete!T:T,0)</f>
        <v>3,26</v>
      </c>
    </row>
    <row r="190" spans="1:4">
      <c r="A190" s="12" t="s">
        <v>339</v>
      </c>
      <c r="B190" s="12" t="s">
        <v>23</v>
      </c>
      <c r="C190" s="12">
        <v>7</v>
      </c>
      <c r="D190">
        <f>_xlfn.XLOOKUP(A190,data_complete!A:A,data_complete!T:T,0)</f>
        <v>3</v>
      </c>
    </row>
    <row r="191" spans="1:4">
      <c r="A191" s="12" t="s">
        <v>338</v>
      </c>
      <c r="B191" s="12" t="s">
        <v>23</v>
      </c>
      <c r="C191" s="12">
        <v>-77</v>
      </c>
      <c r="D191" t="str">
        <f>_xlfn.XLOOKUP(A191,data_complete!A:A,data_complete!T:T,0)</f>
        <v>3,26</v>
      </c>
    </row>
    <row r="192" spans="1:4">
      <c r="A192" s="12" t="s">
        <v>345</v>
      </c>
      <c r="B192" s="12" t="s">
        <v>21</v>
      </c>
      <c r="C192" s="12">
        <v>-110</v>
      </c>
      <c r="D192">
        <f>_xlfn.XLOOKUP(A192,data_complete!A:A,data_complete!T:T,0)</f>
        <v>26</v>
      </c>
    </row>
    <row r="193" spans="1:4">
      <c r="A193" s="12" t="s">
        <v>332</v>
      </c>
      <c r="B193" s="12" t="s">
        <v>23</v>
      </c>
      <c r="C193" s="12">
        <v>-132</v>
      </c>
      <c r="D193">
        <f>_xlfn.XLOOKUP(A193,data_complete!A:A,data_complete!T:T,0)</f>
        <v>3</v>
      </c>
    </row>
    <row r="194" spans="1:4">
      <c r="A194" s="12" t="s">
        <v>344</v>
      </c>
      <c r="B194" s="12" t="s">
        <v>21</v>
      </c>
      <c r="C194" s="12">
        <v>-270</v>
      </c>
      <c r="D194">
        <f>_xlfn.XLOOKUP(A194,data_complete!A:A,data_complete!T:T,0)</f>
        <v>26</v>
      </c>
    </row>
    <row r="195" spans="1:4">
      <c r="A195" s="12" t="s">
        <v>333</v>
      </c>
      <c r="B195" s="12" t="s">
        <v>21</v>
      </c>
      <c r="C195" s="12">
        <v>-270</v>
      </c>
      <c r="D195">
        <f>_xlfn.XLOOKUP(A195,data_complete!A:A,data_complete!T:T,0)</f>
        <v>26</v>
      </c>
    </row>
    <row r="196" spans="1:4">
      <c r="A196" s="12" t="s">
        <v>342</v>
      </c>
      <c r="B196" s="12" t="s">
        <v>21</v>
      </c>
      <c r="C196" s="12">
        <v>-310</v>
      </c>
      <c r="D196">
        <f>_xlfn.XLOOKUP(A196,data_complete!A:A,data_complete!T:T,0)</f>
        <v>26</v>
      </c>
    </row>
    <row r="197" spans="1:4">
      <c r="A197" s="12" t="s">
        <v>334</v>
      </c>
      <c r="B197" s="12" t="s">
        <v>23</v>
      </c>
      <c r="C197" s="12">
        <v>-370</v>
      </c>
      <c r="D197">
        <f>_xlfn.XLOOKUP(A197,data_complete!A:A,data_complete!T:T,0)</f>
        <v>3</v>
      </c>
    </row>
    <row r="198" spans="1:4">
      <c r="A198" s="12" t="s">
        <v>337</v>
      </c>
      <c r="B198" s="12" t="s">
        <v>23</v>
      </c>
      <c r="C198" s="12">
        <v>-370</v>
      </c>
      <c r="D198">
        <f>_xlfn.XLOOKUP(A198,data_complete!A:A,data_complete!T:T,0)</f>
        <v>3</v>
      </c>
    </row>
    <row r="199" spans="1:4">
      <c r="A199" s="12" t="s">
        <v>340</v>
      </c>
      <c r="B199" s="12" t="s">
        <v>23</v>
      </c>
      <c r="C199" s="12">
        <v>-370</v>
      </c>
      <c r="D199">
        <f>_xlfn.XLOOKUP(A199,data_complete!A:A,data_complete!T:T,0)</f>
        <v>3</v>
      </c>
    </row>
    <row r="200" spans="1:4">
      <c r="A200" s="12" t="s">
        <v>343</v>
      </c>
      <c r="B200" s="12" t="s">
        <v>23</v>
      </c>
      <c r="C200" s="12">
        <v>-370</v>
      </c>
      <c r="D200">
        <f>_xlfn.XLOOKUP(A200,data_complete!A:A,data_complete!T:T,0)</f>
        <v>3</v>
      </c>
    </row>
    <row r="201" spans="1:4">
      <c r="A201" s="12" t="s">
        <v>341</v>
      </c>
      <c r="B201" s="12" t="s">
        <v>21</v>
      </c>
      <c r="C201" s="12">
        <v>-370</v>
      </c>
      <c r="D201">
        <f>_xlfn.XLOOKUP(A201,data_complete!A:A,data_complete!T:T,0)</f>
        <v>26</v>
      </c>
    </row>
    <row r="202" spans="1:4">
      <c r="A202" s="12" t="s">
        <v>194</v>
      </c>
      <c r="B202" s="12" t="s">
        <v>21</v>
      </c>
      <c r="C202" s="12">
        <v>23</v>
      </c>
      <c r="D202">
        <f>_xlfn.XLOOKUP(A202,data_complete!A:A,data_complete!T:T,0)</f>
        <v>11</v>
      </c>
    </row>
    <row r="203" spans="1:4">
      <c r="A203" s="12" t="s">
        <v>193</v>
      </c>
      <c r="B203" s="12" t="s">
        <v>21</v>
      </c>
      <c r="C203" s="12">
        <v>-5</v>
      </c>
      <c r="D203">
        <f>_xlfn.XLOOKUP(A203,data_complete!A:A,data_complete!T:T,0)</f>
        <v>11</v>
      </c>
    </row>
    <row r="204" spans="1:4">
      <c r="A204" s="12" t="s">
        <v>561</v>
      </c>
      <c r="B204" s="12" t="s">
        <v>21</v>
      </c>
      <c r="C204" s="12">
        <v>22</v>
      </c>
      <c r="D204">
        <f>_xlfn.XLOOKUP(A204,data_complete!A:A,data_complete!T:T,0)</f>
        <v>11</v>
      </c>
    </row>
    <row r="205" spans="1:4">
      <c r="A205" s="12" t="s">
        <v>562</v>
      </c>
      <c r="B205" s="12" t="s">
        <v>21</v>
      </c>
      <c r="C205" s="12">
        <v>-1</v>
      </c>
      <c r="D205">
        <f>_xlfn.XLOOKUP(A205,data_complete!A:A,data_complete!T:T,0)</f>
        <v>11</v>
      </c>
    </row>
    <row r="206" spans="1:4">
      <c r="A206" s="12" t="s">
        <v>243</v>
      </c>
      <c r="B206" s="12" t="s">
        <v>21</v>
      </c>
      <c r="C206" s="12">
        <v>22</v>
      </c>
      <c r="D206">
        <f>_xlfn.XLOOKUP(A206,data_complete!A:A,data_complete!T:T,0)</f>
        <v>11</v>
      </c>
    </row>
    <row r="207" spans="1:4">
      <c r="A207" s="12" t="s">
        <v>276</v>
      </c>
      <c r="B207" s="12" t="s">
        <v>21</v>
      </c>
      <c r="C207" s="12">
        <v>22</v>
      </c>
      <c r="D207">
        <f>_xlfn.XLOOKUP(A207,data_complete!A:A,data_complete!T:T,0)</f>
        <v>11</v>
      </c>
    </row>
    <row r="208" spans="1:4">
      <c r="A208" s="12" t="s">
        <v>128</v>
      </c>
      <c r="B208" s="12" t="s">
        <v>21</v>
      </c>
      <c r="C208" s="12">
        <v>21</v>
      </c>
      <c r="D208">
        <f>_xlfn.XLOOKUP(A208,data_complete!A:A,data_complete!T:T,0)</f>
        <v>11</v>
      </c>
    </row>
    <row r="209" spans="1:4">
      <c r="A209" s="12" t="s">
        <v>130</v>
      </c>
      <c r="B209" s="12" t="s">
        <v>21</v>
      </c>
      <c r="C209" s="12">
        <v>12</v>
      </c>
      <c r="D209">
        <f>_xlfn.XLOOKUP(A209,data_complete!A:A,data_complete!T:T,0)</f>
        <v>11</v>
      </c>
    </row>
    <row r="210" spans="1:4">
      <c r="A210" s="12" t="s">
        <v>127</v>
      </c>
      <c r="B210" s="12" t="s">
        <v>21</v>
      </c>
      <c r="C210" s="12">
        <v>11</v>
      </c>
      <c r="D210">
        <f>_xlfn.XLOOKUP(A210,data_complete!A:A,data_complete!T:T,0)</f>
        <v>11</v>
      </c>
    </row>
    <row r="211" spans="1:4">
      <c r="A211" s="12" t="s">
        <v>132</v>
      </c>
      <c r="B211" s="12" t="s">
        <v>21</v>
      </c>
      <c r="C211" s="12">
        <v>6</v>
      </c>
      <c r="D211">
        <f>_xlfn.XLOOKUP(A211,data_complete!A:A,data_complete!T:T,0)</f>
        <v>11</v>
      </c>
    </row>
    <row r="212" spans="1:4">
      <c r="A212" s="12" t="s">
        <v>131</v>
      </c>
      <c r="B212" s="12" t="s">
        <v>21</v>
      </c>
      <c r="C212" s="12">
        <v>-10</v>
      </c>
      <c r="D212">
        <f>_xlfn.XLOOKUP(A212,data_complete!A:A,data_complete!T:T,0)</f>
        <v>11</v>
      </c>
    </row>
    <row r="213" spans="1:4">
      <c r="A213" s="12" t="s">
        <v>129</v>
      </c>
      <c r="B213" s="12" t="s">
        <v>21</v>
      </c>
      <c r="C213" s="12">
        <v>-16</v>
      </c>
      <c r="D213">
        <f>_xlfn.XLOOKUP(A213,data_complete!A:A,data_complete!T:T,0)</f>
        <v>11</v>
      </c>
    </row>
    <row r="214" spans="1:4">
      <c r="A214" s="12" t="s">
        <v>244</v>
      </c>
      <c r="B214" s="12" t="s">
        <v>21</v>
      </c>
      <c r="C214" s="12">
        <v>20</v>
      </c>
      <c r="D214">
        <f>_xlfn.XLOOKUP(A214,data_complete!A:A,data_complete!T:T,0)</f>
        <v>11</v>
      </c>
    </row>
    <row r="215" spans="1:4">
      <c r="A215" s="12" t="s">
        <v>246</v>
      </c>
      <c r="B215" s="12" t="s">
        <v>23</v>
      </c>
      <c r="C215" s="12">
        <v>19</v>
      </c>
      <c r="D215">
        <f>_xlfn.XLOOKUP(A215,data_complete!A:A,data_complete!T:T,0)</f>
        <v>9</v>
      </c>
    </row>
    <row r="216" spans="1:4">
      <c r="A216" s="12" t="s">
        <v>245</v>
      </c>
      <c r="B216" s="12" t="s">
        <v>21</v>
      </c>
      <c r="C216" s="12">
        <v>18</v>
      </c>
      <c r="D216">
        <f>_xlfn.XLOOKUP(A216,data_complete!A:A,data_complete!T:T,0)</f>
        <v>11</v>
      </c>
    </row>
    <row r="217" spans="1:4">
      <c r="A217" s="12" t="s">
        <v>75</v>
      </c>
      <c r="B217" s="12" t="s">
        <v>21</v>
      </c>
      <c r="C217" s="12">
        <v>20</v>
      </c>
      <c r="D217">
        <f>_xlfn.XLOOKUP(A217,data_complete!A:A,data_complete!T:T,0)</f>
        <v>34</v>
      </c>
    </row>
    <row r="218" spans="1:4">
      <c r="A218" s="12" t="s">
        <v>77</v>
      </c>
      <c r="B218" s="12" t="s">
        <v>21</v>
      </c>
      <c r="C218" s="12">
        <v>19</v>
      </c>
      <c r="D218">
        <f>_xlfn.XLOOKUP(A218,data_complete!A:A,data_complete!T:T,0)</f>
        <v>11</v>
      </c>
    </row>
    <row r="219" spans="1:4">
      <c r="A219" s="12" t="s">
        <v>78</v>
      </c>
      <c r="B219" s="12" t="s">
        <v>21</v>
      </c>
      <c r="C219" s="12">
        <v>-3</v>
      </c>
      <c r="D219">
        <f>_xlfn.XLOOKUP(A219,data_complete!A:A,data_complete!T:T,0)</f>
        <v>11</v>
      </c>
    </row>
    <row r="220" spans="1:4">
      <c r="A220" s="12" t="s">
        <v>601</v>
      </c>
      <c r="B220" s="12" t="s">
        <v>21</v>
      </c>
      <c r="C220" s="12">
        <v>20</v>
      </c>
      <c r="D220">
        <f>_xlfn.XLOOKUP(A220,data_complete!A:A,data_complete!T:T,0)</f>
        <v>34</v>
      </c>
    </row>
    <row r="221" spans="1:4">
      <c r="A221" s="12" t="s">
        <v>600</v>
      </c>
      <c r="B221" s="12" t="s">
        <v>21</v>
      </c>
      <c r="C221" s="12">
        <v>20</v>
      </c>
      <c r="D221">
        <f>_xlfn.XLOOKUP(A221,data_complete!A:A,data_complete!T:T,0)</f>
        <v>34</v>
      </c>
    </row>
    <row r="222" spans="1:4">
      <c r="A222" s="12" t="s">
        <v>79</v>
      </c>
      <c r="B222" s="12" t="s">
        <v>21</v>
      </c>
      <c r="C222" s="12">
        <v>20</v>
      </c>
      <c r="D222">
        <f>_xlfn.XLOOKUP(A222,data_complete!A:A,data_complete!T:T,0)</f>
        <v>35</v>
      </c>
    </row>
    <row r="223" spans="1:4">
      <c r="A223" s="12" t="s">
        <v>312</v>
      </c>
      <c r="B223" s="12" t="s">
        <v>21</v>
      </c>
      <c r="C223" s="12">
        <v>20</v>
      </c>
      <c r="D223">
        <f>_xlfn.XLOOKUP(A223,data_complete!A:A,data_complete!T:T,0)</f>
        <v>10</v>
      </c>
    </row>
    <row r="224" spans="1:4">
      <c r="A224" s="12" t="s">
        <v>313</v>
      </c>
      <c r="B224" s="12" t="s">
        <v>21</v>
      </c>
      <c r="C224" s="12">
        <v>10</v>
      </c>
      <c r="D224" t="str">
        <f>_xlfn.XLOOKUP(A224,data_complete!A:A,data_complete!T:T,0)</f>
        <v>10,6</v>
      </c>
    </row>
    <row r="225" spans="1:4">
      <c r="A225" s="12" t="s">
        <v>304</v>
      </c>
      <c r="B225" s="12" t="s">
        <v>21</v>
      </c>
      <c r="C225" s="12">
        <v>19</v>
      </c>
      <c r="D225">
        <f>_xlfn.XLOOKUP(A225,data_complete!A:A,data_complete!T:T,0)</f>
        <v>11</v>
      </c>
    </row>
    <row r="226" spans="1:4">
      <c r="A226" s="12" t="s">
        <v>303</v>
      </c>
      <c r="B226" s="12" t="s">
        <v>21</v>
      </c>
      <c r="C226" s="12">
        <v>-5</v>
      </c>
      <c r="D226">
        <f>_xlfn.XLOOKUP(A226,data_complete!A:A,data_complete!T:T,0)</f>
        <v>11</v>
      </c>
    </row>
    <row r="227" spans="1:4">
      <c r="A227" s="12" t="s">
        <v>305</v>
      </c>
      <c r="B227" s="12" t="s">
        <v>21</v>
      </c>
      <c r="C227" s="12">
        <v>-55</v>
      </c>
      <c r="D227">
        <f>_xlfn.XLOOKUP(A227,data_complete!A:A,data_complete!T:T,0)</f>
        <v>24</v>
      </c>
    </row>
    <row r="228" spans="1:4">
      <c r="A228" s="12" t="s">
        <v>159</v>
      </c>
      <c r="B228" s="12" t="s">
        <v>21</v>
      </c>
      <c r="C228" s="12">
        <v>19</v>
      </c>
      <c r="D228">
        <f>_xlfn.XLOOKUP(A228,data_complete!A:A,data_complete!T:T,0)</f>
        <v>11</v>
      </c>
    </row>
    <row r="229" spans="1:4">
      <c r="A229" s="12" t="s">
        <v>158</v>
      </c>
      <c r="B229" s="12" t="s">
        <v>21</v>
      </c>
      <c r="C229" s="12">
        <v>-65</v>
      </c>
      <c r="D229">
        <f>_xlfn.XLOOKUP(A229,data_complete!A:A,data_complete!T:T,0)</f>
        <v>34</v>
      </c>
    </row>
    <row r="230" spans="1:4">
      <c r="A230" s="12" t="s">
        <v>157</v>
      </c>
      <c r="B230" s="12" t="s">
        <v>21</v>
      </c>
      <c r="C230" s="12">
        <v>19</v>
      </c>
      <c r="D230">
        <f>_xlfn.XLOOKUP(A230,data_complete!A:A,data_complete!T:T,0)</f>
        <v>11</v>
      </c>
    </row>
    <row r="231" spans="1:4">
      <c r="A231" s="12" t="s">
        <v>153</v>
      </c>
      <c r="B231" s="12" t="s">
        <v>21</v>
      </c>
      <c r="C231" s="12">
        <v>11</v>
      </c>
      <c r="D231">
        <f>_xlfn.XLOOKUP(A231,data_complete!A:A,data_complete!T:T,0)</f>
        <v>11</v>
      </c>
    </row>
    <row r="232" spans="1:4">
      <c r="A232" s="12" t="s">
        <v>152</v>
      </c>
      <c r="B232" s="12" t="s">
        <v>21</v>
      </c>
      <c r="C232" s="12">
        <v>-7</v>
      </c>
      <c r="D232">
        <f>_xlfn.XLOOKUP(A232,data_complete!A:A,data_complete!T:T,0)</f>
        <v>11</v>
      </c>
    </row>
    <row r="233" spans="1:4">
      <c r="A233" s="12" t="s">
        <v>155</v>
      </c>
      <c r="B233" s="12" t="s">
        <v>21</v>
      </c>
      <c r="C233" s="12">
        <v>-7</v>
      </c>
      <c r="D233">
        <f>_xlfn.XLOOKUP(A233,data_complete!A:A,data_complete!T:T,0)</f>
        <v>11</v>
      </c>
    </row>
    <row r="234" spans="1:4">
      <c r="A234" s="12" t="s">
        <v>150</v>
      </c>
      <c r="B234" s="12" t="s">
        <v>21</v>
      </c>
      <c r="C234" s="12">
        <v>-9</v>
      </c>
      <c r="D234" t="str">
        <f>_xlfn.XLOOKUP(A234,data_complete!A:A,data_complete!T:T,0)</f>
        <v>30,22</v>
      </c>
    </row>
    <row r="235" spans="1:4">
      <c r="A235" s="12" t="s">
        <v>156</v>
      </c>
      <c r="B235" s="12" t="s">
        <v>21</v>
      </c>
      <c r="C235" s="12">
        <v>-43</v>
      </c>
      <c r="D235">
        <f>_xlfn.XLOOKUP(A235,data_complete!A:A,data_complete!T:T,0)</f>
        <v>11</v>
      </c>
    </row>
    <row r="236" spans="1:4">
      <c r="A236" s="12" t="s">
        <v>154</v>
      </c>
      <c r="B236" s="12" t="s">
        <v>21</v>
      </c>
      <c r="C236" s="12">
        <v>-54</v>
      </c>
      <c r="D236">
        <f>_xlfn.XLOOKUP(A236,data_complete!A:A,data_complete!T:T,0)</f>
        <v>11</v>
      </c>
    </row>
    <row r="237" spans="1:4">
      <c r="A237" s="12" t="s">
        <v>20</v>
      </c>
      <c r="B237" s="12" t="s">
        <v>21</v>
      </c>
      <c r="C237" s="12">
        <v>18</v>
      </c>
      <c r="D237">
        <f>_xlfn.XLOOKUP(A237,data_complete!A:A,data_complete!T:T,0)</f>
        <v>11</v>
      </c>
    </row>
    <row r="238" spans="1:4">
      <c r="A238" s="12" t="s">
        <v>298</v>
      </c>
      <c r="B238" s="12" t="s">
        <v>21</v>
      </c>
      <c r="C238" s="12">
        <v>18</v>
      </c>
      <c r="D238">
        <f>_xlfn.XLOOKUP(A238,data_complete!A:A,data_complete!T:T,0)</f>
        <v>11</v>
      </c>
    </row>
    <row r="239" spans="1:4">
      <c r="A239" s="12" t="s">
        <v>296</v>
      </c>
      <c r="B239" s="12" t="s">
        <v>21</v>
      </c>
      <c r="C239" s="12">
        <v>3</v>
      </c>
      <c r="D239">
        <f>_xlfn.XLOOKUP(A239,data_complete!A:A,data_complete!T:T,0)</f>
        <v>11</v>
      </c>
    </row>
    <row r="240" spans="1:4">
      <c r="A240" s="12" t="s">
        <v>297</v>
      </c>
      <c r="B240" s="12" t="s">
        <v>21</v>
      </c>
      <c r="C240" s="12">
        <v>2</v>
      </c>
      <c r="D240">
        <f>_xlfn.XLOOKUP(A240,data_complete!A:A,data_complete!T:T,0)</f>
        <v>11</v>
      </c>
    </row>
    <row r="241" spans="1:4">
      <c r="A241" s="12" t="s">
        <v>199</v>
      </c>
      <c r="B241" s="12" t="s">
        <v>21</v>
      </c>
      <c r="C241" s="12">
        <v>18</v>
      </c>
      <c r="D241">
        <f>_xlfn.XLOOKUP(A241,data_complete!A:A,data_complete!T:T,0)</f>
        <v>11</v>
      </c>
    </row>
    <row r="242" spans="1:4">
      <c r="A242" s="12" t="s">
        <v>311</v>
      </c>
      <c r="B242" s="12" t="s">
        <v>21</v>
      </c>
      <c r="C242" s="12">
        <v>17</v>
      </c>
      <c r="D242">
        <f>_xlfn.XLOOKUP(A242,data_complete!A:A,data_complete!T:T,0)</f>
        <v>11</v>
      </c>
    </row>
    <row r="243" spans="1:4">
      <c r="A243" s="12" t="s">
        <v>514</v>
      </c>
      <c r="B243" s="12" t="s">
        <v>21</v>
      </c>
      <c r="C243" s="12">
        <v>16</v>
      </c>
      <c r="D243">
        <f>_xlfn.XLOOKUP(A243,data_complete!A:A,data_complete!T:T,0)</f>
        <v>11</v>
      </c>
    </row>
    <row r="244" spans="1:4">
      <c r="A244" s="12" t="s">
        <v>369</v>
      </c>
      <c r="B244" s="12" t="s">
        <v>23</v>
      </c>
      <c r="C244" s="12">
        <v>16</v>
      </c>
      <c r="D244">
        <f>_xlfn.XLOOKUP(A244,data_complete!A:A,data_complete!T:T,0)</f>
        <v>20</v>
      </c>
    </row>
    <row r="245" spans="1:4">
      <c r="A245" s="12" t="s">
        <v>368</v>
      </c>
      <c r="B245" s="12" t="s">
        <v>21</v>
      </c>
      <c r="C245" s="12">
        <v>10</v>
      </c>
      <c r="D245">
        <f>_xlfn.XLOOKUP(A245,data_complete!A:A,data_complete!T:T,0)</f>
        <v>11</v>
      </c>
    </row>
    <row r="246" spans="1:4">
      <c r="A246" s="12" t="s">
        <v>117</v>
      </c>
      <c r="B246" s="12" t="s">
        <v>21</v>
      </c>
      <c r="C246" s="12">
        <v>14</v>
      </c>
      <c r="D246">
        <f>_xlfn.XLOOKUP(A246,data_complete!A:A,data_complete!T:T,0)</f>
        <v>1</v>
      </c>
    </row>
    <row r="247" spans="1:4">
      <c r="A247" s="12" t="s">
        <v>116</v>
      </c>
      <c r="B247" s="12" t="s">
        <v>21</v>
      </c>
      <c r="C247" s="12">
        <v>-19</v>
      </c>
      <c r="D247">
        <f>_xlfn.XLOOKUP(A247,data_complete!A:A,data_complete!T:T,0)</f>
        <v>1</v>
      </c>
    </row>
    <row r="248" spans="1:4">
      <c r="A248" s="12" t="s">
        <v>118</v>
      </c>
      <c r="B248" s="12" t="s">
        <v>21</v>
      </c>
      <c r="C248" s="12">
        <v>-19</v>
      </c>
      <c r="D248">
        <f>_xlfn.XLOOKUP(A248,data_complete!A:A,data_complete!T:T,0)</f>
        <v>1</v>
      </c>
    </row>
    <row r="249" spans="1:4">
      <c r="A249" s="12" t="s">
        <v>119</v>
      </c>
      <c r="B249" s="12" t="s">
        <v>21</v>
      </c>
      <c r="C249" s="12">
        <v>-28</v>
      </c>
      <c r="D249" t="str">
        <f>_xlfn.XLOOKUP(A249,data_complete!A:A,data_complete!T:T,0)</f>
        <v>1,21</v>
      </c>
    </row>
    <row r="250" spans="1:4">
      <c r="A250" s="12" t="s">
        <v>97</v>
      </c>
      <c r="B250" s="12" t="s">
        <v>21</v>
      </c>
      <c r="C250" s="12">
        <v>14</v>
      </c>
      <c r="D250">
        <f>_xlfn.XLOOKUP(A250,data_complete!A:A,data_complete!T:T,0)</f>
        <v>11</v>
      </c>
    </row>
    <row r="251" spans="1:4">
      <c r="A251" s="12" t="s">
        <v>98</v>
      </c>
      <c r="B251" s="12" t="s">
        <v>21</v>
      </c>
      <c r="C251" s="12">
        <v>10</v>
      </c>
      <c r="D251">
        <f>_xlfn.XLOOKUP(A251,data_complete!A:A,data_complete!T:T,0)</f>
        <v>24</v>
      </c>
    </row>
    <row r="252" spans="1:4">
      <c r="A252" s="12" t="s">
        <v>99</v>
      </c>
      <c r="B252" s="12" t="s">
        <v>21</v>
      </c>
      <c r="C252" s="12">
        <v>-19</v>
      </c>
      <c r="D252">
        <f>_xlfn.XLOOKUP(A252,data_complete!A:A,data_complete!T:T,0)</f>
        <v>11</v>
      </c>
    </row>
    <row r="253" spans="1:4">
      <c r="A253" s="12" t="s">
        <v>96</v>
      </c>
      <c r="B253" s="12" t="s">
        <v>21</v>
      </c>
      <c r="C253" s="12">
        <v>-23</v>
      </c>
      <c r="D253">
        <f>_xlfn.XLOOKUP(A253,data_complete!A:A,data_complete!T:T,0)</f>
        <v>11</v>
      </c>
    </row>
    <row r="254" spans="1:4">
      <c r="A254" s="12" t="s">
        <v>223</v>
      </c>
      <c r="B254" s="12" t="s">
        <v>23</v>
      </c>
      <c r="C254" s="12">
        <v>13</v>
      </c>
      <c r="D254">
        <f>_xlfn.XLOOKUP(A254,data_complete!A:A,data_complete!T:T,0)</f>
        <v>3</v>
      </c>
    </row>
    <row r="255" spans="1:4">
      <c r="A255" s="12" t="s">
        <v>222</v>
      </c>
      <c r="B255" s="12" t="s">
        <v>21</v>
      </c>
      <c r="C255" s="12">
        <v>-1</v>
      </c>
      <c r="D255">
        <f>_xlfn.XLOOKUP(A255,data_complete!A:A,data_complete!T:T,0)</f>
        <v>11</v>
      </c>
    </row>
    <row r="256" spans="1:4">
      <c r="A256" s="12" t="s">
        <v>578</v>
      </c>
      <c r="B256" s="12" t="s">
        <v>21</v>
      </c>
      <c r="C256" s="12">
        <v>13</v>
      </c>
      <c r="D256">
        <f>_xlfn.XLOOKUP(A256,data_complete!A:A,data_complete!T:T,0)</f>
        <v>11</v>
      </c>
    </row>
    <row r="257" spans="1:4">
      <c r="A257" s="12" t="s">
        <v>467</v>
      </c>
      <c r="B257" s="12" t="s">
        <v>21</v>
      </c>
      <c r="C257" s="12">
        <v>12</v>
      </c>
      <c r="D257" t="str">
        <f>_xlfn.XLOOKUP(A257,data_complete!A:A,data_complete!T:T,0)</f>
        <v>10,11,6</v>
      </c>
    </row>
    <row r="258" spans="1:4">
      <c r="A258" s="12" t="s">
        <v>570</v>
      </c>
      <c r="B258" s="12" t="s">
        <v>21</v>
      </c>
      <c r="C258" s="12">
        <v>12</v>
      </c>
      <c r="D258">
        <f>_xlfn.XLOOKUP(A258,data_complete!A:A,data_complete!T:T,0)</f>
        <v>11</v>
      </c>
    </row>
    <row r="259" spans="1:4">
      <c r="A259" s="12" t="s">
        <v>533</v>
      </c>
      <c r="B259" s="12" t="s">
        <v>21</v>
      </c>
      <c r="C259" s="12">
        <v>11</v>
      </c>
      <c r="D259">
        <f>_xlfn.XLOOKUP(A259,data_complete!A:A,data_complete!T:T,0)</f>
        <v>11</v>
      </c>
    </row>
    <row r="260" spans="1:4">
      <c r="A260" s="12" t="s">
        <v>264</v>
      </c>
      <c r="B260" s="12" t="s">
        <v>23</v>
      </c>
      <c r="C260" s="12">
        <v>11</v>
      </c>
      <c r="D260">
        <f>_xlfn.XLOOKUP(A260,data_complete!A:A,data_complete!T:T,0)</f>
        <v>9</v>
      </c>
    </row>
    <row r="261" spans="1:4">
      <c r="A261" s="12" t="s">
        <v>589</v>
      </c>
      <c r="B261" s="12" t="s">
        <v>21</v>
      </c>
      <c r="C261" s="12">
        <v>11</v>
      </c>
      <c r="D261">
        <f>_xlfn.XLOOKUP(A261,data_complete!A:A,data_complete!T:T,0)</f>
        <v>11</v>
      </c>
    </row>
    <row r="262" spans="1:4">
      <c r="A262" s="12" t="s">
        <v>265</v>
      </c>
      <c r="B262" s="12" t="s">
        <v>23</v>
      </c>
      <c r="C262" s="12">
        <v>11</v>
      </c>
      <c r="D262">
        <f>_xlfn.XLOOKUP(A262,data_complete!A:A,data_complete!T:T,0)</f>
        <v>9</v>
      </c>
    </row>
    <row r="263" spans="1:4">
      <c r="A263" s="12" t="s">
        <v>616</v>
      </c>
      <c r="B263" s="12" t="s">
        <v>21</v>
      </c>
      <c r="C263" s="12">
        <v>11</v>
      </c>
      <c r="D263">
        <f>_xlfn.XLOOKUP(A263,data_complete!A:A,data_complete!T:T,0)</f>
        <v>11</v>
      </c>
    </row>
    <row r="264" spans="1:4">
      <c r="A264" s="12" t="s">
        <v>566</v>
      </c>
      <c r="B264" s="12" t="s">
        <v>21</v>
      </c>
      <c r="C264" s="12">
        <v>11</v>
      </c>
      <c r="D264">
        <f>_xlfn.XLOOKUP(A264,data_complete!A:A,data_complete!T:T,0)</f>
        <v>11</v>
      </c>
    </row>
    <row r="265" spans="1:4">
      <c r="A265" s="12" t="s">
        <v>565</v>
      </c>
      <c r="B265" s="12" t="s">
        <v>21</v>
      </c>
      <c r="C265" s="12">
        <v>-25</v>
      </c>
      <c r="D265">
        <f>_xlfn.XLOOKUP(A265,data_complete!A:A,data_complete!T:T,0)</f>
        <v>11</v>
      </c>
    </row>
    <row r="266" spans="1:4">
      <c r="A266" s="12" t="s">
        <v>603</v>
      </c>
      <c r="B266" s="12" t="s">
        <v>21</v>
      </c>
      <c r="C266" s="12">
        <v>10</v>
      </c>
      <c r="D266">
        <f>_xlfn.XLOOKUP(A266,data_complete!A:A,data_complete!T:T,0)</f>
        <v>18</v>
      </c>
    </row>
    <row r="267" spans="1:4">
      <c r="A267" s="12" t="s">
        <v>602</v>
      </c>
      <c r="B267" s="12" t="s">
        <v>21</v>
      </c>
      <c r="C267" s="12">
        <v>7</v>
      </c>
      <c r="D267">
        <f>_xlfn.XLOOKUP(A267,data_complete!A:A,data_complete!T:T,0)</f>
        <v>18</v>
      </c>
    </row>
    <row r="268" spans="1:4">
      <c r="A268" s="12" t="s">
        <v>595</v>
      </c>
      <c r="B268" s="12" t="s">
        <v>21</v>
      </c>
      <c r="C268" s="12">
        <v>10</v>
      </c>
      <c r="D268">
        <f>_xlfn.XLOOKUP(A268,data_complete!A:A,data_complete!T:T,0)</f>
        <v>11</v>
      </c>
    </row>
    <row r="269" spans="1:4">
      <c r="A269" s="12" t="s">
        <v>599</v>
      </c>
      <c r="B269" s="12" t="s">
        <v>21</v>
      </c>
      <c r="C269" s="12">
        <v>10</v>
      </c>
      <c r="D269">
        <f>_xlfn.XLOOKUP(A269,data_complete!A:A,data_complete!T:T,0)</f>
        <v>18</v>
      </c>
    </row>
    <row r="270" spans="1:4">
      <c r="A270" s="12" t="s">
        <v>598</v>
      </c>
      <c r="B270" s="12" t="s">
        <v>21</v>
      </c>
      <c r="C270" s="12">
        <v>-4</v>
      </c>
      <c r="D270">
        <f>_xlfn.XLOOKUP(A270,data_complete!A:A,data_complete!T:T,0)</f>
        <v>18</v>
      </c>
    </row>
    <row r="271" spans="1:4">
      <c r="A271" s="12" t="s">
        <v>178</v>
      </c>
      <c r="B271" s="12" t="s">
        <v>21</v>
      </c>
      <c r="C271" s="12">
        <v>10</v>
      </c>
      <c r="D271">
        <f>_xlfn.XLOOKUP(A271,data_complete!A:A,data_complete!T:T,0)</f>
        <v>36</v>
      </c>
    </row>
    <row r="272" spans="1:4">
      <c r="A272" s="12" t="s">
        <v>179</v>
      </c>
      <c r="B272" s="12" t="s">
        <v>21</v>
      </c>
      <c r="C272" s="12">
        <v>0</v>
      </c>
      <c r="D272">
        <f>_xlfn.XLOOKUP(A272,data_complete!A:A,data_complete!T:T,0)</f>
        <v>24</v>
      </c>
    </row>
    <row r="273" spans="1:4">
      <c r="A273" s="12" t="s">
        <v>177</v>
      </c>
      <c r="B273" s="12" t="s">
        <v>21</v>
      </c>
      <c r="C273" s="12">
        <v>-5</v>
      </c>
      <c r="D273">
        <f>_xlfn.XLOOKUP(A273,data_complete!A:A,data_complete!T:T,0)</f>
        <v>24</v>
      </c>
    </row>
    <row r="274" spans="1:4">
      <c r="A274" s="12" t="s">
        <v>515</v>
      </c>
      <c r="B274" s="12" t="s">
        <v>21</v>
      </c>
      <c r="C274" s="12">
        <v>10</v>
      </c>
      <c r="D274">
        <f>_xlfn.XLOOKUP(A274,data_complete!A:A,data_complete!T:T,0)</f>
        <v>10</v>
      </c>
    </row>
    <row r="275" spans="1:4">
      <c r="A275" s="12" t="s">
        <v>516</v>
      </c>
      <c r="B275" s="12" t="s">
        <v>21</v>
      </c>
      <c r="C275" s="12">
        <v>-8</v>
      </c>
      <c r="D275">
        <f>_xlfn.XLOOKUP(A275,data_complete!A:A,data_complete!T:T,0)</f>
        <v>11</v>
      </c>
    </row>
    <row r="276" spans="1:4">
      <c r="A276" s="12" t="s">
        <v>484</v>
      </c>
      <c r="B276" s="12" t="s">
        <v>23</v>
      </c>
      <c r="C276" s="12">
        <v>10</v>
      </c>
      <c r="D276">
        <f>_xlfn.XLOOKUP(A276,data_complete!A:A,data_complete!T:T,0)</f>
        <v>25</v>
      </c>
    </row>
    <row r="277" spans="1:4">
      <c r="A277" s="12" t="s">
        <v>483</v>
      </c>
      <c r="B277" s="12" t="s">
        <v>21</v>
      </c>
      <c r="C277" s="12">
        <v>-7</v>
      </c>
      <c r="D277">
        <f>_xlfn.XLOOKUP(A277,data_complete!A:A,data_complete!T:T,0)</f>
        <v>11</v>
      </c>
    </row>
    <row r="278" spans="1:4">
      <c r="A278" s="12" t="s">
        <v>485</v>
      </c>
      <c r="B278" s="12" t="s">
        <v>21</v>
      </c>
      <c r="C278" s="12">
        <v>-7</v>
      </c>
      <c r="D278">
        <f>_xlfn.XLOOKUP(A278,data_complete!A:A,data_complete!T:T,0)</f>
        <v>11</v>
      </c>
    </row>
    <row r="279" spans="1:4">
      <c r="A279" s="12" t="s">
        <v>176</v>
      </c>
      <c r="B279" s="12" t="s">
        <v>21</v>
      </c>
      <c r="C279" s="12">
        <v>10</v>
      </c>
      <c r="D279">
        <f>_xlfn.XLOOKUP(A279,data_complete!A:A,data_complete!T:T,0)</f>
        <v>11</v>
      </c>
    </row>
    <row r="280" spans="1:4">
      <c r="A280" s="12" t="s">
        <v>62</v>
      </c>
      <c r="B280" s="12" t="s">
        <v>21</v>
      </c>
      <c r="C280" s="12">
        <v>10</v>
      </c>
      <c r="D280">
        <f>_xlfn.XLOOKUP(A280,data_complete!A:A,data_complete!T:T,0)</f>
        <v>11</v>
      </c>
    </row>
    <row r="281" spans="1:4">
      <c r="A281" s="12" t="s">
        <v>429</v>
      </c>
      <c r="B281" s="12" t="s">
        <v>21</v>
      </c>
      <c r="C281" s="12">
        <v>10</v>
      </c>
      <c r="D281">
        <f>_xlfn.XLOOKUP(A281,data_complete!A:A,data_complete!T:T,0)</f>
        <v>11</v>
      </c>
    </row>
    <row r="282" spans="1:4">
      <c r="A282" s="12" t="s">
        <v>404</v>
      </c>
      <c r="B282" s="12" t="s">
        <v>23</v>
      </c>
      <c r="C282" s="12">
        <v>9</v>
      </c>
      <c r="D282">
        <f>_xlfn.XLOOKUP(A282,data_complete!A:A,data_complete!T:T,0)</f>
        <v>20</v>
      </c>
    </row>
    <row r="283" spans="1:4">
      <c r="A283" s="12" t="s">
        <v>263</v>
      </c>
      <c r="B283" s="12" t="s">
        <v>23</v>
      </c>
      <c r="C283" s="12">
        <v>9</v>
      </c>
      <c r="D283">
        <f>_xlfn.XLOOKUP(A283,data_complete!A:A,data_complete!T:T,0)</f>
        <v>9</v>
      </c>
    </row>
    <row r="284" spans="1:4">
      <c r="A284" s="12" t="s">
        <v>259</v>
      </c>
      <c r="B284" s="12" t="s">
        <v>21</v>
      </c>
      <c r="C284" s="12">
        <v>8</v>
      </c>
      <c r="D284">
        <f>_xlfn.XLOOKUP(A284,data_complete!A:A,data_complete!T:T,0)</f>
        <v>11</v>
      </c>
    </row>
    <row r="285" spans="1:4">
      <c r="A285" s="12" t="s">
        <v>571</v>
      </c>
      <c r="B285" s="12" t="s">
        <v>21</v>
      </c>
      <c r="C285" s="12">
        <v>8</v>
      </c>
      <c r="D285">
        <f>_xlfn.XLOOKUP(A285,data_complete!A:A,data_complete!T:T,0)</f>
        <v>11</v>
      </c>
    </row>
    <row r="286" spans="1:4">
      <c r="A286" s="12" t="s">
        <v>590</v>
      </c>
      <c r="B286" s="12" t="s">
        <v>21</v>
      </c>
      <c r="C286" s="12">
        <v>7</v>
      </c>
      <c r="D286">
        <f>_xlfn.XLOOKUP(A286,data_complete!A:A,data_complete!T:T,0)</f>
        <v>11</v>
      </c>
    </row>
    <row r="287" spans="1:4">
      <c r="A287" s="12" t="s">
        <v>510</v>
      </c>
      <c r="B287" s="12" t="s">
        <v>21</v>
      </c>
      <c r="C287" s="12">
        <v>7</v>
      </c>
      <c r="D287">
        <f>_xlfn.XLOOKUP(A287,data_complete!A:A,data_complete!T:T,0)</f>
        <v>18</v>
      </c>
    </row>
    <row r="288" spans="1:4">
      <c r="A288" s="12" t="s">
        <v>509</v>
      </c>
      <c r="B288" s="12" t="s">
        <v>21</v>
      </c>
      <c r="C288" s="12">
        <v>6</v>
      </c>
      <c r="D288">
        <f>_xlfn.XLOOKUP(A288,data_complete!A:A,data_complete!T:T,0)</f>
        <v>18</v>
      </c>
    </row>
    <row r="289" spans="1:4">
      <c r="A289" s="12" t="s">
        <v>203</v>
      </c>
      <c r="B289" s="12" t="s">
        <v>21</v>
      </c>
      <c r="C289" s="12">
        <v>7</v>
      </c>
      <c r="D289">
        <f>_xlfn.XLOOKUP(A289,data_complete!A:A,data_complete!T:T,0)</f>
        <v>35</v>
      </c>
    </row>
    <row r="290" spans="1:4">
      <c r="A290" s="12" t="s">
        <v>226</v>
      </c>
      <c r="B290" s="12" t="s">
        <v>21</v>
      </c>
      <c r="C290" s="12">
        <v>7</v>
      </c>
      <c r="D290">
        <f>_xlfn.XLOOKUP(A290,data_complete!A:A,data_complete!T:T,0)</f>
        <v>11</v>
      </c>
    </row>
    <row r="291" spans="1:4">
      <c r="A291" s="12" t="s">
        <v>167</v>
      </c>
      <c r="B291" s="12" t="s">
        <v>21</v>
      </c>
      <c r="C291" s="12">
        <v>7</v>
      </c>
      <c r="D291">
        <f>_xlfn.XLOOKUP(A291,data_complete!A:A,data_complete!T:T,0)</f>
        <v>33</v>
      </c>
    </row>
    <row r="292" spans="1:4">
      <c r="A292" s="12" t="s">
        <v>162</v>
      </c>
      <c r="B292" s="12" t="s">
        <v>21</v>
      </c>
      <c r="C292" s="12">
        <v>0</v>
      </c>
      <c r="D292">
        <f>_xlfn.XLOOKUP(A292,data_complete!A:A,data_complete!T:T,0)</f>
        <v>11</v>
      </c>
    </row>
    <row r="293" spans="1:4">
      <c r="A293" s="12" t="s">
        <v>161</v>
      </c>
      <c r="B293" s="12" t="s">
        <v>21</v>
      </c>
      <c r="C293" s="12">
        <v>0</v>
      </c>
      <c r="D293">
        <f>_xlfn.XLOOKUP(A293,data_complete!A:A,data_complete!T:T,0)</f>
        <v>27</v>
      </c>
    </row>
    <row r="294" spans="1:4">
      <c r="A294" s="12" t="s">
        <v>166</v>
      </c>
      <c r="B294" s="12" t="s">
        <v>21</v>
      </c>
      <c r="C294" s="12">
        <v>-1</v>
      </c>
      <c r="D294">
        <f>_xlfn.XLOOKUP(A294,data_complete!A:A,data_complete!T:T,0)</f>
        <v>11</v>
      </c>
    </row>
    <row r="295" spans="1:4">
      <c r="A295" s="12" t="s">
        <v>163</v>
      </c>
      <c r="B295" s="12" t="s">
        <v>21</v>
      </c>
      <c r="C295" s="12">
        <v>-2</v>
      </c>
      <c r="D295" t="str">
        <f>_xlfn.XLOOKUP(A295,data_complete!A:A,data_complete!T:T,0)</f>
        <v>33,30</v>
      </c>
    </row>
    <row r="296" spans="1:4">
      <c r="A296" s="12" t="s">
        <v>165</v>
      </c>
      <c r="B296" s="12" t="s">
        <v>21</v>
      </c>
      <c r="C296" s="12">
        <v>-5</v>
      </c>
      <c r="D296" t="str">
        <f>_xlfn.XLOOKUP(A296,data_complete!A:A,data_complete!T:T,0)</f>
        <v>33,30</v>
      </c>
    </row>
    <row r="297" spans="1:4">
      <c r="A297" s="12" t="s">
        <v>168</v>
      </c>
      <c r="B297" s="12" t="s">
        <v>21</v>
      </c>
      <c r="C297" s="12">
        <v>-20</v>
      </c>
      <c r="D297">
        <f>_xlfn.XLOOKUP(A297,data_complete!A:A,data_complete!T:T,0)</f>
        <v>11</v>
      </c>
    </row>
    <row r="298" spans="1:4">
      <c r="A298" s="12" t="s">
        <v>272</v>
      </c>
      <c r="B298" s="12" t="s">
        <v>21</v>
      </c>
      <c r="C298" s="12">
        <v>7</v>
      </c>
      <c r="D298">
        <f>_xlfn.XLOOKUP(A298,data_complete!A:A,data_complete!T:T,0)</f>
        <v>11</v>
      </c>
    </row>
    <row r="299" spans="1:4">
      <c r="A299" s="12" t="s">
        <v>300</v>
      </c>
      <c r="B299" s="12" t="s">
        <v>21</v>
      </c>
      <c r="C299" s="12">
        <v>6</v>
      </c>
      <c r="D299">
        <f>_xlfn.XLOOKUP(A299,data_complete!A:A,data_complete!T:T,0)</f>
        <v>11</v>
      </c>
    </row>
    <row r="300" spans="1:4">
      <c r="A300" s="12" t="s">
        <v>299</v>
      </c>
      <c r="B300" s="12" t="s">
        <v>21</v>
      </c>
      <c r="C300" s="12">
        <v>-9</v>
      </c>
      <c r="D300">
        <f>_xlfn.XLOOKUP(A300,data_complete!A:A,data_complete!T:T,0)</f>
        <v>11</v>
      </c>
    </row>
    <row r="301" spans="1:4">
      <c r="A301" s="12" t="s">
        <v>301</v>
      </c>
      <c r="B301" s="12" t="s">
        <v>21</v>
      </c>
      <c r="C301" s="12">
        <v>6</v>
      </c>
      <c r="D301">
        <f>_xlfn.XLOOKUP(A301,data_complete!A:A,data_complete!T:T,0)</f>
        <v>11</v>
      </c>
    </row>
    <row r="302" spans="1:4">
      <c r="A302" s="12" t="s">
        <v>302</v>
      </c>
      <c r="B302" s="12" t="s">
        <v>21</v>
      </c>
      <c r="C302" s="12">
        <v>-20</v>
      </c>
      <c r="D302">
        <f>_xlfn.XLOOKUP(A302,data_complete!A:A,data_complete!T:T,0)</f>
        <v>24</v>
      </c>
    </row>
    <row r="303" spans="1:4">
      <c r="A303" s="12" t="s">
        <v>65</v>
      </c>
      <c r="B303" s="12" t="s">
        <v>21</v>
      </c>
      <c r="C303" s="12">
        <v>4</v>
      </c>
      <c r="D303">
        <f>_xlfn.XLOOKUP(A303,data_complete!A:A,data_complete!T:T,0)</f>
        <v>11</v>
      </c>
    </row>
    <row r="304" spans="1:4">
      <c r="A304" s="12" t="s">
        <v>460</v>
      </c>
      <c r="B304" s="12" t="s">
        <v>21</v>
      </c>
      <c r="C304" s="12">
        <v>4</v>
      </c>
      <c r="D304">
        <f>_xlfn.XLOOKUP(A304,data_complete!A:A,data_complete!T:T,0)</f>
        <v>11</v>
      </c>
    </row>
    <row r="305" spans="1:4">
      <c r="A305" s="12" t="s">
        <v>370</v>
      </c>
      <c r="B305" s="12" t="s">
        <v>23</v>
      </c>
      <c r="C305" s="12">
        <v>4</v>
      </c>
      <c r="D305">
        <f>_xlfn.XLOOKUP(A305,data_complete!A:A,data_complete!T:T,0)</f>
        <v>20</v>
      </c>
    </row>
    <row r="306" spans="1:4">
      <c r="A306" s="12" t="s">
        <v>580</v>
      </c>
      <c r="B306" s="12" t="s">
        <v>23</v>
      </c>
      <c r="C306" s="12">
        <v>4</v>
      </c>
      <c r="D306">
        <f>_xlfn.XLOOKUP(A306,data_complete!A:A,data_complete!T:T,0)</f>
        <v>28</v>
      </c>
    </row>
    <row r="307" spans="1:4">
      <c r="A307" s="12" t="s">
        <v>579</v>
      </c>
      <c r="B307" s="12" t="s">
        <v>23</v>
      </c>
      <c r="C307" s="12">
        <v>-3</v>
      </c>
      <c r="D307">
        <f>_xlfn.XLOOKUP(A307,data_complete!A:A,data_complete!T:T,0)</f>
        <v>28</v>
      </c>
    </row>
    <row r="308" spans="1:4">
      <c r="A308" s="12" t="s">
        <v>319</v>
      </c>
      <c r="B308" s="12" t="s">
        <v>21</v>
      </c>
      <c r="C308" s="12">
        <v>4</v>
      </c>
      <c r="D308">
        <f>_xlfn.XLOOKUP(A308,data_complete!A:A,data_complete!T:T,0)</f>
        <v>11</v>
      </c>
    </row>
    <row r="309" spans="1:4">
      <c r="A309" s="12" t="s">
        <v>318</v>
      </c>
      <c r="B309" s="12" t="s">
        <v>21</v>
      </c>
      <c r="C309" s="12">
        <v>2</v>
      </c>
      <c r="D309">
        <f>_xlfn.XLOOKUP(A309,data_complete!A:A,data_complete!T:T,0)</f>
        <v>11</v>
      </c>
    </row>
    <row r="310" spans="1:4">
      <c r="A310" s="12" t="s">
        <v>567</v>
      </c>
      <c r="B310" s="12" t="s">
        <v>23</v>
      </c>
      <c r="C310" s="12">
        <v>4</v>
      </c>
      <c r="D310">
        <f>_xlfn.XLOOKUP(A310,data_complete!A:A,data_complete!T:T,0)</f>
        <v>8</v>
      </c>
    </row>
    <row r="311" spans="1:4">
      <c r="A311" s="12" t="s">
        <v>380</v>
      </c>
      <c r="B311" s="12" t="s">
        <v>23</v>
      </c>
      <c r="C311" s="12">
        <v>4</v>
      </c>
      <c r="D311">
        <f>_xlfn.XLOOKUP(A311,data_complete!A:A,data_complete!T:T,0)</f>
        <v>20</v>
      </c>
    </row>
    <row r="312" spans="1:4">
      <c r="A312" s="12" t="s">
        <v>423</v>
      </c>
      <c r="B312" s="12" t="s">
        <v>21</v>
      </c>
      <c r="C312" s="12">
        <v>3</v>
      </c>
      <c r="D312">
        <f>_xlfn.XLOOKUP(A312,data_complete!A:A,data_complete!T:T,0)</f>
        <v>11</v>
      </c>
    </row>
    <row r="313" spans="1:4">
      <c r="A313" s="12" t="s">
        <v>424</v>
      </c>
      <c r="B313" s="12" t="s">
        <v>23</v>
      </c>
      <c r="C313" s="12">
        <v>-23</v>
      </c>
      <c r="D313">
        <f>_xlfn.XLOOKUP(A313,data_complete!A:A,data_complete!T:T,0)</f>
        <v>3</v>
      </c>
    </row>
    <row r="314" spans="1:4">
      <c r="A314" s="12" t="s">
        <v>171</v>
      </c>
      <c r="B314" s="12" t="s">
        <v>21</v>
      </c>
      <c r="C314" s="12">
        <v>3</v>
      </c>
      <c r="D314">
        <f>_xlfn.XLOOKUP(A314,data_complete!A:A,data_complete!T:T,0)</f>
        <v>11</v>
      </c>
    </row>
    <row r="315" spans="1:4">
      <c r="A315" s="12" t="s">
        <v>291</v>
      </c>
      <c r="B315" s="12" t="s">
        <v>23</v>
      </c>
      <c r="C315" s="12">
        <v>3</v>
      </c>
      <c r="D315">
        <f>_xlfn.XLOOKUP(A315,data_complete!A:A,data_complete!T:T,0)</f>
        <v>8</v>
      </c>
    </row>
    <row r="316" spans="1:4">
      <c r="A316" s="12" t="s">
        <v>594</v>
      </c>
      <c r="B316" s="12" t="s">
        <v>21</v>
      </c>
      <c r="C316" s="12">
        <v>3</v>
      </c>
      <c r="D316">
        <f>_xlfn.XLOOKUP(A316,data_complete!A:A,data_complete!T:T,0)</f>
        <v>11</v>
      </c>
    </row>
    <row r="317" spans="1:4">
      <c r="A317" s="12" t="s">
        <v>527</v>
      </c>
      <c r="B317" s="12" t="s">
        <v>21</v>
      </c>
      <c r="C317" s="12">
        <v>3</v>
      </c>
      <c r="D317">
        <f>_xlfn.XLOOKUP(A317,data_complete!A:A,data_complete!T:T,0)</f>
        <v>11</v>
      </c>
    </row>
    <row r="318" spans="1:4">
      <c r="A318" s="12" t="s">
        <v>389</v>
      </c>
      <c r="B318" s="12" t="s">
        <v>23</v>
      </c>
      <c r="C318" s="12">
        <v>3</v>
      </c>
      <c r="D318">
        <f>_xlfn.XLOOKUP(A318,data_complete!A:A,data_complete!T:T,0)</f>
        <v>20</v>
      </c>
    </row>
    <row r="319" spans="1:4">
      <c r="A319" s="12" t="s">
        <v>393</v>
      </c>
      <c r="B319" s="12" t="s">
        <v>23</v>
      </c>
      <c r="C319" s="12">
        <v>2</v>
      </c>
      <c r="D319">
        <f>_xlfn.XLOOKUP(A319,data_complete!A:A,data_complete!T:T,0)</f>
        <v>20</v>
      </c>
    </row>
    <row r="320" spans="1:4">
      <c r="A320" s="12" t="s">
        <v>425</v>
      </c>
      <c r="B320" s="12" t="s">
        <v>21</v>
      </c>
      <c r="C320" s="12">
        <v>2</v>
      </c>
      <c r="D320">
        <f>_xlfn.XLOOKUP(A320,data_complete!A:A,data_complete!T:T,0)</f>
        <v>11</v>
      </c>
    </row>
    <row r="321" spans="1:4">
      <c r="A321" s="12" t="s">
        <v>592</v>
      </c>
      <c r="B321" s="12" t="s">
        <v>21</v>
      </c>
      <c r="C321" s="12">
        <v>2</v>
      </c>
      <c r="D321">
        <f>_xlfn.XLOOKUP(A321,data_complete!A:A,data_complete!T:T,0)</f>
        <v>11</v>
      </c>
    </row>
    <row r="322" spans="1:4">
      <c r="A322" s="12" t="s">
        <v>63</v>
      </c>
      <c r="B322" s="12" t="s">
        <v>21</v>
      </c>
      <c r="C322" s="12">
        <v>1</v>
      </c>
      <c r="D322">
        <f>_xlfn.XLOOKUP(A322,data_complete!A:A,data_complete!T:T,0)</f>
        <v>11</v>
      </c>
    </row>
    <row r="323" spans="1:4">
      <c r="A323" s="12" t="s">
        <v>568</v>
      </c>
      <c r="B323" s="12" t="s">
        <v>21</v>
      </c>
      <c r="C323" s="12">
        <v>0</v>
      </c>
      <c r="D323">
        <f>_xlfn.XLOOKUP(A323,data_complete!A:A,data_complete!T:T,0)</f>
        <v>11</v>
      </c>
    </row>
    <row r="324" spans="1:4">
      <c r="A324" s="12" t="s">
        <v>591</v>
      </c>
      <c r="B324" s="12" t="s">
        <v>21</v>
      </c>
      <c r="C324" s="12">
        <v>0</v>
      </c>
      <c r="D324">
        <f>_xlfn.XLOOKUP(A324,data_complete!A:A,data_complete!T:T,0)</f>
        <v>24</v>
      </c>
    </row>
    <row r="325" spans="1:4">
      <c r="A325" s="12" t="s">
        <v>349</v>
      </c>
      <c r="B325" s="12" t="s">
        <v>21</v>
      </c>
      <c r="C325" s="12">
        <v>0</v>
      </c>
      <c r="D325">
        <f>_xlfn.XLOOKUP(A325,data_complete!A:A,data_complete!T:T,0)</f>
        <v>24</v>
      </c>
    </row>
    <row r="326" spans="1:4">
      <c r="A326" s="12" t="s">
        <v>83</v>
      </c>
      <c r="B326" s="12" t="s">
        <v>21</v>
      </c>
      <c r="C326" s="12">
        <v>0</v>
      </c>
      <c r="D326">
        <f>_xlfn.XLOOKUP(A326,data_complete!A:A,data_complete!T:T,0)</f>
        <v>36</v>
      </c>
    </row>
    <row r="327" spans="1:4">
      <c r="A327" s="12" t="s">
        <v>89</v>
      </c>
      <c r="B327" s="12" t="s">
        <v>21</v>
      </c>
      <c r="C327" s="12">
        <v>-22</v>
      </c>
      <c r="D327">
        <f>_xlfn.XLOOKUP(A327,data_complete!A:A,data_complete!T:T,0)</f>
        <v>11</v>
      </c>
    </row>
    <row r="328" spans="1:4">
      <c r="A328" s="12" t="s">
        <v>80</v>
      </c>
      <c r="B328" s="12" t="s">
        <v>21</v>
      </c>
      <c r="C328" s="12">
        <v>-30</v>
      </c>
      <c r="D328" t="str">
        <f>_xlfn.XLOOKUP(A328,data_complete!A:A,data_complete!T:T,0)</f>
        <v>35,24</v>
      </c>
    </row>
    <row r="329" spans="1:4">
      <c r="A329" s="12" t="s">
        <v>86</v>
      </c>
      <c r="B329" s="12" t="s">
        <v>21</v>
      </c>
      <c r="C329" s="12">
        <v>-38</v>
      </c>
      <c r="D329">
        <f>_xlfn.XLOOKUP(A329,data_complete!A:A,data_complete!T:T,0)</f>
        <v>11</v>
      </c>
    </row>
    <row r="330" spans="1:4">
      <c r="A330" s="12" t="s">
        <v>85</v>
      </c>
      <c r="B330" s="12" t="s">
        <v>21</v>
      </c>
      <c r="C330" s="12">
        <v>-39</v>
      </c>
      <c r="D330">
        <f>_xlfn.XLOOKUP(A330,data_complete!A:A,data_complete!T:T,0)</f>
        <v>11</v>
      </c>
    </row>
    <row r="331" spans="1:4">
      <c r="A331" s="12" t="s">
        <v>88</v>
      </c>
      <c r="B331" s="12" t="s">
        <v>21</v>
      </c>
      <c r="C331" s="12">
        <v>-42</v>
      </c>
      <c r="D331">
        <f>_xlfn.XLOOKUP(A331,data_complete!A:A,data_complete!T:T,0)</f>
        <v>11</v>
      </c>
    </row>
    <row r="332" spans="1:4">
      <c r="A332" s="12" t="s">
        <v>84</v>
      </c>
      <c r="B332" s="12" t="s">
        <v>21</v>
      </c>
      <c r="C332" s="12">
        <v>-50</v>
      </c>
      <c r="D332">
        <f>_xlfn.XLOOKUP(A332,data_complete!A:A,data_complete!T:T,0)</f>
        <v>24</v>
      </c>
    </row>
    <row r="333" spans="1:4">
      <c r="A333" s="12" t="s">
        <v>82</v>
      </c>
      <c r="B333" s="12" t="s">
        <v>21</v>
      </c>
      <c r="C333" s="12">
        <v>-50</v>
      </c>
      <c r="D333">
        <f>_xlfn.XLOOKUP(A333,data_complete!A:A,data_complete!T:T,0)</f>
        <v>11</v>
      </c>
    </row>
    <row r="334" spans="1:4">
      <c r="A334" s="12" t="s">
        <v>87</v>
      </c>
      <c r="B334" s="12" t="s">
        <v>21</v>
      </c>
      <c r="C334" s="12">
        <v>-52</v>
      </c>
      <c r="D334">
        <f>_xlfn.XLOOKUP(A334,data_complete!A:A,data_complete!T:T,0)</f>
        <v>11</v>
      </c>
    </row>
    <row r="335" spans="1:4">
      <c r="A335" s="12" t="s">
        <v>101</v>
      </c>
      <c r="B335" s="12" t="s">
        <v>21</v>
      </c>
      <c r="C335" s="12">
        <v>0</v>
      </c>
      <c r="D335">
        <f>_xlfn.XLOOKUP(A335,data_complete!A:A,data_complete!T:T,0)</f>
        <v>11</v>
      </c>
    </row>
    <row r="336" spans="1:4">
      <c r="A336" s="12" t="s">
        <v>213</v>
      </c>
      <c r="B336" s="12" t="s">
        <v>21</v>
      </c>
      <c r="C336" s="12">
        <v>-1</v>
      </c>
      <c r="D336">
        <f>_xlfn.XLOOKUP(A336,data_complete!A:A,data_complete!T:T,0)</f>
        <v>35</v>
      </c>
    </row>
    <row r="337" spans="1:4">
      <c r="A337" s="12" t="s">
        <v>66</v>
      </c>
      <c r="B337" s="12" t="s">
        <v>21</v>
      </c>
      <c r="C337" s="12">
        <v>-1</v>
      </c>
      <c r="D337">
        <f>_xlfn.XLOOKUP(A337,data_complete!A:A,data_complete!T:T,0)</f>
        <v>11</v>
      </c>
    </row>
    <row r="338" spans="1:4">
      <c r="A338" s="12" t="s">
        <v>262</v>
      </c>
      <c r="B338" s="12" t="s">
        <v>23</v>
      </c>
      <c r="C338" s="12">
        <v>-2</v>
      </c>
      <c r="D338">
        <f>_xlfn.XLOOKUP(A338,data_complete!A:A,data_complete!T:T,0)</f>
        <v>9</v>
      </c>
    </row>
    <row r="339" spans="1:4">
      <c r="A339" s="12" t="s">
        <v>395</v>
      </c>
      <c r="B339" s="12" t="s">
        <v>23</v>
      </c>
      <c r="C339" s="12">
        <v>-2</v>
      </c>
      <c r="D339">
        <f>_xlfn.XLOOKUP(A339,data_complete!A:A,data_complete!T:T,0)</f>
        <v>20</v>
      </c>
    </row>
    <row r="340" spans="1:4">
      <c r="A340" s="12" t="s">
        <v>394</v>
      </c>
      <c r="B340" s="12" t="s">
        <v>23</v>
      </c>
      <c r="C340" s="12">
        <v>-31</v>
      </c>
      <c r="D340">
        <f>_xlfn.XLOOKUP(A340,data_complete!A:A,data_complete!T:T,0)</f>
        <v>20</v>
      </c>
    </row>
    <row r="341" spans="1:4">
      <c r="A341" s="12" t="s">
        <v>555</v>
      </c>
      <c r="B341" s="12" t="s">
        <v>21</v>
      </c>
      <c r="C341" s="12">
        <v>-2</v>
      </c>
      <c r="D341">
        <f>_xlfn.XLOOKUP(A341,data_complete!A:A,data_complete!T:T,0)</f>
        <v>11</v>
      </c>
    </row>
    <row r="342" spans="1:4">
      <c r="A342" s="12" t="s">
        <v>211</v>
      </c>
      <c r="B342" s="12" t="s">
        <v>21</v>
      </c>
      <c r="C342" s="12">
        <v>-2</v>
      </c>
      <c r="D342" t="str">
        <f>_xlfn.XLOOKUP(A342,data_complete!A:A,data_complete!T:T,0)</f>
        <v>35,24</v>
      </c>
    </row>
    <row r="343" spans="1:4">
      <c r="A343" s="12" t="s">
        <v>364</v>
      </c>
      <c r="B343" s="12" t="s">
        <v>23</v>
      </c>
      <c r="C343" s="12">
        <v>-2</v>
      </c>
      <c r="D343">
        <f>_xlfn.XLOOKUP(A343,data_complete!A:A,data_complete!T:T,0)</f>
        <v>20</v>
      </c>
    </row>
    <row r="344" spans="1:4">
      <c r="A344" s="12" t="s">
        <v>281</v>
      </c>
      <c r="B344" s="12" t="s">
        <v>21</v>
      </c>
      <c r="C344" s="12">
        <v>-3</v>
      </c>
      <c r="D344">
        <f>_xlfn.XLOOKUP(A344,data_complete!A:A,data_complete!T:T,0)</f>
        <v>11</v>
      </c>
    </row>
    <row r="345" spans="1:4">
      <c r="A345" s="12" t="s">
        <v>174</v>
      </c>
      <c r="B345" s="12" t="s">
        <v>21</v>
      </c>
      <c r="C345" s="12">
        <v>-3</v>
      </c>
      <c r="D345">
        <f>_xlfn.XLOOKUP(A345,data_complete!A:A,data_complete!T:T,0)</f>
        <v>11</v>
      </c>
    </row>
    <row r="346" spans="1:4">
      <c r="A346" s="12" t="s">
        <v>172</v>
      </c>
      <c r="B346" s="12" t="s">
        <v>21</v>
      </c>
      <c r="C346" s="12">
        <v>-4</v>
      </c>
      <c r="D346">
        <f>_xlfn.XLOOKUP(A346,data_complete!A:A,data_complete!T:T,0)</f>
        <v>11</v>
      </c>
    </row>
    <row r="347" spans="1:4">
      <c r="A347" s="12" t="s">
        <v>428</v>
      </c>
      <c r="B347" s="12" t="s">
        <v>21</v>
      </c>
      <c r="C347" s="12">
        <v>-4</v>
      </c>
      <c r="D347">
        <f>_xlfn.XLOOKUP(A347,data_complete!A:A,data_complete!T:T,0)</f>
        <v>11</v>
      </c>
    </row>
    <row r="348" spans="1:4">
      <c r="A348" s="12" t="s">
        <v>552</v>
      </c>
      <c r="B348" s="12" t="s">
        <v>21</v>
      </c>
      <c r="C348" s="12">
        <v>-4</v>
      </c>
      <c r="D348">
        <f>_xlfn.XLOOKUP(A348,data_complete!A:A,data_complete!T:T,0)</f>
        <v>11</v>
      </c>
    </row>
    <row r="349" spans="1:4">
      <c r="A349" s="12" t="s">
        <v>557</v>
      </c>
      <c r="B349" s="12" t="s">
        <v>21</v>
      </c>
      <c r="C349" s="12">
        <v>-4</v>
      </c>
      <c r="D349">
        <f>_xlfn.XLOOKUP(A349,data_complete!A:A,data_complete!T:T,0)</f>
        <v>18</v>
      </c>
    </row>
    <row r="350" spans="1:4">
      <c r="A350" s="12" t="s">
        <v>459</v>
      </c>
      <c r="B350" s="12" t="s">
        <v>21</v>
      </c>
      <c r="C350" s="12">
        <v>-5</v>
      </c>
      <c r="D350">
        <f>_xlfn.XLOOKUP(A350,data_complete!A:A,data_complete!T:T,0)</f>
        <v>11</v>
      </c>
    </row>
    <row r="351" spans="1:4">
      <c r="A351" s="12" t="s">
        <v>387</v>
      </c>
      <c r="B351" s="12" t="s">
        <v>23</v>
      </c>
      <c r="C351" s="12">
        <v>-5</v>
      </c>
      <c r="D351">
        <f>_xlfn.XLOOKUP(A351,data_complete!A:A,data_complete!T:T,0)</f>
        <v>20</v>
      </c>
    </row>
    <row r="352" spans="1:4">
      <c r="A352" s="12" t="s">
        <v>359</v>
      </c>
      <c r="B352" s="12" t="s">
        <v>23</v>
      </c>
      <c r="C352" s="12">
        <v>-5</v>
      </c>
      <c r="D352">
        <f>_xlfn.XLOOKUP(A352,data_complete!A:A,data_complete!T:T,0)</f>
        <v>20</v>
      </c>
    </row>
    <row r="353" spans="1:4">
      <c r="A353" s="12" t="s">
        <v>362</v>
      </c>
      <c r="B353" s="12" t="s">
        <v>21</v>
      </c>
      <c r="C353" s="12">
        <v>-5</v>
      </c>
      <c r="D353">
        <f>_xlfn.XLOOKUP(A353,data_complete!A:A,data_complete!T:T,0)</f>
        <v>18</v>
      </c>
    </row>
    <row r="354" spans="1:4">
      <c r="A354" s="12" t="s">
        <v>361</v>
      </c>
      <c r="B354" s="12" t="s">
        <v>21</v>
      </c>
      <c r="C354" s="12">
        <v>-6</v>
      </c>
      <c r="D354">
        <f>_xlfn.XLOOKUP(A354,data_complete!A:A,data_complete!T:T,0)</f>
        <v>18</v>
      </c>
    </row>
    <row r="355" spans="1:4">
      <c r="A355" s="12" t="s">
        <v>363</v>
      </c>
      <c r="B355" s="12" t="s">
        <v>23</v>
      </c>
      <c r="C355" s="12">
        <v>-9</v>
      </c>
      <c r="D355">
        <f>_xlfn.XLOOKUP(A355,data_complete!A:A,data_complete!T:T,0)</f>
        <v>20</v>
      </c>
    </row>
    <row r="356" spans="1:4">
      <c r="A356" s="12" t="s">
        <v>615</v>
      </c>
      <c r="B356" s="12" t="s">
        <v>21</v>
      </c>
      <c r="C356" s="12">
        <v>-5</v>
      </c>
      <c r="D356">
        <f>_xlfn.XLOOKUP(A356,data_complete!A:A,data_complete!T:T,0)</f>
        <v>11</v>
      </c>
    </row>
    <row r="357" spans="1:4">
      <c r="A357" s="12" t="s">
        <v>530</v>
      </c>
      <c r="B357" s="12" t="s">
        <v>21</v>
      </c>
      <c r="C357" s="12">
        <v>-5</v>
      </c>
      <c r="D357">
        <f>_xlfn.XLOOKUP(A357,data_complete!A:A,data_complete!T:T,0)</f>
        <v>11</v>
      </c>
    </row>
    <row r="358" spans="1:4">
      <c r="A358" s="12" t="s">
        <v>180</v>
      </c>
      <c r="B358" s="12" t="s">
        <v>21</v>
      </c>
      <c r="C358" s="12">
        <v>-5</v>
      </c>
      <c r="D358">
        <f>_xlfn.XLOOKUP(A358,data_complete!A:A,data_complete!T:T,0)</f>
        <v>11</v>
      </c>
    </row>
    <row r="359" spans="1:4">
      <c r="A359" s="12" t="s">
        <v>175</v>
      </c>
      <c r="B359" s="12" t="s">
        <v>21</v>
      </c>
      <c r="C359" s="12">
        <v>-6</v>
      </c>
      <c r="D359">
        <f>_xlfn.XLOOKUP(A359,data_complete!A:A,data_complete!T:T,0)</f>
        <v>11</v>
      </c>
    </row>
    <row r="360" spans="1:4">
      <c r="A360" s="12" t="s">
        <v>386</v>
      </c>
      <c r="B360" s="12" t="s">
        <v>23</v>
      </c>
      <c r="C360" s="12">
        <v>-6</v>
      </c>
      <c r="D360">
        <f>_xlfn.XLOOKUP(A360,data_complete!A:A,data_complete!T:T,0)</f>
        <v>20</v>
      </c>
    </row>
    <row r="361" spans="1:4">
      <c r="A361" s="12" t="s">
        <v>385</v>
      </c>
      <c r="B361" s="12" t="s">
        <v>21</v>
      </c>
      <c r="C361" s="12">
        <v>-10</v>
      </c>
      <c r="D361">
        <f>_xlfn.XLOOKUP(A361,data_complete!A:A,data_complete!T:T,0)</f>
        <v>1</v>
      </c>
    </row>
    <row r="362" spans="1:4">
      <c r="A362" s="12" t="s">
        <v>382</v>
      </c>
      <c r="B362" s="12" t="s">
        <v>21</v>
      </c>
      <c r="C362" s="12">
        <v>-25</v>
      </c>
      <c r="D362">
        <f>_xlfn.XLOOKUP(A362,data_complete!A:A,data_complete!T:T,0)</f>
        <v>11</v>
      </c>
    </row>
    <row r="363" spans="1:4">
      <c r="A363" s="12" t="s">
        <v>383</v>
      </c>
      <c r="B363" s="12" t="s">
        <v>21</v>
      </c>
      <c r="C363" s="12">
        <v>-30</v>
      </c>
      <c r="D363">
        <f>_xlfn.XLOOKUP(A363,data_complete!A:A,data_complete!T:T,0)</f>
        <v>36</v>
      </c>
    </row>
    <row r="364" spans="1:4">
      <c r="A364" s="12" t="s">
        <v>384</v>
      </c>
      <c r="B364" s="12" t="s">
        <v>21</v>
      </c>
      <c r="C364" s="12">
        <v>-37</v>
      </c>
      <c r="D364">
        <f>_xlfn.XLOOKUP(A364,data_complete!A:A,data_complete!T:T,0)</f>
        <v>11</v>
      </c>
    </row>
    <row r="365" spans="1:4">
      <c r="A365" s="12" t="s">
        <v>261</v>
      </c>
      <c r="B365" s="12" t="s">
        <v>23</v>
      </c>
      <c r="C365" s="12">
        <v>-6</v>
      </c>
      <c r="D365">
        <f>_xlfn.XLOOKUP(A365,data_complete!A:A,data_complete!T:T,0)</f>
        <v>9</v>
      </c>
    </row>
    <row r="366" spans="1:4">
      <c r="A366" s="12" t="s">
        <v>317</v>
      </c>
      <c r="B366" s="12" t="s">
        <v>21</v>
      </c>
      <c r="C366" s="12">
        <v>-7</v>
      </c>
      <c r="D366">
        <f>_xlfn.XLOOKUP(A366,data_complete!A:A,data_complete!T:T,0)</f>
        <v>11</v>
      </c>
    </row>
    <row r="367" spans="1:4">
      <c r="A367" s="12" t="s">
        <v>316</v>
      </c>
      <c r="B367" s="12" t="s">
        <v>21</v>
      </c>
      <c r="C367" s="12">
        <v>-52</v>
      </c>
      <c r="D367">
        <f>_xlfn.XLOOKUP(A367,data_complete!A:A,data_complete!T:T,0)</f>
        <v>11</v>
      </c>
    </row>
    <row r="368" spans="1:4">
      <c r="A368" s="12" t="s">
        <v>147</v>
      </c>
      <c r="B368" s="12" t="s">
        <v>23</v>
      </c>
      <c r="C368" s="12">
        <v>-7</v>
      </c>
      <c r="D368">
        <f>_xlfn.XLOOKUP(A368,data_complete!A:A,data_complete!T:T,0)</f>
        <v>3</v>
      </c>
    </row>
    <row r="369" spans="1:4">
      <c r="A369" s="12" t="s">
        <v>148</v>
      </c>
      <c r="B369" s="12" t="s">
        <v>23</v>
      </c>
      <c r="C369" s="12">
        <v>-14</v>
      </c>
      <c r="D369">
        <f>_xlfn.XLOOKUP(A369,data_complete!A:A,data_complete!T:T,0)</f>
        <v>25</v>
      </c>
    </row>
    <row r="370" spans="1:4">
      <c r="A370" s="12" t="s">
        <v>146</v>
      </c>
      <c r="B370" s="12" t="s">
        <v>21</v>
      </c>
      <c r="C370" s="12">
        <v>-36</v>
      </c>
      <c r="D370">
        <f>_xlfn.XLOOKUP(A370,data_complete!A:A,data_complete!T:T,0)</f>
        <v>11</v>
      </c>
    </row>
    <row r="371" spans="1:4">
      <c r="A371" s="12" t="s">
        <v>427</v>
      </c>
      <c r="B371" s="12" t="s">
        <v>21</v>
      </c>
      <c r="C371" s="12">
        <v>-7</v>
      </c>
      <c r="D371">
        <f>_xlfn.XLOOKUP(A371,data_complete!A:A,data_complete!T:T,0)</f>
        <v>11</v>
      </c>
    </row>
    <row r="372" spans="1:4">
      <c r="A372" s="12" t="s">
        <v>192</v>
      </c>
      <c r="B372" s="12" t="s">
        <v>23</v>
      </c>
      <c r="C372" s="12">
        <v>-7</v>
      </c>
      <c r="D372">
        <f>_xlfn.XLOOKUP(A372,data_complete!A:A,data_complete!T:T,0)</f>
        <v>16</v>
      </c>
    </row>
    <row r="373" spans="1:4">
      <c r="A373" s="12" t="s">
        <v>103</v>
      </c>
      <c r="B373" s="12" t="s">
        <v>21</v>
      </c>
      <c r="C373" s="12">
        <v>-7</v>
      </c>
      <c r="D373">
        <f>_xlfn.XLOOKUP(A373,data_complete!A:A,data_complete!T:T,0)</f>
        <v>11</v>
      </c>
    </row>
    <row r="374" spans="1:4">
      <c r="A374" s="12" t="s">
        <v>271</v>
      </c>
      <c r="B374" s="12" t="s">
        <v>21</v>
      </c>
      <c r="C374" s="12">
        <v>-8</v>
      </c>
      <c r="D374">
        <f>_xlfn.XLOOKUP(A374,data_complete!A:A,data_complete!T:T,0)</f>
        <v>11</v>
      </c>
    </row>
    <row r="375" spans="1:4">
      <c r="A375" s="12" t="s">
        <v>556</v>
      </c>
      <c r="B375" s="12" t="s">
        <v>21</v>
      </c>
      <c r="C375" s="12">
        <v>-8</v>
      </c>
      <c r="D375">
        <f>_xlfn.XLOOKUP(A375,data_complete!A:A,data_complete!T:T,0)</f>
        <v>11</v>
      </c>
    </row>
    <row r="376" spans="1:4">
      <c r="A376" s="12" t="s">
        <v>528</v>
      </c>
      <c r="B376" s="12" t="s">
        <v>21</v>
      </c>
      <c r="C376" s="12">
        <v>-8</v>
      </c>
      <c r="D376">
        <f>_xlfn.XLOOKUP(A376,data_complete!A:A,data_complete!T:T,0)</f>
        <v>11</v>
      </c>
    </row>
    <row r="377" spans="1:4">
      <c r="A377" s="12" t="s">
        <v>351</v>
      </c>
      <c r="B377" s="12" t="s">
        <v>21</v>
      </c>
      <c r="C377" s="12">
        <v>-8</v>
      </c>
      <c r="D377">
        <f>_xlfn.XLOOKUP(A377,data_complete!A:A,data_complete!T:T,0)</f>
        <v>11</v>
      </c>
    </row>
    <row r="378" spans="1:4">
      <c r="A378" s="12" t="s">
        <v>498</v>
      </c>
      <c r="B378" s="12" t="s">
        <v>23</v>
      </c>
      <c r="C378" s="12">
        <v>-9</v>
      </c>
      <c r="D378">
        <f>_xlfn.XLOOKUP(A378,data_complete!A:A,data_complete!T:T,0)</f>
        <v>16</v>
      </c>
    </row>
    <row r="379" spans="1:4">
      <c r="A379" s="12" t="s">
        <v>593</v>
      </c>
      <c r="B379" s="12" t="s">
        <v>21</v>
      </c>
      <c r="C379" s="12">
        <v>-9</v>
      </c>
      <c r="D379">
        <f>_xlfn.XLOOKUP(A379,data_complete!A:A,data_complete!T:T,0)</f>
        <v>11</v>
      </c>
    </row>
    <row r="380" spans="1:4">
      <c r="A380" s="12" t="s">
        <v>526</v>
      </c>
      <c r="B380" s="12" t="s">
        <v>21</v>
      </c>
      <c r="C380" s="12">
        <v>-9</v>
      </c>
      <c r="D380">
        <f>_xlfn.XLOOKUP(A380,data_complete!A:A,data_complete!T:T,0)</f>
        <v>11</v>
      </c>
    </row>
    <row r="381" spans="1:4">
      <c r="A381" s="12" t="s">
        <v>417</v>
      </c>
      <c r="B381" s="12" t="s">
        <v>21</v>
      </c>
      <c r="C381" s="12">
        <v>-10</v>
      </c>
      <c r="D381">
        <f>_xlfn.XLOOKUP(A381,data_complete!A:A,data_complete!T:T,0)</f>
        <v>11</v>
      </c>
    </row>
    <row r="382" spans="1:4">
      <c r="A382" s="12" t="s">
        <v>74</v>
      </c>
      <c r="B382" s="12" t="s">
        <v>21</v>
      </c>
      <c r="C382" s="12">
        <v>-10</v>
      </c>
      <c r="D382">
        <f>_xlfn.XLOOKUP(A382,data_complete!A:A,data_complete!T:T,0)</f>
        <v>11</v>
      </c>
    </row>
    <row r="383" spans="1:4">
      <c r="A383" s="12" t="s">
        <v>73</v>
      </c>
      <c r="B383" s="12" t="s">
        <v>21</v>
      </c>
      <c r="C383" s="12">
        <v>-16</v>
      </c>
      <c r="D383">
        <f>_xlfn.XLOOKUP(A383,data_complete!A:A,data_complete!T:T,0)</f>
        <v>11</v>
      </c>
    </row>
    <row r="384" spans="1:4">
      <c r="A384" s="12" t="s">
        <v>348</v>
      </c>
      <c r="B384" s="12" t="s">
        <v>21</v>
      </c>
      <c r="C384" s="12">
        <v>-10</v>
      </c>
      <c r="D384">
        <f>_xlfn.XLOOKUP(A384,data_complete!A:A,data_complete!T:T,0)</f>
        <v>11</v>
      </c>
    </row>
    <row r="385" spans="1:4">
      <c r="A385" s="12" t="s">
        <v>181</v>
      </c>
      <c r="B385" s="12" t="s">
        <v>21</v>
      </c>
      <c r="C385" s="12">
        <v>-10</v>
      </c>
      <c r="D385">
        <f>_xlfn.XLOOKUP(A385,data_complete!A:A,data_complete!T:T,0)</f>
        <v>11</v>
      </c>
    </row>
    <row r="386" spans="1:4">
      <c r="A386" s="12" t="s">
        <v>283</v>
      </c>
      <c r="B386" s="12" t="s">
        <v>21</v>
      </c>
      <c r="C386" s="12">
        <v>-10</v>
      </c>
      <c r="D386">
        <f>_xlfn.XLOOKUP(A386,data_complete!A:A,data_complete!T:T,0)</f>
        <v>11</v>
      </c>
    </row>
    <row r="387" spans="1:4">
      <c r="A387" s="12" t="s">
        <v>285</v>
      </c>
      <c r="B387" s="12" t="s">
        <v>21</v>
      </c>
      <c r="C387" s="12">
        <v>-10</v>
      </c>
      <c r="D387">
        <f>_xlfn.XLOOKUP(A387,data_complete!A:A,data_complete!T:T,0)</f>
        <v>11</v>
      </c>
    </row>
    <row r="388" spans="1:4">
      <c r="A388" s="12" t="s">
        <v>92</v>
      </c>
      <c r="B388" s="12" t="s">
        <v>21</v>
      </c>
      <c r="C388" s="12">
        <v>-10</v>
      </c>
      <c r="D388">
        <f>_xlfn.XLOOKUP(A388,data_complete!A:A,data_complete!T:T,0)</f>
        <v>35</v>
      </c>
    </row>
    <row r="389" spans="1:4">
      <c r="A389" s="12" t="s">
        <v>94</v>
      </c>
      <c r="B389" s="12" t="s">
        <v>21</v>
      </c>
      <c r="C389" s="12">
        <v>-10</v>
      </c>
      <c r="D389">
        <f>_xlfn.XLOOKUP(A389,data_complete!A:A,data_complete!T:T,0)</f>
        <v>35</v>
      </c>
    </row>
    <row r="390" spans="1:4">
      <c r="A390" s="12" t="s">
        <v>90</v>
      </c>
      <c r="B390" s="12" t="s">
        <v>21</v>
      </c>
      <c r="C390" s="12">
        <v>-19</v>
      </c>
      <c r="D390">
        <f>_xlfn.XLOOKUP(A390,data_complete!A:A,data_complete!T:T,0)</f>
        <v>11</v>
      </c>
    </row>
    <row r="391" spans="1:4">
      <c r="A391" s="12" t="s">
        <v>91</v>
      </c>
      <c r="B391" s="12" t="s">
        <v>21</v>
      </c>
      <c r="C391" s="12">
        <v>-20</v>
      </c>
      <c r="D391">
        <f>_xlfn.XLOOKUP(A391,data_complete!A:A,data_complete!T:T,0)</f>
        <v>35</v>
      </c>
    </row>
    <row r="392" spans="1:4">
      <c r="A392" s="12" t="s">
        <v>93</v>
      </c>
      <c r="B392" s="12" t="s">
        <v>21</v>
      </c>
      <c r="C392" s="12">
        <v>-30</v>
      </c>
      <c r="D392" t="str">
        <f>_xlfn.XLOOKUP(A392,data_complete!A:A,data_complete!T:T,0)</f>
        <v>35,24</v>
      </c>
    </row>
    <row r="393" spans="1:4">
      <c r="A393" s="12" t="s">
        <v>95</v>
      </c>
      <c r="B393" s="12" t="s">
        <v>21</v>
      </c>
      <c r="C393" s="12">
        <v>-35</v>
      </c>
      <c r="D393">
        <f>_xlfn.XLOOKUP(A393,data_complete!A:A,data_complete!T:T,0)</f>
        <v>35</v>
      </c>
    </row>
    <row r="394" spans="1:4">
      <c r="A394" s="12" t="s">
        <v>309</v>
      </c>
      <c r="B394" s="12" t="s">
        <v>21</v>
      </c>
      <c r="C394" s="12">
        <v>-11</v>
      </c>
      <c r="D394">
        <f>_xlfn.XLOOKUP(A394,data_complete!A:A,data_complete!T:T,0)</f>
        <v>11</v>
      </c>
    </row>
    <row r="395" spans="1:4">
      <c r="A395" s="12" t="s">
        <v>529</v>
      </c>
      <c r="B395" s="12" t="s">
        <v>21</v>
      </c>
      <c r="C395" s="12">
        <v>-11</v>
      </c>
      <c r="D395">
        <f>_xlfn.XLOOKUP(A395,data_complete!A:A,data_complete!T:T,0)</f>
        <v>11</v>
      </c>
    </row>
    <row r="396" spans="1:4">
      <c r="A396" s="12" t="s">
        <v>397</v>
      </c>
      <c r="B396" s="12" t="s">
        <v>23</v>
      </c>
      <c r="C396" s="12">
        <v>-11</v>
      </c>
      <c r="D396">
        <f>_xlfn.XLOOKUP(A396,data_complete!A:A,data_complete!T:T,0)</f>
        <v>20</v>
      </c>
    </row>
    <row r="397" spans="1:4">
      <c r="A397" s="12" t="s">
        <v>396</v>
      </c>
      <c r="B397" s="12" t="s">
        <v>23</v>
      </c>
      <c r="C397" s="12">
        <v>-62</v>
      </c>
      <c r="D397">
        <f>_xlfn.XLOOKUP(A397,data_complete!A:A,data_complete!T:T,0)</f>
        <v>20</v>
      </c>
    </row>
    <row r="398" spans="1:4">
      <c r="A398" s="12" t="s">
        <v>286</v>
      </c>
      <c r="B398" s="12" t="s">
        <v>21</v>
      </c>
      <c r="C398" s="12">
        <v>-11</v>
      </c>
      <c r="D398">
        <f>_xlfn.XLOOKUP(A398,data_complete!A:A,data_complete!T:T,0)</f>
        <v>11</v>
      </c>
    </row>
    <row r="399" spans="1:4">
      <c r="A399" s="12" t="s">
        <v>532</v>
      </c>
      <c r="B399" s="12" t="s">
        <v>21</v>
      </c>
      <c r="C399" s="12">
        <v>-11</v>
      </c>
      <c r="D399">
        <f>_xlfn.XLOOKUP(A399,data_complete!A:A,data_complete!T:T,0)</f>
        <v>11</v>
      </c>
    </row>
    <row r="400" spans="1:4">
      <c r="A400" s="12" t="s">
        <v>204</v>
      </c>
      <c r="B400" s="12" t="s">
        <v>21</v>
      </c>
      <c r="C400" s="12">
        <v>-12</v>
      </c>
      <c r="D400">
        <f>_xlfn.XLOOKUP(A400,data_complete!A:A,data_complete!T:T,0)</f>
        <v>11</v>
      </c>
    </row>
    <row r="401" spans="1:4">
      <c r="A401" s="12" t="s">
        <v>357</v>
      </c>
      <c r="B401" s="12" t="s">
        <v>23</v>
      </c>
      <c r="C401" s="12">
        <v>-12</v>
      </c>
      <c r="D401">
        <f>_xlfn.XLOOKUP(A401,data_complete!A:A,data_complete!T:T,0)</f>
        <v>20</v>
      </c>
    </row>
    <row r="402" spans="1:4">
      <c r="A402" s="12" t="s">
        <v>440</v>
      </c>
      <c r="B402" s="12" t="s">
        <v>21</v>
      </c>
      <c r="C402" s="12">
        <v>-13</v>
      </c>
      <c r="D402">
        <f>_xlfn.XLOOKUP(A402,data_complete!A:A,data_complete!T:T,0)</f>
        <v>11</v>
      </c>
    </row>
    <row r="403" spans="1:4">
      <c r="A403" s="12" t="s">
        <v>282</v>
      </c>
      <c r="B403" s="12" t="s">
        <v>21</v>
      </c>
      <c r="C403" s="12">
        <v>-13</v>
      </c>
      <c r="D403">
        <f>_xlfn.XLOOKUP(A403,data_complete!A:A,data_complete!T:T,0)</f>
        <v>11</v>
      </c>
    </row>
    <row r="404" spans="1:4">
      <c r="A404" s="12" t="s">
        <v>399</v>
      </c>
      <c r="B404" s="12" t="s">
        <v>23</v>
      </c>
      <c r="C404" s="12">
        <v>-13</v>
      </c>
      <c r="D404">
        <f>_xlfn.XLOOKUP(A404,data_complete!A:A,data_complete!T:T,0)</f>
        <v>20</v>
      </c>
    </row>
    <row r="405" spans="1:4">
      <c r="A405" s="12" t="s">
        <v>228</v>
      </c>
      <c r="B405" s="12" t="s">
        <v>21</v>
      </c>
      <c r="C405" s="12">
        <v>-13</v>
      </c>
      <c r="D405">
        <f>_xlfn.XLOOKUP(A405,data_complete!A:A,data_complete!T:T,0)</f>
        <v>11</v>
      </c>
    </row>
    <row r="406" spans="1:4">
      <c r="A406" s="12" t="s">
        <v>227</v>
      </c>
      <c r="B406" s="12" t="s">
        <v>21</v>
      </c>
      <c r="C406" s="12">
        <v>-13</v>
      </c>
      <c r="D406">
        <f>_xlfn.XLOOKUP(A406,data_complete!A:A,data_complete!T:T,0)</f>
        <v>11</v>
      </c>
    </row>
    <row r="407" spans="1:4">
      <c r="A407" s="12" t="s">
        <v>329</v>
      </c>
      <c r="B407" s="12" t="s">
        <v>23</v>
      </c>
      <c r="C407" s="12">
        <v>-13</v>
      </c>
      <c r="D407">
        <f>_xlfn.XLOOKUP(A407,data_complete!A:A,data_complete!T:T,0)</f>
        <v>8</v>
      </c>
    </row>
    <row r="408" spans="1:4">
      <c r="A408" s="12" t="s">
        <v>508</v>
      </c>
      <c r="B408" s="12" t="s">
        <v>21</v>
      </c>
      <c r="C408" s="12">
        <v>-14</v>
      </c>
      <c r="D408">
        <f>_xlfn.XLOOKUP(A408,data_complete!A:A,data_complete!T:T,0)</f>
        <v>11</v>
      </c>
    </row>
    <row r="409" spans="1:4">
      <c r="A409" s="12" t="s">
        <v>325</v>
      </c>
      <c r="B409" s="12" t="s">
        <v>21</v>
      </c>
      <c r="C409" s="12">
        <v>-14</v>
      </c>
      <c r="D409">
        <f>_xlfn.XLOOKUP(A409,data_complete!A:A,data_complete!T:T,0)</f>
        <v>11</v>
      </c>
    </row>
    <row r="410" spans="1:4">
      <c r="A410" s="12" t="s">
        <v>588</v>
      </c>
      <c r="B410" s="12" t="s">
        <v>21</v>
      </c>
      <c r="C410" s="12">
        <v>-14</v>
      </c>
      <c r="D410">
        <f>_xlfn.XLOOKUP(A410,data_complete!A:A,data_complete!T:T,0)</f>
        <v>11</v>
      </c>
    </row>
    <row r="411" spans="1:4">
      <c r="A411" s="12" t="s">
        <v>381</v>
      </c>
      <c r="B411" s="12" t="s">
        <v>23</v>
      </c>
      <c r="C411" s="12">
        <v>-14</v>
      </c>
      <c r="D411">
        <f>_xlfn.XLOOKUP(A411,data_complete!A:A,data_complete!T:T,0)</f>
        <v>20</v>
      </c>
    </row>
    <row r="412" spans="1:4">
      <c r="A412" s="12" t="s">
        <v>287</v>
      </c>
      <c r="B412" s="12" t="s">
        <v>21</v>
      </c>
      <c r="C412" s="12">
        <v>-15</v>
      </c>
      <c r="D412" t="str">
        <f>_xlfn.XLOOKUP(A412,data_complete!A:A,data_complete!T:T,0)</f>
        <v>10,11</v>
      </c>
    </row>
    <row r="413" spans="1:4">
      <c r="A413" s="12" t="s">
        <v>104</v>
      </c>
      <c r="B413" s="12" t="s">
        <v>21</v>
      </c>
      <c r="C413" s="12">
        <v>-15</v>
      </c>
      <c r="D413">
        <f>_xlfn.XLOOKUP(A413,data_complete!A:A,data_complete!T:T,0)</f>
        <v>11</v>
      </c>
    </row>
    <row r="414" spans="1:4">
      <c r="A414" s="12" t="s">
        <v>497</v>
      </c>
      <c r="B414" s="12" t="s">
        <v>23</v>
      </c>
      <c r="C414" s="12">
        <v>-16</v>
      </c>
      <c r="D414">
        <f>_xlfn.XLOOKUP(A414,data_complete!A:A,data_complete!T:T,0)</f>
        <v>16</v>
      </c>
    </row>
    <row r="415" spans="1:4">
      <c r="A415" s="12" t="s">
        <v>124</v>
      </c>
      <c r="B415" s="12" t="s">
        <v>21</v>
      </c>
      <c r="C415" s="12">
        <v>-16</v>
      </c>
      <c r="D415">
        <f>_xlfn.XLOOKUP(A415,data_complete!A:A,data_complete!T:T,0)</f>
        <v>1</v>
      </c>
    </row>
    <row r="416" spans="1:4">
      <c r="A416" s="12" t="s">
        <v>121</v>
      </c>
      <c r="B416" s="12" t="s">
        <v>21</v>
      </c>
      <c r="C416" s="12">
        <v>-18</v>
      </c>
      <c r="D416">
        <f>_xlfn.XLOOKUP(A416,data_complete!A:A,data_complete!T:T,0)</f>
        <v>1</v>
      </c>
    </row>
    <row r="417" spans="1:4">
      <c r="A417" s="12" t="s">
        <v>122</v>
      </c>
      <c r="B417" s="12" t="s">
        <v>21</v>
      </c>
      <c r="C417" s="12">
        <v>-19</v>
      </c>
      <c r="D417">
        <f>_xlfn.XLOOKUP(A417,data_complete!A:A,data_complete!T:T,0)</f>
        <v>1</v>
      </c>
    </row>
    <row r="418" spans="1:4">
      <c r="A418" s="12" t="s">
        <v>123</v>
      </c>
      <c r="B418" s="12" t="s">
        <v>21</v>
      </c>
      <c r="C418" s="12">
        <v>-37</v>
      </c>
      <c r="D418">
        <f>_xlfn.XLOOKUP(A418,data_complete!A:A,data_complete!T:T,0)</f>
        <v>1</v>
      </c>
    </row>
    <row r="419" spans="1:4">
      <c r="A419" s="12" t="s">
        <v>596</v>
      </c>
      <c r="B419" s="12" t="s">
        <v>21</v>
      </c>
      <c r="C419" s="12">
        <v>-17</v>
      </c>
      <c r="D419">
        <f>_xlfn.XLOOKUP(A419,data_complete!A:A,data_complete!T:T,0)</f>
        <v>11</v>
      </c>
    </row>
    <row r="420" spans="1:4">
      <c r="A420" s="12" t="s">
        <v>402</v>
      </c>
      <c r="B420" s="12" t="s">
        <v>23</v>
      </c>
      <c r="C420" s="12">
        <v>-18</v>
      </c>
      <c r="D420">
        <f>_xlfn.XLOOKUP(A420,data_complete!A:A,data_complete!T:T,0)</f>
        <v>20</v>
      </c>
    </row>
    <row r="421" spans="1:4">
      <c r="A421" s="12" t="s">
        <v>64</v>
      </c>
      <c r="B421" s="12" t="s">
        <v>21</v>
      </c>
      <c r="C421" s="12">
        <v>-19</v>
      </c>
      <c r="D421">
        <f>_xlfn.XLOOKUP(A421,data_complete!A:A,data_complete!T:T,0)</f>
        <v>11</v>
      </c>
    </row>
    <row r="422" spans="1:4">
      <c r="A422" s="12" t="s">
        <v>133</v>
      </c>
      <c r="B422" s="12" t="s">
        <v>21</v>
      </c>
      <c r="C422" s="12">
        <v>-20</v>
      </c>
      <c r="D422">
        <f>_xlfn.XLOOKUP(A422,data_complete!A:A,data_complete!T:T,0)</f>
        <v>11</v>
      </c>
    </row>
    <row r="423" spans="1:4">
      <c r="A423" s="12" t="s">
        <v>70</v>
      </c>
      <c r="B423" s="12" t="s">
        <v>21</v>
      </c>
      <c r="C423" s="12">
        <v>-20</v>
      </c>
      <c r="D423">
        <f>_xlfn.XLOOKUP(A423,data_complete!A:A,data_complete!T:T,0)</f>
        <v>34</v>
      </c>
    </row>
    <row r="424" spans="1:4">
      <c r="A424" s="12" t="s">
        <v>185</v>
      </c>
      <c r="B424" s="12" t="s">
        <v>21</v>
      </c>
      <c r="C424" s="12">
        <v>-21</v>
      </c>
      <c r="D424">
        <f>_xlfn.XLOOKUP(A424,data_complete!A:A,data_complete!T:T,0)</f>
        <v>11</v>
      </c>
    </row>
    <row r="425" spans="1:4">
      <c r="A425" s="12" t="s">
        <v>416</v>
      </c>
      <c r="B425" s="12" t="s">
        <v>21</v>
      </c>
      <c r="C425" s="12">
        <v>-22</v>
      </c>
      <c r="D425">
        <f>_xlfn.XLOOKUP(A425,data_complete!A:A,data_complete!T:T,0)</f>
        <v>11</v>
      </c>
    </row>
    <row r="426" spans="1:4">
      <c r="A426" s="12" t="s">
        <v>160</v>
      </c>
      <c r="B426" s="12" t="s">
        <v>21</v>
      </c>
      <c r="C426" s="12">
        <v>-23</v>
      </c>
      <c r="D426">
        <f>_xlfn.XLOOKUP(A426,data_complete!A:A,data_complete!T:T,0)</f>
        <v>11</v>
      </c>
    </row>
    <row r="427" spans="1:4">
      <c r="A427" s="12" t="s">
        <v>251</v>
      </c>
      <c r="B427" s="12" t="s">
        <v>23</v>
      </c>
      <c r="C427" s="12">
        <v>-23</v>
      </c>
      <c r="D427">
        <f>_xlfn.XLOOKUP(A427,data_complete!A:A,data_complete!T:T,0)</f>
        <v>9</v>
      </c>
    </row>
    <row r="428" spans="1:4">
      <c r="A428" s="12" t="s">
        <v>247</v>
      </c>
      <c r="B428" s="12" t="s">
        <v>21</v>
      </c>
      <c r="C428" s="12">
        <v>-30</v>
      </c>
      <c r="D428">
        <f>_xlfn.XLOOKUP(A428,data_complete!A:A,data_complete!T:T,0)</f>
        <v>35</v>
      </c>
    </row>
    <row r="429" spans="1:4">
      <c r="A429" s="12" t="s">
        <v>249</v>
      </c>
      <c r="B429" s="12" t="s">
        <v>23</v>
      </c>
      <c r="C429" s="12">
        <v>-33</v>
      </c>
      <c r="D429">
        <f>_xlfn.XLOOKUP(A429,data_complete!A:A,data_complete!T:T,0)</f>
        <v>9</v>
      </c>
    </row>
    <row r="430" spans="1:4">
      <c r="A430" s="12" t="s">
        <v>252</v>
      </c>
      <c r="B430" s="12" t="s">
        <v>23</v>
      </c>
      <c r="C430" s="12">
        <v>-37</v>
      </c>
      <c r="D430">
        <f>_xlfn.XLOOKUP(A430,data_complete!A:A,data_complete!T:T,0)</f>
        <v>9</v>
      </c>
    </row>
    <row r="431" spans="1:4">
      <c r="A431" s="12" t="s">
        <v>248</v>
      </c>
      <c r="B431" s="12" t="s">
        <v>23</v>
      </c>
      <c r="C431" s="12">
        <v>-38</v>
      </c>
      <c r="D431">
        <f>_xlfn.XLOOKUP(A431,data_complete!A:A,data_complete!T:T,0)</f>
        <v>9</v>
      </c>
    </row>
    <row r="432" spans="1:4">
      <c r="A432" s="12" t="s">
        <v>250</v>
      </c>
      <c r="B432" s="12" t="s">
        <v>23</v>
      </c>
      <c r="C432" s="12">
        <v>-53</v>
      </c>
      <c r="D432">
        <f>_xlfn.XLOOKUP(A432,data_complete!A:A,data_complete!T:T,0)</f>
        <v>9</v>
      </c>
    </row>
    <row r="433" spans="1:4">
      <c r="A433" s="12" t="s">
        <v>253</v>
      </c>
      <c r="B433" s="12" t="s">
        <v>23</v>
      </c>
      <c r="C433" s="12">
        <v>-71</v>
      </c>
      <c r="D433">
        <f>_xlfn.XLOOKUP(A433,data_complete!A:A,data_complete!T:T,0)</f>
        <v>9</v>
      </c>
    </row>
    <row r="434" spans="1:4">
      <c r="A434" s="12" t="s">
        <v>531</v>
      </c>
      <c r="B434" s="12" t="s">
        <v>21</v>
      </c>
      <c r="C434" s="12">
        <v>-23</v>
      </c>
      <c r="D434">
        <f>_xlfn.XLOOKUP(A434,data_complete!A:A,data_complete!T:T,0)</f>
        <v>11</v>
      </c>
    </row>
    <row r="435" spans="1:4">
      <c r="A435" s="12" t="s">
        <v>224</v>
      </c>
      <c r="B435" s="12" t="s">
        <v>21</v>
      </c>
      <c r="C435" s="12">
        <v>-24</v>
      </c>
      <c r="D435">
        <f>_xlfn.XLOOKUP(A435,data_complete!A:A,data_complete!T:T,0)</f>
        <v>11</v>
      </c>
    </row>
    <row r="436" spans="1:4">
      <c r="A436" s="12" t="s">
        <v>426</v>
      </c>
      <c r="B436" s="12" t="s">
        <v>21</v>
      </c>
      <c r="C436" s="12">
        <v>-25</v>
      </c>
      <c r="D436">
        <f>_xlfn.XLOOKUP(A436,data_complete!A:A,data_complete!T:T,0)</f>
        <v>11</v>
      </c>
    </row>
    <row r="437" spans="1:4">
      <c r="A437" s="12" t="s">
        <v>358</v>
      </c>
      <c r="B437" s="12" t="s">
        <v>23</v>
      </c>
      <c r="C437" s="12">
        <v>-26</v>
      </c>
      <c r="D437">
        <f>_xlfn.XLOOKUP(A437,data_complete!A:A,data_complete!T:T,0)</f>
        <v>20</v>
      </c>
    </row>
    <row r="438" spans="1:4">
      <c r="A438" s="12" t="s">
        <v>102</v>
      </c>
      <c r="B438" s="12" t="s">
        <v>21</v>
      </c>
      <c r="C438" s="12">
        <v>-27</v>
      </c>
      <c r="D438">
        <f>_xlfn.XLOOKUP(A438,data_complete!A:A,data_complete!T:T,0)</f>
        <v>7</v>
      </c>
    </row>
    <row r="439" spans="1:4">
      <c r="A439" s="12" t="s">
        <v>284</v>
      </c>
      <c r="B439" s="12" t="s">
        <v>21</v>
      </c>
      <c r="C439" s="12">
        <v>-28</v>
      </c>
      <c r="D439">
        <f>_xlfn.XLOOKUP(A439,data_complete!A:A,data_complete!T:T,0)</f>
        <v>11</v>
      </c>
    </row>
    <row r="440" spans="1:4">
      <c r="A440" s="12" t="s">
        <v>398</v>
      </c>
      <c r="B440" s="12" t="s">
        <v>23</v>
      </c>
      <c r="C440" s="12">
        <v>-29</v>
      </c>
      <c r="D440">
        <f>_xlfn.XLOOKUP(A440,data_complete!A:A,data_complete!T:T,0)</f>
        <v>20</v>
      </c>
    </row>
    <row r="441" spans="1:4">
      <c r="A441" s="12" t="s">
        <v>353</v>
      </c>
      <c r="B441" s="12" t="s">
        <v>21</v>
      </c>
      <c r="C441" s="12">
        <v>-30</v>
      </c>
      <c r="D441">
        <f>_xlfn.XLOOKUP(A441,data_complete!A:A,data_complete!T:T,0)</f>
        <v>35</v>
      </c>
    </row>
    <row r="442" spans="1:4">
      <c r="A442" s="12" t="s">
        <v>350</v>
      </c>
      <c r="B442" s="12" t="s">
        <v>21</v>
      </c>
      <c r="C442" s="12">
        <v>-32</v>
      </c>
      <c r="D442" t="str">
        <f>_xlfn.XLOOKUP(A442,data_complete!A:A,data_complete!T:T,0)</f>
        <v>35,24</v>
      </c>
    </row>
    <row r="443" spans="1:4">
      <c r="A443" s="12" t="s">
        <v>496</v>
      </c>
      <c r="B443" s="12" t="s">
        <v>21</v>
      </c>
      <c r="C443" s="12">
        <v>-33</v>
      </c>
      <c r="D443">
        <f>_xlfn.XLOOKUP(A443,data_complete!A:A,data_complete!T:T,0)</f>
        <v>11</v>
      </c>
    </row>
    <row r="444" spans="1:4">
      <c r="A444" s="12" t="s">
        <v>149</v>
      </c>
      <c r="B444" s="12" t="s">
        <v>21</v>
      </c>
      <c r="C444" s="12">
        <v>-33</v>
      </c>
      <c r="D444">
        <f>_xlfn.XLOOKUP(A444,data_complete!A:A,data_complete!T:T,0)</f>
        <v>11</v>
      </c>
    </row>
    <row r="445" spans="1:4">
      <c r="A445" s="12" t="s">
        <v>260</v>
      </c>
      <c r="B445" s="12" t="s">
        <v>23</v>
      </c>
      <c r="C445" s="12">
        <v>-33</v>
      </c>
      <c r="D445">
        <f>_xlfn.XLOOKUP(A445,data_complete!A:A,data_complete!T:T,0)</f>
        <v>9</v>
      </c>
    </row>
    <row r="446" spans="1:4">
      <c r="A446" s="12" t="s">
        <v>611</v>
      </c>
      <c r="B446" s="12" t="s">
        <v>21</v>
      </c>
      <c r="C446" s="12">
        <v>-34</v>
      </c>
      <c r="D446">
        <f>_xlfn.XLOOKUP(A446,data_complete!A:A,data_complete!T:T,0)</f>
        <v>11</v>
      </c>
    </row>
    <row r="447" spans="1:4">
      <c r="A447" s="12" t="s">
        <v>487</v>
      </c>
      <c r="B447" s="12" t="s">
        <v>21</v>
      </c>
      <c r="C447" s="12">
        <v>-35</v>
      </c>
      <c r="D447">
        <f>_xlfn.XLOOKUP(A447,data_complete!A:A,data_complete!T:T,0)</f>
        <v>35</v>
      </c>
    </row>
    <row r="448" spans="1:4">
      <c r="A448" s="12" t="s">
        <v>492</v>
      </c>
      <c r="B448" s="12" t="s">
        <v>21</v>
      </c>
      <c r="C448" s="12">
        <v>-46</v>
      </c>
      <c r="D448">
        <f>_xlfn.XLOOKUP(A448,data_complete!A:A,data_complete!T:T,0)</f>
        <v>11</v>
      </c>
    </row>
    <row r="449" spans="1:4">
      <c r="A449" s="12" t="s">
        <v>491</v>
      </c>
      <c r="B449" s="12" t="s">
        <v>21</v>
      </c>
      <c r="C449" s="12">
        <v>-46</v>
      </c>
      <c r="D449">
        <f>_xlfn.XLOOKUP(A449,data_complete!A:A,data_complete!T:T,0)</f>
        <v>11</v>
      </c>
    </row>
    <row r="450" spans="1:4">
      <c r="A450" s="12" t="s">
        <v>489</v>
      </c>
      <c r="B450" s="12" t="s">
        <v>21</v>
      </c>
      <c r="C450" s="12">
        <v>-47</v>
      </c>
      <c r="D450">
        <f>_xlfn.XLOOKUP(A450,data_complete!A:A,data_complete!T:T,0)</f>
        <v>11</v>
      </c>
    </row>
    <row r="451" spans="1:4">
      <c r="A451" s="12" t="s">
        <v>490</v>
      </c>
      <c r="B451" s="12" t="s">
        <v>21</v>
      </c>
      <c r="C451" s="12">
        <v>-65</v>
      </c>
      <c r="D451">
        <f>_xlfn.XLOOKUP(A451,data_complete!A:A,data_complete!T:T,0)</f>
        <v>24</v>
      </c>
    </row>
    <row r="452" spans="1:4">
      <c r="A452" s="12" t="s">
        <v>488</v>
      </c>
      <c r="B452" s="12" t="s">
        <v>21</v>
      </c>
      <c r="C452" s="12">
        <v>-65</v>
      </c>
      <c r="D452">
        <f>_xlfn.XLOOKUP(A452,data_complete!A:A,data_complete!T:T,0)</f>
        <v>11</v>
      </c>
    </row>
    <row r="453" spans="1:4">
      <c r="A453" s="12" t="s">
        <v>355</v>
      </c>
      <c r="B453" s="12" t="s">
        <v>21</v>
      </c>
      <c r="C453" s="12">
        <v>-36</v>
      </c>
      <c r="D453">
        <f>_xlfn.XLOOKUP(A453,data_complete!A:A,data_complete!T:T,0)</f>
        <v>11</v>
      </c>
    </row>
    <row r="454" spans="1:4">
      <c r="A454" s="12" t="s">
        <v>441</v>
      </c>
      <c r="B454" s="12" t="s">
        <v>21</v>
      </c>
      <c r="C454" s="12">
        <v>-37</v>
      </c>
      <c r="D454">
        <f>_xlfn.XLOOKUP(A454,data_complete!A:A,data_complete!T:T,0)</f>
        <v>11</v>
      </c>
    </row>
    <row r="455" spans="1:4">
      <c r="A455" s="12" t="s">
        <v>195</v>
      </c>
      <c r="B455" s="12" t="s">
        <v>21</v>
      </c>
      <c r="C455" s="12">
        <v>-38</v>
      </c>
      <c r="D455">
        <f>_xlfn.XLOOKUP(A455,data_complete!A:A,data_complete!T:T,0)</f>
        <v>11</v>
      </c>
    </row>
    <row r="456" spans="1:4">
      <c r="A456" s="12" t="s">
        <v>324</v>
      </c>
      <c r="B456" s="12" t="s">
        <v>21</v>
      </c>
      <c r="C456" s="12">
        <v>-38</v>
      </c>
      <c r="D456">
        <f>_xlfn.XLOOKUP(A456,data_complete!A:A,data_complete!T:T,0)</f>
        <v>11</v>
      </c>
    </row>
    <row r="457" spans="1:4">
      <c r="A457" s="12" t="s">
        <v>465</v>
      </c>
      <c r="B457" s="12" t="s">
        <v>21</v>
      </c>
      <c r="C457" s="12">
        <v>-40</v>
      </c>
      <c r="D457">
        <f>_xlfn.XLOOKUP(A457,data_complete!A:A,data_complete!T:T,0)</f>
        <v>11</v>
      </c>
    </row>
    <row r="458" spans="1:4">
      <c r="A458" s="12" t="s">
        <v>464</v>
      </c>
      <c r="B458" s="12" t="s">
        <v>21</v>
      </c>
      <c r="C458" s="12">
        <v>-77</v>
      </c>
      <c r="D458">
        <f>_xlfn.XLOOKUP(A458,data_complete!A:A,data_complete!T:T,0)</f>
        <v>11</v>
      </c>
    </row>
    <row r="459" spans="1:4">
      <c r="A459" s="12" t="s">
        <v>471</v>
      </c>
      <c r="B459" s="12" t="s">
        <v>21</v>
      </c>
      <c r="C459" s="12">
        <v>-40</v>
      </c>
      <c r="D459">
        <f>_xlfn.XLOOKUP(A459,data_complete!A:A,data_complete!T:T,0)</f>
        <v>10</v>
      </c>
    </row>
    <row r="460" spans="1:4">
      <c r="A460" s="12" t="s">
        <v>472</v>
      </c>
      <c r="B460" s="12" t="s">
        <v>21</v>
      </c>
      <c r="C460" s="12">
        <v>-49</v>
      </c>
      <c r="D460" t="str">
        <f>_xlfn.XLOOKUP(A460,data_complete!A:A,data_complete!T:T,0)</f>
        <v>6,5,10,18,34</v>
      </c>
    </row>
    <row r="461" spans="1:4">
      <c r="A461" s="12" t="s">
        <v>469</v>
      </c>
      <c r="B461" s="12" t="s">
        <v>21</v>
      </c>
      <c r="C461" s="12">
        <v>-59</v>
      </c>
      <c r="D461">
        <f>_xlfn.XLOOKUP(A461,data_complete!A:A,data_complete!T:T,0)</f>
        <v>18</v>
      </c>
    </row>
    <row r="462" spans="1:4">
      <c r="A462" s="12" t="s">
        <v>191</v>
      </c>
      <c r="B462" s="12" t="s">
        <v>23</v>
      </c>
      <c r="C462" s="12">
        <v>-40</v>
      </c>
      <c r="D462">
        <f>_xlfn.XLOOKUP(A462,data_complete!A:A,data_complete!T:T,0)</f>
        <v>16</v>
      </c>
    </row>
    <row r="463" spans="1:4">
      <c r="A463" s="12" t="s">
        <v>100</v>
      </c>
      <c r="B463" s="12" t="s">
        <v>21</v>
      </c>
      <c r="C463" s="12">
        <v>-42</v>
      </c>
      <c r="D463">
        <f>_xlfn.XLOOKUP(A463,data_complete!A:A,data_complete!T:T,0)</f>
        <v>11</v>
      </c>
    </row>
    <row r="464" spans="1:4">
      <c r="A464" s="12" t="s">
        <v>582</v>
      </c>
      <c r="B464" s="12" t="s">
        <v>21</v>
      </c>
      <c r="C464" s="12">
        <v>-43</v>
      </c>
      <c r="D464">
        <f>_xlfn.XLOOKUP(A464,data_complete!A:A,data_complete!T:T,0)</f>
        <v>11</v>
      </c>
    </row>
    <row r="465" spans="1:5">
      <c r="A465" s="12" t="s">
        <v>581</v>
      </c>
      <c r="B465" s="12" t="s">
        <v>23</v>
      </c>
      <c r="C465" s="12">
        <v>-50</v>
      </c>
      <c r="D465">
        <f>_xlfn.XLOOKUP(A465,data_complete!A:A,data_complete!T:T,0)</f>
        <v>8</v>
      </c>
    </row>
    <row r="466" spans="1:5">
      <c r="A466" s="12" t="s">
        <v>435</v>
      </c>
      <c r="B466" s="12" t="s">
        <v>231</v>
      </c>
      <c r="C466" s="12">
        <v>-45</v>
      </c>
      <c r="D466">
        <f>_xlfn.XLOOKUP(A466,data_complete!A:A,data_complete!T:T,0)</f>
        <v>12</v>
      </c>
    </row>
    <row r="467" spans="1:5">
      <c r="A467" s="12" t="s">
        <v>173</v>
      </c>
      <c r="B467" s="12" t="s">
        <v>21</v>
      </c>
      <c r="C467" s="12">
        <v>-46</v>
      </c>
      <c r="D467">
        <f>_xlfn.XLOOKUP(A467,data_complete!A:A,data_complete!T:T,0)</f>
        <v>11</v>
      </c>
    </row>
    <row r="468" spans="1:5">
      <c r="A468" s="12" t="s">
        <v>225</v>
      </c>
      <c r="B468" s="12" t="s">
        <v>21</v>
      </c>
      <c r="C468" s="12">
        <v>-47</v>
      </c>
      <c r="D468">
        <f>_xlfn.XLOOKUP(A468,data_complete!A:A,data_complete!T:T,0)</f>
        <v>11</v>
      </c>
    </row>
    <row r="469" spans="1:5">
      <c r="A469" s="12" t="s">
        <v>328</v>
      </c>
      <c r="B469" s="12" t="s">
        <v>23</v>
      </c>
      <c r="C469" s="12">
        <v>-60</v>
      </c>
      <c r="D469">
        <f>_xlfn.XLOOKUP(A469,data_complete!A:A,data_complete!T:T,0)</f>
        <v>8</v>
      </c>
    </row>
    <row r="470" spans="1:5">
      <c r="A470" s="12" t="s">
        <v>111</v>
      </c>
      <c r="B470" s="12" t="s">
        <v>21</v>
      </c>
      <c r="C470" s="12">
        <v>-65</v>
      </c>
      <c r="D470">
        <f>_xlfn.XLOOKUP(A470,data_complete!A:A,data_complete!T:T,0)</f>
        <v>1</v>
      </c>
    </row>
    <row r="471" spans="1:5">
      <c r="A471" s="12" t="s">
        <v>274</v>
      </c>
      <c r="B471" s="12" t="s">
        <v>21</v>
      </c>
      <c r="C471" s="12">
        <v>-75</v>
      </c>
      <c r="D471">
        <f>_xlfn.XLOOKUP(A471,data_complete!A:A,data_complete!T:T,0)</f>
        <v>11</v>
      </c>
    </row>
    <row r="472" spans="1:5">
      <c r="A472" s="12" t="s">
        <v>275</v>
      </c>
      <c r="B472" s="12" t="s">
        <v>23</v>
      </c>
      <c r="C472" s="12">
        <v>-152</v>
      </c>
      <c r="D472">
        <f>_xlfn.XLOOKUP(A472,data_complete!A:A,data_complete!T:T,0)</f>
        <v>3</v>
      </c>
    </row>
    <row r="473" spans="1:5">
      <c r="A473" s="12" t="s">
        <v>525</v>
      </c>
      <c r="B473" s="12" t="s">
        <v>23</v>
      </c>
      <c r="C473" s="12">
        <v>-118</v>
      </c>
      <c r="D473">
        <f>_xlfn.XLOOKUP(A473,data_complete!A:A,data_complete!T:T,0)</f>
        <v>3</v>
      </c>
    </row>
    <row r="474" spans="1:5">
      <c r="A474" s="12" t="s">
        <v>22</v>
      </c>
      <c r="B474" s="12" t="s">
        <v>23</v>
      </c>
      <c r="C474" s="12">
        <v>-166</v>
      </c>
      <c r="D474">
        <f>_xlfn.XLOOKUP(A474,data_complete!A:A,data_complete!T:T,0)</f>
        <v>15</v>
      </c>
    </row>
    <row r="475" spans="1:5">
      <c r="D475">
        <f>COUNTIF(D2:D474,11)</f>
        <v>230</v>
      </c>
      <c r="E475" t="s">
        <v>618</v>
      </c>
    </row>
    <row r="476" spans="1:5">
      <c r="D476" t="s">
        <v>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9"/>
  <sheetViews>
    <sheetView zoomScale="120" zoomScaleNormal="120" workbookViewId="0">
      <selection activeCell="B11" sqref="B11"/>
    </sheetView>
  </sheetViews>
  <sheetFormatPr defaultColWidth="8.85546875" defaultRowHeight="14.1"/>
  <cols>
    <col min="1" max="1" width="19.85546875" style="7" customWidth="1"/>
    <col min="2" max="1025" width="11.42578125" style="7"/>
  </cols>
  <sheetData>
    <row r="1" spans="1:5">
      <c r="A1" s="8" t="s">
        <v>620</v>
      </c>
      <c r="B1" s="9" t="s">
        <v>621</v>
      </c>
      <c r="E1"/>
    </row>
    <row r="2" spans="1:5">
      <c r="A2" s="7">
        <v>1</v>
      </c>
      <c r="B2" s="7" t="str">
        <f>HYPERLINK("https://www.ncbi.nlm.nih.gov/pubmed/15111643","Bao L (2004)")</f>
        <v>Bao L (2004)</v>
      </c>
    </row>
    <row r="3" spans="1:5">
      <c r="A3" s="7">
        <v>2</v>
      </c>
      <c r="B3" s="7" t="str">
        <f>HYPERLINK("https://www.ncbi.nlm.nih.gov/pubmed/25548136","Carrasquel-Ursulaez W (2015)")</f>
        <v>Carrasquel-Ursulaez W (2015)</v>
      </c>
    </row>
    <row r="4" spans="1:5">
      <c r="A4" s="7">
        <v>3</v>
      </c>
      <c r="B4" s="7" t="str">
        <f>HYPERLINK("https://www.ncbi.nlm.nih.gov/pubmed/24367115","Chen X (2013)")</f>
        <v>Chen X (2013)</v>
      </c>
    </row>
    <row r="5" spans="1:5">
      <c r="A5" s="7">
        <v>4</v>
      </c>
      <c r="B5" s="7" t="str">
        <f>HYPERLINK("https://www.ncbi.nlm.nih.gov/pubmed/21746846","Chen X (2011)")</f>
        <v>Chen X (2011)</v>
      </c>
    </row>
    <row r="6" spans="1:5">
      <c r="A6" s="7">
        <v>5</v>
      </c>
      <c r="B6" s="7" t="str">
        <f>HYPERLINK("https://pubs.acs.org/doi/abs/10.1021/bi001509%2B","Cui J (2000)")</f>
        <v>Cui J (2000)</v>
      </c>
    </row>
    <row r="7" spans="1:5">
      <c r="A7" s="7">
        <v>6</v>
      </c>
      <c r="B7" s="7" t="str">
        <f>HYPERLINK("https://www.ncbi.nlm.nih.gov/pubmed/9829973?dopt=Abstract","Diaz L (1998)")</f>
        <v>Diaz L (1998)</v>
      </c>
    </row>
    <row r="8" spans="1:5">
      <c r="A8" s="7">
        <v>7</v>
      </c>
      <c r="B8" s="7" t="str">
        <f>HYPERLINK("https://www.ncbi.nlm.nih.gov/pubmed/15937479","Du W (2005)")</f>
        <v>Du W (2005)</v>
      </c>
    </row>
    <row r="9" spans="1:5">
      <c r="A9" s="7">
        <v>8</v>
      </c>
      <c r="B9" s="7" t="str">
        <f>HYPERLINK("https://www.ncbi.nlm.nih.gov/pubmed/24127525","Hoshi T (2013)")</f>
        <v>Hoshi T (2013)</v>
      </c>
    </row>
    <row r="10" spans="1:5">
      <c r="A10" s="7">
        <v>9</v>
      </c>
      <c r="B10" s="7" t="str">
        <f>HYPERLINK("https://www.ncbi.nlm.nih.gov/pubmed/18345016","Hou S (2008)")</f>
        <v>Hou S (2008)</v>
      </c>
    </row>
    <row r="11" spans="1:5">
      <c r="A11" s="7">
        <v>10</v>
      </c>
      <c r="B11" s="7" t="str">
        <f>HYPERLINK("https://www.ncbi.nlm.nih.gov/pubmed/12925732","Hu L (2003)")</f>
        <v>Hu L (2003)</v>
      </c>
    </row>
    <row r="12" spans="1:5">
      <c r="A12" s="7">
        <v>11</v>
      </c>
      <c r="B12" s="7" t="s">
        <v>622</v>
      </c>
    </row>
    <row r="13" spans="1:5">
      <c r="A13" s="7">
        <v>12</v>
      </c>
      <c r="B13" s="7" t="str">
        <f>HYPERLINK("https://www.ncbi.nlm.nih.gov/pubmed/17890381","Kim HJ (2008)")</f>
        <v>Kim HJ (2008)</v>
      </c>
    </row>
    <row r="14" spans="1:5">
      <c r="A14" s="7">
        <v>13</v>
      </c>
      <c r="B14" s="7" t="str">
        <f>HYPERLINK("https://www.ncbi.nlm.nih.gov/pmc/articles/PMC2151615/","Koval OM (2007)")</f>
        <v>Koval OM (2007)</v>
      </c>
    </row>
    <row r="15" spans="1:5">
      <c r="A15" s="7">
        <v>14</v>
      </c>
      <c r="B15" s="7" t="str">
        <f>HYPERLINK("https://www.ncbi.nlm.nih.gov/pubmed/16103277","Krishnamoorthy G (2005)")</f>
        <v>Krishnamoorthy G (2005)</v>
      </c>
    </row>
    <row r="16" spans="1:5">
      <c r="A16" s="7">
        <v>15</v>
      </c>
      <c r="B16" s="7" t="str">
        <f>HYPERLINK("https://www.ncbi.nlm.nih.gov/pubmed/27022192","Li Q (2016)")</f>
        <v>Li Q (2016)</v>
      </c>
    </row>
    <row r="17" spans="1:2">
      <c r="A17" s="7">
        <v>16</v>
      </c>
      <c r="B17" s="7" t="str">
        <f>HYPERLINK("https://www.ncbi.nlm.nih.gov/pubmed/29323236","Li Q (2018)")</f>
        <v>Li Q (2018)</v>
      </c>
    </row>
    <row r="18" spans="1:2">
      <c r="A18" s="7">
        <v>17</v>
      </c>
      <c r="B18" s="7" t="str">
        <f>HYPERLINK("https://www.ncbi.nlm.nih.gov/pubmed/11080257?dopt=Abstract","Lipiat JD (2000)")</f>
        <v>Lipiat JD (2000)</v>
      </c>
    </row>
    <row r="19" spans="1:2">
      <c r="A19" s="7">
        <v>18</v>
      </c>
      <c r="B19" s="7" t="str">
        <f>HYPERLINK("https://www.ncbi.nlm.nih.gov/pubmed/18443360","Ma Z (2008)")</f>
        <v>Ma Z (2008)</v>
      </c>
    </row>
    <row r="20" spans="1:2">
      <c r="A20" s="7">
        <v>19</v>
      </c>
      <c r="B20" s="7" t="str">
        <f>HYPERLINK("https://www.ncbi.nlm.nih.gov/pubmed/15491131","Magidovich E (2004)")</f>
        <v>Magidovich E (2004)</v>
      </c>
    </row>
    <row r="21" spans="1:2">
      <c r="A21" s="7">
        <v>20</v>
      </c>
      <c r="B21" s="7" t="str">
        <f>HYPERLINK("https://www.ncbi.nlm.nih.gov/pubmed/16396928","Santarelli LC (2006)")</f>
        <v>Santarelli LC (2006)</v>
      </c>
    </row>
    <row r="22" spans="1:2">
      <c r="A22" s="7">
        <v>21</v>
      </c>
      <c r="B22" s="7" t="str">
        <f>HYPERLINK("https://www.ncbi.nlm.nih.gov/pubmed/9284303","Schreiber M (1997)")</f>
        <v>Schreiber M (1997)</v>
      </c>
    </row>
    <row r="23" spans="1:2">
      <c r="A23" s="7">
        <v>22</v>
      </c>
      <c r="B23" s="7" t="str">
        <f>HYPERLINK("https://www.ncbi.nlm.nih.gov/pubmed/12192410","Shi J (2002)")</f>
        <v>Shi J (2002)</v>
      </c>
    </row>
    <row r="24" spans="1:2">
      <c r="A24" s="7">
        <v>23</v>
      </c>
      <c r="B24" s="7" t="str">
        <f>HYPERLINK("https://www.ncbi.nlm.nih.gov/pubmed/23825428","Sun X (2013)")</f>
        <v>Sun X (2013)</v>
      </c>
    </row>
    <row r="25" spans="1:2">
      <c r="A25" s="7">
        <v>24</v>
      </c>
      <c r="B25" s="7" t="str">
        <f>HYPERLINK("https://www.ncbi.nlm.nih.gov/pubmed/24778177","Tang QY (2014)")</f>
        <v>Tang QY (2014)</v>
      </c>
    </row>
    <row r="26" spans="1:2">
      <c r="A26" s="7">
        <v>25</v>
      </c>
      <c r="B26" s="7" t="str">
        <f>HYPERLINK("https://www.ncbi.nlm.nih.gov/pubmed/30967508","Tian Y (2019)")</f>
        <v>Tian Y (2019)</v>
      </c>
    </row>
    <row r="27" spans="1:2">
      <c r="A27" s="7">
        <v>26</v>
      </c>
      <c r="B27" s="7" t="str">
        <f>HYPERLINK("https://www.ncbi.nlm.nih.gov/pubmed/19561088","Wu Y (2009)")</f>
        <v>Wu Y (2009)</v>
      </c>
    </row>
    <row r="28" spans="1:2">
      <c r="A28" s="7">
        <v>27</v>
      </c>
      <c r="B28" s="7" t="str">
        <f>HYPERLINK("https://www.ncbi.nlm.nih.gov/pubmed/12192411","Xia XM (2002)")</f>
        <v>Xia XM (2002)</v>
      </c>
    </row>
    <row r="29" spans="1:2">
      <c r="A29" s="7">
        <v>28</v>
      </c>
      <c r="B29" s="7" t="str">
        <f>HYPERLINK("https://www.ncbi.nlm.nih.gov/pubmed/18573811","Yan J (2008)")</f>
        <v>Yan J (2008)</v>
      </c>
    </row>
    <row r="30" spans="1:2">
      <c r="A30" s="7">
        <v>29</v>
      </c>
      <c r="B30" s="7" t="str">
        <f>HYPERLINK("https://www.ncbi.nlm.nih.gov/pubmed/27298368","Yan J (2016)")</f>
        <v>Yan J (2016)</v>
      </c>
    </row>
    <row r="31" spans="1:2">
      <c r="A31" s="7">
        <v>30</v>
      </c>
      <c r="B31" s="7" t="str">
        <f>HYPERLINK("https://www.ncbi.nlm.nih.gov/pmc/articles/PMC1578465/","Yang H (2006)")</f>
        <v>Yang H (2006)</v>
      </c>
    </row>
    <row r="32" spans="1:2">
      <c r="A32" s="7">
        <v>31</v>
      </c>
      <c r="B32" s="7" t="str">
        <f>HYPERLINK("https://www.ncbi.nlm.nih.gov/pubmed/17984060","Yang H (2007)")</f>
        <v>Yang H (2007)</v>
      </c>
    </row>
    <row r="33" spans="1:2">
      <c r="A33" s="7">
        <v>32</v>
      </c>
      <c r="B33" s="7" t="str">
        <f>HYPERLINK("https://www.ncbi.nlm.nih.gov/pubmed/18931675","Yang H (2008)")</f>
        <v>Yang H (2008)</v>
      </c>
    </row>
    <row r="34" spans="1:2">
      <c r="A34" s="7">
        <v>33</v>
      </c>
      <c r="B34" s="7" t="str">
        <f>HYPERLINK("https://www.ncbi.nlm.nih.gov/pubmed/23359284","Yang J (2013)")</f>
        <v>Yang J (2013)</v>
      </c>
    </row>
    <row r="35" spans="1:2">
      <c r="A35" s="7">
        <v>34</v>
      </c>
      <c r="B35" s="7" t="str">
        <f>HYPERLINK("https://www.ncbi.nlm.nih.gov/pmc/articles/PMC2397326/","Yang J (2008)")</f>
        <v>Yang J (2008)</v>
      </c>
    </row>
    <row r="36" spans="1:2">
      <c r="A36" s="7">
        <v>35</v>
      </c>
      <c r="B36" s="7" t="str">
        <f>HYPERLINK("https://www.ncbi.nlm.nih.gov/pubmed/20620873","Yang J (2010)")</f>
        <v>Yang J (2010)</v>
      </c>
    </row>
    <row r="37" spans="1:2">
      <c r="A37" s="7">
        <v>36</v>
      </c>
      <c r="B37" s="7" t="str">
        <f>HYPERLINK("https://www.ncbi.nlm.nih.gov/pubmed/20937866","Zhang G (2010)")</f>
        <v>Zhang G (2010)</v>
      </c>
    </row>
    <row r="38" spans="1:2">
      <c r="A38" s="7">
        <v>37</v>
      </c>
      <c r="B38" s="7" t="str">
        <f>HYPERLINK("https://www.ncbi.nlm.nih.gov/pmc/articles/PMC4160767/","Zhang G (2014)")</f>
        <v>Zhang G (2014)</v>
      </c>
    </row>
    <row r="39" spans="1:2">
      <c r="A39" s="7">
        <v>38</v>
      </c>
      <c r="B39" s="7" t="str">
        <f>HYPERLINK("https://pubmed.ncbi.nlm.nih.gov/35704760/","Carrasquel-Ursulaez (2022)")</f>
        <v>Carrasquel-Ursulaez (2022)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50"/>
  <sheetViews>
    <sheetView topLeftCell="A19" zoomScale="120" zoomScaleNormal="120" workbookViewId="0">
      <selection activeCell="A31" sqref="A31"/>
    </sheetView>
  </sheetViews>
  <sheetFormatPr defaultColWidth="8.85546875" defaultRowHeight="14.1"/>
  <cols>
    <col min="1" max="1" width="91.7109375" style="7" customWidth="1"/>
    <col min="2" max="1025" width="11.42578125" style="7"/>
  </cols>
  <sheetData>
    <row r="2" spans="1:1">
      <c r="A2" s="7" t="s">
        <v>623</v>
      </c>
    </row>
    <row r="4" spans="1:1">
      <c r="A4" s="7" t="s">
        <v>624</v>
      </c>
    </row>
    <row r="5" spans="1:1">
      <c r="A5" s="7" t="s">
        <v>625</v>
      </c>
    </row>
    <row r="6" spans="1:1">
      <c r="A6" s="7" t="s">
        <v>626</v>
      </c>
    </row>
    <row r="7" spans="1:1">
      <c r="A7" s="7" t="s">
        <v>627</v>
      </c>
    </row>
    <row r="8" spans="1:1">
      <c r="A8" s="7" t="s">
        <v>628</v>
      </c>
    </row>
    <row r="10" spans="1:1">
      <c r="A10" s="7" t="s">
        <v>629</v>
      </c>
    </row>
    <row r="12" spans="1:1">
      <c r="A12" s="7" t="s">
        <v>630</v>
      </c>
    </row>
    <row r="13" spans="1:1">
      <c r="A13" s="7" t="s">
        <v>631</v>
      </c>
    </row>
    <row r="14" spans="1:1" ht="30">
      <c r="A14" s="10" t="s">
        <v>632</v>
      </c>
    </row>
    <row r="15" spans="1:1" ht="38.1" customHeight="1">
      <c r="A15" s="10" t="s">
        <v>633</v>
      </c>
    </row>
    <row r="16" spans="1:1">
      <c r="A16" s="7" t="s">
        <v>634</v>
      </c>
    </row>
    <row r="18" spans="1:3">
      <c r="A18" s="7" t="s">
        <v>635</v>
      </c>
    </row>
    <row r="19" spans="1:3">
      <c r="A19" s="7" t="s">
        <v>636</v>
      </c>
    </row>
    <row r="23" spans="1:3">
      <c r="A23" s="7" t="s">
        <v>637</v>
      </c>
      <c r="B23" s="11" t="s">
        <v>26</v>
      </c>
      <c r="C23" s="11" t="s">
        <v>26</v>
      </c>
    </row>
    <row r="24" spans="1:3">
      <c r="A24" s="7" t="s">
        <v>638</v>
      </c>
      <c r="B24" s="11" t="s">
        <v>27</v>
      </c>
      <c r="C24" s="11" t="s">
        <v>27</v>
      </c>
    </row>
    <row r="25" spans="1:3">
      <c r="B25" s="11" t="s">
        <v>30</v>
      </c>
      <c r="C25" s="11" t="s">
        <v>30</v>
      </c>
    </row>
    <row r="26" spans="1:3">
      <c r="A26" s="7" t="s">
        <v>639</v>
      </c>
      <c r="B26" s="11" t="s">
        <v>32</v>
      </c>
      <c r="C26" s="11" t="s">
        <v>32</v>
      </c>
    </row>
    <row r="27" spans="1:3">
      <c r="A27" s="7" t="s">
        <v>640</v>
      </c>
      <c r="B27" s="11" t="s">
        <v>35</v>
      </c>
      <c r="C27" s="11" t="s">
        <v>35</v>
      </c>
    </row>
    <row r="28" spans="1:3">
      <c r="B28" s="11" t="s">
        <v>36</v>
      </c>
      <c r="C28" s="11" t="s">
        <v>36</v>
      </c>
    </row>
    <row r="29" spans="1:3">
      <c r="A29" s="7" t="s">
        <v>641</v>
      </c>
      <c r="B29" s="11" t="s">
        <v>37</v>
      </c>
      <c r="C29" s="11" t="s">
        <v>37</v>
      </c>
    </row>
    <row r="30" spans="1:3">
      <c r="A30" s="7" t="s">
        <v>642</v>
      </c>
      <c r="B30" s="11" t="s">
        <v>38</v>
      </c>
      <c r="C30" s="11" t="s">
        <v>38</v>
      </c>
    </row>
    <row r="31" spans="1:3">
      <c r="B31" s="11" t="s">
        <v>45</v>
      </c>
      <c r="C31" s="11" t="s">
        <v>45</v>
      </c>
    </row>
    <row r="32" spans="1:3">
      <c r="B32" s="11" t="s">
        <v>46</v>
      </c>
      <c r="C32" s="11" t="s">
        <v>46</v>
      </c>
    </row>
    <row r="33" spans="2:3">
      <c r="B33" s="11" t="s">
        <v>49</v>
      </c>
      <c r="C33" s="11" t="s">
        <v>49</v>
      </c>
    </row>
    <row r="34" spans="2:3">
      <c r="B34" s="11" t="s">
        <v>51</v>
      </c>
      <c r="C34" s="11" t="s">
        <v>51</v>
      </c>
    </row>
    <row r="35" spans="2:3">
      <c r="B35" s="11" t="s">
        <v>54</v>
      </c>
      <c r="C35" s="11" t="s">
        <v>54</v>
      </c>
    </row>
    <row r="36" spans="2:3">
      <c r="B36" s="11" t="s">
        <v>56</v>
      </c>
      <c r="C36" s="11" t="s">
        <v>56</v>
      </c>
    </row>
    <row r="37" spans="2:3">
      <c r="B37" s="11" t="s">
        <v>57</v>
      </c>
      <c r="C37" s="11" t="s">
        <v>57</v>
      </c>
    </row>
    <row r="38" spans="2:3">
      <c r="B38" s="11" t="s">
        <v>334</v>
      </c>
      <c r="C38" s="11" t="s">
        <v>334</v>
      </c>
    </row>
    <row r="39" spans="2:3">
      <c r="B39" s="11" t="s">
        <v>337</v>
      </c>
      <c r="C39" s="11" t="s">
        <v>337</v>
      </c>
    </row>
    <row r="40" spans="2:3">
      <c r="B40" s="11" t="s">
        <v>340</v>
      </c>
      <c r="C40" s="11" t="s">
        <v>340</v>
      </c>
    </row>
    <row r="41" spans="2:3">
      <c r="B41" s="11" t="s">
        <v>343</v>
      </c>
      <c r="C41" s="11" t="s">
        <v>343</v>
      </c>
    </row>
    <row r="42" spans="2:3">
      <c r="B42" s="7" t="s">
        <v>206</v>
      </c>
      <c r="C42" s="11" t="s">
        <v>372</v>
      </c>
    </row>
    <row r="43" spans="2:3">
      <c r="B43" s="11" t="s">
        <v>52</v>
      </c>
      <c r="C43" s="11" t="s">
        <v>438</v>
      </c>
    </row>
    <row r="44" spans="2:3">
      <c r="B44" s="11" t="s">
        <v>218</v>
      </c>
      <c r="C44" s="11" t="s">
        <v>525</v>
      </c>
    </row>
    <row r="45" spans="2:3">
      <c r="B45" s="7" t="s">
        <v>200</v>
      </c>
      <c r="C45" s="11" t="s">
        <v>58</v>
      </c>
    </row>
    <row r="46" spans="2:3">
      <c r="B46" s="7" t="s">
        <v>219</v>
      </c>
      <c r="C46" s="11" t="s">
        <v>332</v>
      </c>
    </row>
    <row r="47" spans="2:3">
      <c r="B47" s="7" t="s">
        <v>221</v>
      </c>
      <c r="C47" s="11" t="s">
        <v>275</v>
      </c>
    </row>
    <row r="48" spans="2:3">
      <c r="B48" s="7" t="s">
        <v>321</v>
      </c>
    </row>
    <row r="49" spans="2:2">
      <c r="B49" s="11" t="s">
        <v>367</v>
      </c>
    </row>
    <row r="50" spans="2:2">
      <c r="B50" s="7" t="s">
        <v>371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5"/>
  <sheetViews>
    <sheetView topLeftCell="A499" zoomScale="120" zoomScaleNormal="120" workbookViewId="0"/>
  </sheetViews>
  <sheetFormatPr defaultColWidth="8.85546875" defaultRowHeight="14.1"/>
  <cols>
    <col min="1" max="1" width="11.85546875" style="1" customWidth="1"/>
    <col min="2" max="2" width="9.28515625" style="1" customWidth="1"/>
    <col min="3" max="3" width="11.42578125" style="1"/>
    <col min="4" max="1025" width="11.42578125"/>
  </cols>
  <sheetData>
    <row r="1" spans="1:3">
      <c r="A1" s="1" t="s">
        <v>0</v>
      </c>
      <c r="B1" s="1" t="s">
        <v>1</v>
      </c>
      <c r="C1" s="1" t="s">
        <v>5</v>
      </c>
    </row>
    <row r="2" spans="1:3">
      <c r="A2" s="6" t="s">
        <v>52</v>
      </c>
      <c r="B2" s="6" t="s">
        <v>23</v>
      </c>
      <c r="C2" s="1">
        <v>300</v>
      </c>
    </row>
    <row r="3" spans="1:3">
      <c r="A3" s="1" t="s">
        <v>206</v>
      </c>
      <c r="B3" s="6" t="s">
        <v>23</v>
      </c>
      <c r="C3" s="1">
        <v>300</v>
      </c>
    </row>
    <row r="4" spans="1:3">
      <c r="A4" s="6" t="s">
        <v>218</v>
      </c>
      <c r="B4" s="6" t="s">
        <v>23</v>
      </c>
      <c r="C4" s="1">
        <v>300</v>
      </c>
    </row>
    <row r="5" spans="1:3">
      <c r="A5" s="6" t="s">
        <v>367</v>
      </c>
      <c r="B5" s="6" t="s">
        <v>23</v>
      </c>
      <c r="C5" s="1">
        <v>300</v>
      </c>
    </row>
    <row r="6" spans="1:3">
      <c r="A6" s="1" t="s">
        <v>200</v>
      </c>
      <c r="B6" s="1" t="s">
        <v>21</v>
      </c>
      <c r="C6" s="1">
        <v>300</v>
      </c>
    </row>
    <row r="7" spans="1:3">
      <c r="A7" s="1" t="s">
        <v>219</v>
      </c>
      <c r="B7" s="1" t="s">
        <v>21</v>
      </c>
      <c r="C7" s="1">
        <v>300</v>
      </c>
    </row>
    <row r="8" spans="1:3">
      <c r="A8" s="1" t="s">
        <v>221</v>
      </c>
      <c r="B8" s="1" t="s">
        <v>21</v>
      </c>
      <c r="C8" s="1">
        <v>300</v>
      </c>
    </row>
    <row r="9" spans="1:3">
      <c r="A9" s="1" t="s">
        <v>321</v>
      </c>
      <c r="B9" s="1" t="s">
        <v>21</v>
      </c>
      <c r="C9" s="1">
        <v>300</v>
      </c>
    </row>
    <row r="10" spans="1:3">
      <c r="A10" s="1" t="s">
        <v>371</v>
      </c>
      <c r="B10" s="1" t="s">
        <v>21</v>
      </c>
      <c r="C10" s="1">
        <v>300</v>
      </c>
    </row>
    <row r="11" spans="1:3">
      <c r="A11" s="6" t="s">
        <v>61</v>
      </c>
      <c r="B11" s="6" t="s">
        <v>23</v>
      </c>
      <c r="C11" s="1">
        <v>276</v>
      </c>
    </row>
    <row r="12" spans="1:3">
      <c r="A12" s="6" t="s">
        <v>60</v>
      </c>
      <c r="B12" s="6" t="s">
        <v>23</v>
      </c>
      <c r="C12" s="1">
        <v>195</v>
      </c>
    </row>
    <row r="13" spans="1:3">
      <c r="A13" s="6" t="s">
        <v>50</v>
      </c>
      <c r="B13" s="6" t="s">
        <v>23</v>
      </c>
      <c r="C13" s="1">
        <v>190</v>
      </c>
    </row>
    <row r="14" spans="1:3">
      <c r="A14" s="6" t="s">
        <v>44</v>
      </c>
      <c r="B14" s="6" t="s">
        <v>23</v>
      </c>
      <c r="C14" s="1">
        <v>180</v>
      </c>
    </row>
    <row r="15" spans="1:3">
      <c r="A15" s="6" t="s">
        <v>47</v>
      </c>
      <c r="B15" s="6" t="s">
        <v>23</v>
      </c>
      <c r="C15" s="1">
        <v>164</v>
      </c>
    </row>
    <row r="16" spans="1:3">
      <c r="A16" s="6" t="s">
        <v>34</v>
      </c>
      <c r="B16" s="6" t="s">
        <v>23</v>
      </c>
      <c r="C16" s="1">
        <v>163</v>
      </c>
    </row>
    <row r="17" spans="1:3">
      <c r="A17" s="6" t="s">
        <v>143</v>
      </c>
      <c r="B17" s="6" t="s">
        <v>23</v>
      </c>
      <c r="C17" s="1">
        <v>148</v>
      </c>
    </row>
    <row r="18" spans="1:3">
      <c r="A18" s="6" t="s">
        <v>365</v>
      </c>
      <c r="B18" s="6" t="s">
        <v>23</v>
      </c>
      <c r="C18" s="1">
        <v>130.4</v>
      </c>
    </row>
    <row r="19" spans="1:3">
      <c r="A19" s="6" t="s">
        <v>140</v>
      </c>
      <c r="B19" s="6" t="s">
        <v>21</v>
      </c>
      <c r="C19" s="1">
        <v>128.1</v>
      </c>
    </row>
    <row r="20" spans="1:3">
      <c r="A20" s="6" t="s">
        <v>347</v>
      </c>
      <c r="B20" s="6" t="s">
        <v>23</v>
      </c>
      <c r="C20" s="1">
        <v>118</v>
      </c>
    </row>
    <row r="21" spans="1:3">
      <c r="A21" s="6" t="s">
        <v>41</v>
      </c>
      <c r="B21" s="6" t="s">
        <v>23</v>
      </c>
      <c r="C21" s="1">
        <v>106</v>
      </c>
    </row>
    <row r="22" spans="1:3">
      <c r="A22" s="1" t="s">
        <v>323</v>
      </c>
      <c r="B22" s="1" t="s">
        <v>21</v>
      </c>
      <c r="C22" s="1">
        <v>94.1</v>
      </c>
    </row>
    <row r="23" spans="1:3">
      <c r="A23" s="1" t="s">
        <v>450</v>
      </c>
      <c r="B23" s="1" t="s">
        <v>21</v>
      </c>
      <c r="C23" s="1">
        <v>91.2</v>
      </c>
    </row>
    <row r="24" spans="1:3">
      <c r="A24" s="6" t="s">
        <v>308</v>
      </c>
      <c r="B24" s="6" t="s">
        <v>21</v>
      </c>
      <c r="C24" s="1">
        <v>90</v>
      </c>
    </row>
    <row r="25" spans="1:3">
      <c r="A25" s="1" t="s">
        <v>293</v>
      </c>
      <c r="B25" s="1" t="s">
        <v>23</v>
      </c>
      <c r="C25" s="1">
        <v>90</v>
      </c>
    </row>
    <row r="26" spans="1:3">
      <c r="A26" s="1" t="s">
        <v>289</v>
      </c>
      <c r="B26" s="1" t="s">
        <v>21</v>
      </c>
      <c r="C26" s="1">
        <v>81.648200000000003</v>
      </c>
    </row>
    <row r="27" spans="1:3">
      <c r="A27" s="6" t="s">
        <v>53</v>
      </c>
      <c r="B27" s="6" t="s">
        <v>23</v>
      </c>
      <c r="C27" s="1">
        <v>81</v>
      </c>
    </row>
    <row r="28" spans="1:3">
      <c r="A28" s="1" t="s">
        <v>587</v>
      </c>
      <c r="B28" s="1" t="s">
        <v>21</v>
      </c>
      <c r="C28" s="1">
        <v>79.7</v>
      </c>
    </row>
    <row r="29" spans="1:3">
      <c r="A29" s="1" t="s">
        <v>217</v>
      </c>
      <c r="B29" s="1" t="s">
        <v>21</v>
      </c>
      <c r="C29" s="1">
        <v>77.849999999999994</v>
      </c>
    </row>
    <row r="30" spans="1:3">
      <c r="A30" s="6" t="s">
        <v>197</v>
      </c>
      <c r="B30" s="6" t="s">
        <v>23</v>
      </c>
      <c r="C30" s="1">
        <v>75.7</v>
      </c>
    </row>
    <row r="31" spans="1:3">
      <c r="A31" s="6" t="s">
        <v>448</v>
      </c>
      <c r="B31" s="6" t="s">
        <v>21</v>
      </c>
      <c r="C31" s="1">
        <v>75</v>
      </c>
    </row>
    <row r="32" spans="1:3">
      <c r="A32" s="6" t="s">
        <v>452</v>
      </c>
      <c r="B32" s="6" t="s">
        <v>21</v>
      </c>
      <c r="C32" s="1">
        <v>75</v>
      </c>
    </row>
    <row r="33" spans="1:3">
      <c r="A33" s="1" t="s">
        <v>607</v>
      </c>
      <c r="B33" s="1" t="s">
        <v>21</v>
      </c>
      <c r="C33" s="1">
        <v>74.44</v>
      </c>
    </row>
    <row r="34" spans="1:3">
      <c r="A34" s="1" t="s">
        <v>451</v>
      </c>
      <c r="B34" s="1" t="s">
        <v>21</v>
      </c>
      <c r="C34" s="1">
        <v>71.099999999999994</v>
      </c>
    </row>
    <row r="35" spans="1:3">
      <c r="A35" s="6" t="s">
        <v>466</v>
      </c>
      <c r="B35" s="6" t="s">
        <v>21</v>
      </c>
      <c r="C35" s="1">
        <v>70</v>
      </c>
    </row>
    <row r="36" spans="1:3">
      <c r="A36" s="6" t="s">
        <v>495</v>
      </c>
      <c r="B36" s="6" t="s">
        <v>21</v>
      </c>
      <c r="C36" s="1">
        <v>70</v>
      </c>
    </row>
    <row r="37" spans="1:3">
      <c r="A37" s="1" t="s">
        <v>354</v>
      </c>
      <c r="B37" s="1" t="s">
        <v>21</v>
      </c>
      <c r="C37" s="1">
        <v>69.2</v>
      </c>
    </row>
    <row r="38" spans="1:3">
      <c r="A38" s="6" t="s">
        <v>331</v>
      </c>
      <c r="B38" s="6" t="s">
        <v>23</v>
      </c>
      <c r="C38" s="1">
        <v>69</v>
      </c>
    </row>
    <row r="39" spans="1:3">
      <c r="A39" s="1" t="s">
        <v>486</v>
      </c>
      <c r="B39" s="1" t="s">
        <v>21</v>
      </c>
      <c r="C39" s="1">
        <v>68.430000000000007</v>
      </c>
    </row>
    <row r="40" spans="1:3">
      <c r="A40" s="1" t="s">
        <v>494</v>
      </c>
      <c r="B40" s="1" t="s">
        <v>21</v>
      </c>
      <c r="C40" s="1">
        <v>68</v>
      </c>
    </row>
    <row r="41" spans="1:3">
      <c r="A41" s="1" t="s">
        <v>255</v>
      </c>
      <c r="B41" s="1" t="s">
        <v>21</v>
      </c>
      <c r="C41" s="1">
        <v>67.400000000000006</v>
      </c>
    </row>
    <row r="42" spans="1:3">
      <c r="A42" s="1" t="s">
        <v>493</v>
      </c>
      <c r="B42" s="1" t="s">
        <v>21</v>
      </c>
      <c r="C42" s="1">
        <v>66.8</v>
      </c>
    </row>
    <row r="43" spans="1:3">
      <c r="A43" s="1" t="s">
        <v>597</v>
      </c>
      <c r="B43" s="1" t="s">
        <v>21</v>
      </c>
      <c r="C43" s="1">
        <v>65.400000000000006</v>
      </c>
    </row>
    <row r="44" spans="1:3">
      <c r="A44" s="1" t="s">
        <v>585</v>
      </c>
      <c r="B44" s="1" t="s">
        <v>21</v>
      </c>
      <c r="C44" s="1">
        <v>65.34</v>
      </c>
    </row>
    <row r="45" spans="1:3">
      <c r="A45" s="6" t="s">
        <v>320</v>
      </c>
      <c r="B45" s="6" t="s">
        <v>21</v>
      </c>
      <c r="C45" s="1">
        <v>65</v>
      </c>
    </row>
    <row r="46" spans="1:3">
      <c r="A46" s="1" t="s">
        <v>352</v>
      </c>
      <c r="B46" s="1" t="s">
        <v>21</v>
      </c>
      <c r="C46" s="1">
        <v>64.3</v>
      </c>
    </row>
    <row r="47" spans="1:3">
      <c r="A47" s="1" t="s">
        <v>307</v>
      </c>
      <c r="B47" s="1" t="s">
        <v>21</v>
      </c>
      <c r="C47" s="1">
        <v>63.83</v>
      </c>
    </row>
    <row r="48" spans="1:3">
      <c r="A48" s="1" t="s">
        <v>422</v>
      </c>
      <c r="B48" s="1" t="s">
        <v>21</v>
      </c>
      <c r="C48" s="1">
        <v>63.7</v>
      </c>
    </row>
    <row r="49" spans="1:3">
      <c r="A49" s="6" t="s">
        <v>278</v>
      </c>
      <c r="B49" s="6" t="s">
        <v>23</v>
      </c>
      <c r="C49" s="1">
        <v>62</v>
      </c>
    </row>
    <row r="50" spans="1:3">
      <c r="A50" s="1" t="s">
        <v>569</v>
      </c>
      <c r="B50" s="1" t="s">
        <v>21</v>
      </c>
      <c r="C50" s="1">
        <v>61.8</v>
      </c>
    </row>
    <row r="51" spans="1:3">
      <c r="A51" s="1" t="s">
        <v>306</v>
      </c>
      <c r="B51" s="1" t="s">
        <v>21</v>
      </c>
      <c r="C51" s="1">
        <v>58.8</v>
      </c>
    </row>
    <row r="52" spans="1:3">
      <c r="A52" s="1" t="s">
        <v>136</v>
      </c>
      <c r="B52" s="1" t="s">
        <v>21</v>
      </c>
      <c r="C52" s="1">
        <v>55.48</v>
      </c>
    </row>
    <row r="53" spans="1:3">
      <c r="A53" s="1" t="s">
        <v>520</v>
      </c>
      <c r="B53" s="1" t="s">
        <v>21</v>
      </c>
      <c r="C53" s="1">
        <v>54.8</v>
      </c>
    </row>
    <row r="54" spans="1:3">
      <c r="A54" s="6" t="s">
        <v>388</v>
      </c>
      <c r="B54" s="6" t="s">
        <v>23</v>
      </c>
      <c r="C54" s="1">
        <v>54.8</v>
      </c>
    </row>
    <row r="55" spans="1:3">
      <c r="A55" s="1" t="s">
        <v>241</v>
      </c>
      <c r="B55" s="1" t="s">
        <v>21</v>
      </c>
      <c r="C55" s="1">
        <v>53.4</v>
      </c>
    </row>
    <row r="56" spans="1:3">
      <c r="A56" s="6" t="s">
        <v>376</v>
      </c>
      <c r="B56" s="6" t="s">
        <v>23</v>
      </c>
      <c r="C56" s="1">
        <v>50.5</v>
      </c>
    </row>
    <row r="57" spans="1:3">
      <c r="A57" s="6" t="s">
        <v>25</v>
      </c>
      <c r="B57" s="6" t="s">
        <v>23</v>
      </c>
      <c r="C57" s="1">
        <v>49</v>
      </c>
    </row>
    <row r="58" spans="1:3">
      <c r="A58" s="1" t="s">
        <v>564</v>
      </c>
      <c r="B58" s="1" t="s">
        <v>21</v>
      </c>
      <c r="C58" s="1">
        <v>48.8</v>
      </c>
    </row>
    <row r="59" spans="1:3">
      <c r="A59" s="6" t="s">
        <v>421</v>
      </c>
      <c r="B59" s="6" t="s">
        <v>23</v>
      </c>
      <c r="C59" s="1">
        <v>48.8</v>
      </c>
    </row>
    <row r="60" spans="1:3">
      <c r="A60" s="1" t="s">
        <v>583</v>
      </c>
      <c r="B60" s="1" t="s">
        <v>21</v>
      </c>
      <c r="C60" s="1">
        <v>48.6</v>
      </c>
    </row>
    <row r="61" spans="1:3">
      <c r="A61" s="1" t="s">
        <v>196</v>
      </c>
      <c r="B61" s="1" t="s">
        <v>21</v>
      </c>
      <c r="C61" s="1">
        <v>43.7</v>
      </c>
    </row>
    <row r="62" spans="1:3">
      <c r="A62" s="1" t="s">
        <v>518</v>
      </c>
      <c r="B62" s="1" t="s">
        <v>21</v>
      </c>
      <c r="C62" s="1">
        <v>42.9</v>
      </c>
    </row>
    <row r="63" spans="1:3">
      <c r="A63" s="1" t="s">
        <v>420</v>
      </c>
      <c r="B63" s="1" t="s">
        <v>21</v>
      </c>
      <c r="C63" s="1">
        <v>42.611400000000003</v>
      </c>
    </row>
    <row r="64" spans="1:3">
      <c r="A64" s="1" t="s">
        <v>511</v>
      </c>
      <c r="B64" s="1" t="s">
        <v>21</v>
      </c>
      <c r="C64" s="1">
        <v>42.3</v>
      </c>
    </row>
    <row r="65" spans="1:3">
      <c r="A65" s="6" t="s">
        <v>378</v>
      </c>
      <c r="B65" s="6" t="s">
        <v>23</v>
      </c>
      <c r="C65" s="1">
        <v>42</v>
      </c>
    </row>
    <row r="66" spans="1:3">
      <c r="A66" s="1" t="s">
        <v>454</v>
      </c>
      <c r="B66" s="1" t="s">
        <v>21</v>
      </c>
      <c r="C66" s="1">
        <v>41.890999999999998</v>
      </c>
    </row>
    <row r="67" spans="1:3">
      <c r="A67" s="1" t="s">
        <v>455</v>
      </c>
      <c r="B67" s="1" t="s">
        <v>21</v>
      </c>
      <c r="C67" s="1">
        <v>39.96</v>
      </c>
    </row>
    <row r="68" spans="1:3">
      <c r="A68" s="1" t="s">
        <v>524</v>
      </c>
      <c r="B68" s="1" t="s">
        <v>21</v>
      </c>
      <c r="C68" s="1">
        <v>39.6</v>
      </c>
    </row>
    <row r="69" spans="1:3">
      <c r="A69" s="1" t="s">
        <v>290</v>
      </c>
      <c r="B69" s="1" t="s">
        <v>21</v>
      </c>
      <c r="C69" s="1">
        <v>38.200000000000003</v>
      </c>
    </row>
    <row r="70" spans="1:3">
      <c r="A70" s="6" t="s">
        <v>326</v>
      </c>
      <c r="B70" s="6" t="s">
        <v>21</v>
      </c>
      <c r="C70" s="1">
        <v>37</v>
      </c>
    </row>
    <row r="71" spans="1:3">
      <c r="A71" s="6" t="s">
        <v>33</v>
      </c>
      <c r="B71" s="6" t="s">
        <v>23</v>
      </c>
      <c r="C71" s="1">
        <v>37</v>
      </c>
    </row>
    <row r="72" spans="1:3">
      <c r="A72" s="1" t="s">
        <v>410</v>
      </c>
      <c r="B72" s="1" t="s">
        <v>21</v>
      </c>
      <c r="C72" s="1">
        <v>36</v>
      </c>
    </row>
    <row r="73" spans="1:3">
      <c r="A73" s="6" t="s">
        <v>610</v>
      </c>
      <c r="B73" s="6" t="s">
        <v>23</v>
      </c>
      <c r="C73" s="1">
        <v>35.4</v>
      </c>
    </row>
    <row r="74" spans="1:3">
      <c r="A74" s="1" t="s">
        <v>507</v>
      </c>
      <c r="B74" s="1" t="s">
        <v>21</v>
      </c>
      <c r="C74" s="1">
        <v>35.015625</v>
      </c>
    </row>
    <row r="75" spans="1:3">
      <c r="A75" s="1" t="s">
        <v>476</v>
      </c>
      <c r="B75" s="1" t="s">
        <v>21</v>
      </c>
      <c r="C75" s="1">
        <v>35</v>
      </c>
    </row>
    <row r="76" spans="1:3">
      <c r="A76" s="6" t="s">
        <v>418</v>
      </c>
      <c r="B76" s="6" t="s">
        <v>21</v>
      </c>
      <c r="C76" s="1">
        <v>35</v>
      </c>
    </row>
    <row r="77" spans="1:3">
      <c r="A77" s="1" t="s">
        <v>214</v>
      </c>
      <c r="B77" s="1" t="s">
        <v>21</v>
      </c>
      <c r="C77" s="1">
        <v>33.78</v>
      </c>
    </row>
    <row r="78" spans="1:3">
      <c r="A78" s="6" t="s">
        <v>481</v>
      </c>
      <c r="B78" s="6" t="s">
        <v>21</v>
      </c>
      <c r="C78" s="1">
        <v>33</v>
      </c>
    </row>
    <row r="79" spans="1:3">
      <c r="A79" s="1" t="s">
        <v>613</v>
      </c>
      <c r="B79" s="1" t="s">
        <v>21</v>
      </c>
      <c r="C79" s="1">
        <v>32.610500000000002</v>
      </c>
    </row>
    <row r="80" spans="1:3">
      <c r="A80" s="1" t="s">
        <v>205</v>
      </c>
      <c r="B80" s="1" t="s">
        <v>21</v>
      </c>
      <c r="C80" s="1">
        <v>32</v>
      </c>
    </row>
    <row r="81" spans="1:3">
      <c r="A81" s="1" t="s">
        <v>266</v>
      </c>
      <c r="B81" s="1" t="s">
        <v>21</v>
      </c>
      <c r="C81" s="1">
        <v>31.8</v>
      </c>
    </row>
    <row r="82" spans="1:3">
      <c r="A82" s="6" t="s">
        <v>68</v>
      </c>
      <c r="B82" s="6" t="s">
        <v>21</v>
      </c>
      <c r="C82" s="1">
        <v>31.71</v>
      </c>
    </row>
    <row r="83" spans="1:3">
      <c r="A83" s="1" t="s">
        <v>522</v>
      </c>
      <c r="B83" s="1" t="s">
        <v>21</v>
      </c>
      <c r="C83" s="1">
        <v>31.1675</v>
      </c>
    </row>
    <row r="84" spans="1:3">
      <c r="A84" s="1" t="s">
        <v>443</v>
      </c>
      <c r="B84" s="1" t="s">
        <v>21</v>
      </c>
      <c r="C84" s="1">
        <v>30.9054</v>
      </c>
    </row>
    <row r="85" spans="1:3">
      <c r="A85" s="6" t="s">
        <v>379</v>
      </c>
      <c r="B85" s="6" t="s">
        <v>23</v>
      </c>
      <c r="C85" s="1">
        <v>30.5</v>
      </c>
    </row>
    <row r="86" spans="1:3">
      <c r="A86" s="6" t="s">
        <v>478</v>
      </c>
      <c r="B86" s="6" t="s">
        <v>21</v>
      </c>
      <c r="C86" s="1">
        <v>30</v>
      </c>
    </row>
    <row r="87" spans="1:3">
      <c r="A87" s="6" t="s">
        <v>212</v>
      </c>
      <c r="B87" s="6" t="s">
        <v>21</v>
      </c>
      <c r="C87" s="1">
        <v>30</v>
      </c>
    </row>
    <row r="88" spans="1:3">
      <c r="A88" s="1" t="s">
        <v>270</v>
      </c>
      <c r="B88" s="1" t="s">
        <v>21</v>
      </c>
      <c r="C88" s="1">
        <v>29.5</v>
      </c>
    </row>
    <row r="89" spans="1:3">
      <c r="A89" s="1" t="s">
        <v>512</v>
      </c>
      <c r="B89" s="1" t="s">
        <v>21</v>
      </c>
      <c r="C89" s="1">
        <v>29.4</v>
      </c>
    </row>
    <row r="90" spans="1:3">
      <c r="A90" s="1" t="s">
        <v>273</v>
      </c>
      <c r="B90" s="1" t="s">
        <v>21</v>
      </c>
      <c r="C90" s="1">
        <v>28.3</v>
      </c>
    </row>
    <row r="91" spans="1:3">
      <c r="A91" s="1" t="s">
        <v>277</v>
      </c>
      <c r="B91" s="1" t="s">
        <v>21</v>
      </c>
      <c r="C91" s="1">
        <v>27.55</v>
      </c>
    </row>
    <row r="92" spans="1:3">
      <c r="A92" s="6" t="s">
        <v>24</v>
      </c>
      <c r="B92" s="6" t="s">
        <v>23</v>
      </c>
      <c r="C92" s="1">
        <v>27.4</v>
      </c>
    </row>
    <row r="93" spans="1:3">
      <c r="A93" s="1" t="s">
        <v>499</v>
      </c>
      <c r="B93" s="1" t="s">
        <v>21</v>
      </c>
      <c r="C93" s="1">
        <v>26.578250000000001</v>
      </c>
    </row>
    <row r="94" spans="1:3">
      <c r="A94" s="6" t="s">
        <v>198</v>
      </c>
      <c r="B94" s="6" t="s">
        <v>21</v>
      </c>
      <c r="C94" s="1">
        <v>26</v>
      </c>
    </row>
    <row r="95" spans="1:3">
      <c r="A95" s="6" t="s">
        <v>430</v>
      </c>
      <c r="B95" s="6" t="s">
        <v>23</v>
      </c>
      <c r="C95" s="1">
        <v>25.7</v>
      </c>
    </row>
    <row r="96" spans="1:3">
      <c r="A96" s="1" t="s">
        <v>356</v>
      </c>
      <c r="B96" s="1" t="s">
        <v>21</v>
      </c>
      <c r="C96" s="1">
        <v>25.3</v>
      </c>
    </row>
    <row r="97" spans="1:3">
      <c r="A97" s="6" t="s">
        <v>560</v>
      </c>
      <c r="B97" s="6" t="s">
        <v>21</v>
      </c>
      <c r="C97" s="1">
        <v>25.01</v>
      </c>
    </row>
    <row r="98" spans="1:3">
      <c r="A98" s="1" t="s">
        <v>138</v>
      </c>
      <c r="B98" s="1" t="s">
        <v>23</v>
      </c>
      <c r="C98" s="1">
        <v>25</v>
      </c>
    </row>
    <row r="99" spans="1:3">
      <c r="A99" s="1" t="s">
        <v>257</v>
      </c>
      <c r="B99" s="1" t="s">
        <v>21</v>
      </c>
      <c r="C99" s="1">
        <v>25</v>
      </c>
    </row>
    <row r="100" spans="1:3">
      <c r="A100" s="1" t="s">
        <v>267</v>
      </c>
      <c r="B100" s="1" t="s">
        <v>21</v>
      </c>
      <c r="C100" s="1">
        <v>24.7</v>
      </c>
    </row>
    <row r="101" spans="1:3">
      <c r="A101" s="6" t="s">
        <v>280</v>
      </c>
      <c r="B101" s="6" t="s">
        <v>23</v>
      </c>
      <c r="C101" s="1">
        <v>24.7</v>
      </c>
    </row>
    <row r="102" spans="1:3">
      <c r="A102" s="1" t="s">
        <v>346</v>
      </c>
      <c r="B102" s="1" t="s">
        <v>21</v>
      </c>
      <c r="C102" s="1">
        <v>24.27</v>
      </c>
    </row>
    <row r="103" spans="1:3">
      <c r="A103" s="6" t="s">
        <v>444</v>
      </c>
      <c r="B103" s="6" t="s">
        <v>21</v>
      </c>
      <c r="C103" s="1">
        <v>24.06</v>
      </c>
    </row>
    <row r="104" spans="1:3">
      <c r="A104" s="6" t="s">
        <v>445</v>
      </c>
      <c r="B104" s="6" t="s">
        <v>21</v>
      </c>
      <c r="C104" s="1">
        <v>24.06</v>
      </c>
    </row>
    <row r="105" spans="1:3">
      <c r="A105" s="1" t="s">
        <v>617</v>
      </c>
      <c r="B105" s="1" t="s">
        <v>21</v>
      </c>
      <c r="C105" s="1">
        <v>23.82</v>
      </c>
    </row>
    <row r="106" spans="1:3">
      <c r="A106" s="1" t="s">
        <v>513</v>
      </c>
      <c r="B106" s="1" t="s">
        <v>21</v>
      </c>
      <c r="C106" s="1">
        <v>23.4</v>
      </c>
    </row>
    <row r="107" spans="1:3">
      <c r="A107" s="1" t="s">
        <v>254</v>
      </c>
      <c r="B107" s="1" t="s">
        <v>21</v>
      </c>
      <c r="C107" s="1">
        <v>23.3</v>
      </c>
    </row>
    <row r="108" spans="1:3">
      <c r="A108" s="6" t="s">
        <v>67</v>
      </c>
      <c r="B108" s="6" t="s">
        <v>21</v>
      </c>
      <c r="C108" s="1">
        <v>23.22</v>
      </c>
    </row>
    <row r="109" spans="1:3">
      <c r="A109" s="6" t="s">
        <v>446</v>
      </c>
      <c r="B109" s="6" t="s">
        <v>21</v>
      </c>
      <c r="C109" s="1">
        <v>23.1</v>
      </c>
    </row>
    <row r="110" spans="1:3">
      <c r="A110" s="1" t="s">
        <v>439</v>
      </c>
      <c r="B110" s="1" t="s">
        <v>21</v>
      </c>
      <c r="C110" s="1">
        <v>23.02</v>
      </c>
    </row>
    <row r="111" spans="1:3">
      <c r="A111" s="6" t="s">
        <v>335</v>
      </c>
      <c r="B111" s="6" t="s">
        <v>23</v>
      </c>
      <c r="C111" s="1">
        <v>23</v>
      </c>
    </row>
    <row r="112" spans="1:3">
      <c r="A112" s="6" t="s">
        <v>201</v>
      </c>
      <c r="B112" s="6" t="s">
        <v>23</v>
      </c>
      <c r="C112" s="1">
        <v>23</v>
      </c>
    </row>
    <row r="113" spans="1:3">
      <c r="A113" s="1" t="s">
        <v>194</v>
      </c>
      <c r="B113" s="1" t="s">
        <v>21</v>
      </c>
      <c r="C113" s="1">
        <v>22.5</v>
      </c>
    </row>
    <row r="114" spans="1:3">
      <c r="A114" s="1" t="s">
        <v>561</v>
      </c>
      <c r="B114" s="1" t="s">
        <v>21</v>
      </c>
      <c r="C114" s="1">
        <v>22.19</v>
      </c>
    </row>
    <row r="115" spans="1:3">
      <c r="A115" s="6" t="s">
        <v>31</v>
      </c>
      <c r="B115" s="6" t="s">
        <v>23</v>
      </c>
      <c r="C115" s="1">
        <v>22</v>
      </c>
    </row>
    <row r="116" spans="1:3">
      <c r="A116" s="1" t="s">
        <v>190</v>
      </c>
      <c r="B116" s="1" t="s">
        <v>21</v>
      </c>
      <c r="C116" s="1">
        <v>21.82</v>
      </c>
    </row>
    <row r="117" spans="1:3">
      <c r="A117" s="1" t="s">
        <v>243</v>
      </c>
      <c r="B117" s="1" t="s">
        <v>21</v>
      </c>
      <c r="C117" s="1">
        <v>21.82</v>
      </c>
    </row>
    <row r="118" spans="1:3">
      <c r="A118" s="1" t="s">
        <v>276</v>
      </c>
      <c r="B118" s="1" t="s">
        <v>21</v>
      </c>
      <c r="C118" s="1">
        <v>21.82</v>
      </c>
    </row>
    <row r="119" spans="1:3">
      <c r="A119" s="1" t="s">
        <v>330</v>
      </c>
      <c r="B119" s="1" t="s">
        <v>21</v>
      </c>
      <c r="C119" s="1">
        <v>21.82</v>
      </c>
    </row>
    <row r="120" spans="1:3">
      <c r="A120" s="1" t="s">
        <v>586</v>
      </c>
      <c r="B120" s="1" t="s">
        <v>21</v>
      </c>
      <c r="C120" s="1">
        <v>21.82</v>
      </c>
    </row>
    <row r="121" spans="1:3">
      <c r="A121" s="1" t="s">
        <v>128</v>
      </c>
      <c r="B121" s="1" t="s">
        <v>21</v>
      </c>
      <c r="C121" s="1">
        <v>21.43</v>
      </c>
    </row>
    <row r="122" spans="1:3">
      <c r="A122" s="1" t="s">
        <v>244</v>
      </c>
      <c r="B122" s="1" t="s">
        <v>21</v>
      </c>
      <c r="C122" s="1">
        <v>20.399999999999999</v>
      </c>
    </row>
    <row r="123" spans="1:3">
      <c r="A123" s="6" t="s">
        <v>75</v>
      </c>
      <c r="B123" s="6" t="s">
        <v>21</v>
      </c>
      <c r="C123" s="1">
        <v>20</v>
      </c>
    </row>
    <row r="124" spans="1:3">
      <c r="A124" s="6" t="s">
        <v>601</v>
      </c>
      <c r="B124" s="6" t="s">
        <v>21</v>
      </c>
      <c r="C124" s="1">
        <v>20</v>
      </c>
    </row>
    <row r="125" spans="1:3">
      <c r="A125" s="6" t="s">
        <v>600</v>
      </c>
      <c r="B125" s="6" t="s">
        <v>21</v>
      </c>
      <c r="C125" s="1">
        <v>20</v>
      </c>
    </row>
    <row r="126" spans="1:3">
      <c r="A126" s="6" t="s">
        <v>79</v>
      </c>
      <c r="B126" s="6" t="s">
        <v>21</v>
      </c>
      <c r="C126" s="1">
        <v>20</v>
      </c>
    </row>
    <row r="127" spans="1:3">
      <c r="A127" s="6" t="s">
        <v>312</v>
      </c>
      <c r="B127" s="6" t="s">
        <v>21</v>
      </c>
      <c r="C127" s="1">
        <v>20</v>
      </c>
    </row>
    <row r="128" spans="1:3">
      <c r="A128" s="1" t="s">
        <v>77</v>
      </c>
      <c r="B128" s="1" t="s">
        <v>21</v>
      </c>
      <c r="C128" s="1">
        <v>19.309666666666999</v>
      </c>
    </row>
    <row r="129" spans="1:3">
      <c r="A129" s="1" t="s">
        <v>453</v>
      </c>
      <c r="B129" s="1" t="s">
        <v>21</v>
      </c>
      <c r="C129" s="1">
        <v>19.3</v>
      </c>
    </row>
    <row r="130" spans="1:3">
      <c r="A130" s="1" t="s">
        <v>304</v>
      </c>
      <c r="B130" s="1" t="s">
        <v>21</v>
      </c>
      <c r="C130" s="1">
        <v>19.135249999999999</v>
      </c>
    </row>
    <row r="131" spans="1:3">
      <c r="A131" s="1" t="s">
        <v>159</v>
      </c>
      <c r="B131" s="1" t="s">
        <v>21</v>
      </c>
      <c r="C131" s="1">
        <v>19</v>
      </c>
    </row>
    <row r="132" spans="1:3">
      <c r="A132" s="6" t="s">
        <v>246</v>
      </c>
      <c r="B132" s="6" t="s">
        <v>23</v>
      </c>
      <c r="C132" s="1">
        <v>18.600000000000001</v>
      </c>
    </row>
    <row r="133" spans="1:3">
      <c r="A133" s="1" t="s">
        <v>157</v>
      </c>
      <c r="B133" s="1" t="s">
        <v>21</v>
      </c>
      <c r="C133" s="1">
        <v>18.57</v>
      </c>
    </row>
    <row r="134" spans="1:3">
      <c r="A134" s="1" t="s">
        <v>20</v>
      </c>
      <c r="B134" s="1" t="s">
        <v>21</v>
      </c>
      <c r="C134" s="1">
        <v>18.3</v>
      </c>
    </row>
    <row r="135" spans="1:3">
      <c r="A135" s="1" t="s">
        <v>298</v>
      </c>
      <c r="B135" s="1" t="s">
        <v>21</v>
      </c>
      <c r="C135" s="1">
        <v>17.974</v>
      </c>
    </row>
    <row r="136" spans="1:3">
      <c r="A136" s="6" t="s">
        <v>366</v>
      </c>
      <c r="B136" s="6" t="s">
        <v>23</v>
      </c>
      <c r="C136" s="1">
        <v>17.8</v>
      </c>
    </row>
    <row r="137" spans="1:3">
      <c r="A137" s="1" t="s">
        <v>199</v>
      </c>
      <c r="B137" s="1" t="s">
        <v>21</v>
      </c>
      <c r="C137" s="1">
        <v>17.78</v>
      </c>
    </row>
    <row r="138" spans="1:3">
      <c r="A138" s="1" t="s">
        <v>245</v>
      </c>
      <c r="B138" s="1" t="s">
        <v>21</v>
      </c>
      <c r="C138" s="1">
        <v>17.700687500000001</v>
      </c>
    </row>
    <row r="139" spans="1:3">
      <c r="A139" s="6" t="s">
        <v>69</v>
      </c>
      <c r="B139" s="6" t="s">
        <v>21</v>
      </c>
      <c r="C139" s="1">
        <v>17.649999999999999</v>
      </c>
    </row>
    <row r="140" spans="1:3">
      <c r="A140" s="1" t="s">
        <v>311</v>
      </c>
      <c r="B140" s="1" t="s">
        <v>21</v>
      </c>
      <c r="C140" s="1">
        <v>17.0352</v>
      </c>
    </row>
    <row r="141" spans="1:3">
      <c r="A141" s="6" t="s">
        <v>523</v>
      </c>
      <c r="B141" s="6" t="s">
        <v>21</v>
      </c>
      <c r="C141" s="1">
        <v>17</v>
      </c>
    </row>
    <row r="142" spans="1:3">
      <c r="A142" s="1" t="s">
        <v>514</v>
      </c>
      <c r="B142" s="1" t="s">
        <v>21</v>
      </c>
      <c r="C142" s="1">
        <v>16.41</v>
      </c>
    </row>
    <row r="143" spans="1:3">
      <c r="A143" s="1" t="s">
        <v>135</v>
      </c>
      <c r="B143" s="1" t="s">
        <v>21</v>
      </c>
      <c r="C143" s="1">
        <v>16.21</v>
      </c>
    </row>
    <row r="144" spans="1:3">
      <c r="A144" s="1" t="s">
        <v>415</v>
      </c>
      <c r="B144" s="1" t="s">
        <v>21</v>
      </c>
      <c r="C144" s="1">
        <v>16.2</v>
      </c>
    </row>
    <row r="145" spans="1:3">
      <c r="A145" s="1" t="s">
        <v>447</v>
      </c>
      <c r="B145" s="1" t="s">
        <v>21</v>
      </c>
      <c r="C145" s="1">
        <v>16.100000000000001</v>
      </c>
    </row>
    <row r="146" spans="1:3">
      <c r="A146" s="6" t="s">
        <v>369</v>
      </c>
      <c r="B146" s="6" t="s">
        <v>23</v>
      </c>
      <c r="C146" s="1">
        <v>15.6</v>
      </c>
    </row>
    <row r="147" spans="1:3">
      <c r="A147" s="1" t="s">
        <v>407</v>
      </c>
      <c r="B147" s="1" t="s">
        <v>21</v>
      </c>
      <c r="C147" s="1">
        <v>15.334857142857</v>
      </c>
    </row>
    <row r="148" spans="1:3">
      <c r="A148" s="6" t="s">
        <v>373</v>
      </c>
      <c r="B148" s="6" t="s">
        <v>23</v>
      </c>
      <c r="C148" s="1">
        <v>15</v>
      </c>
    </row>
    <row r="149" spans="1:3">
      <c r="A149" s="6" t="s">
        <v>28</v>
      </c>
      <c r="B149" s="6" t="s">
        <v>23</v>
      </c>
      <c r="C149" s="1">
        <v>15</v>
      </c>
    </row>
    <row r="150" spans="1:3">
      <c r="A150" s="6" t="s">
        <v>117</v>
      </c>
      <c r="B150" s="6" t="s">
        <v>21</v>
      </c>
      <c r="C150" s="1">
        <v>14</v>
      </c>
    </row>
    <row r="151" spans="1:3">
      <c r="A151" s="1" t="s">
        <v>97</v>
      </c>
      <c r="B151" s="1" t="s">
        <v>21</v>
      </c>
      <c r="C151" s="1">
        <v>13.92</v>
      </c>
    </row>
    <row r="152" spans="1:3">
      <c r="A152" s="6" t="s">
        <v>223</v>
      </c>
      <c r="B152" s="6" t="s">
        <v>23</v>
      </c>
      <c r="C152" s="1">
        <v>13</v>
      </c>
    </row>
    <row r="153" spans="1:3">
      <c r="A153" s="1" t="s">
        <v>578</v>
      </c>
      <c r="B153" s="1" t="s">
        <v>21</v>
      </c>
      <c r="C153" s="1">
        <v>12.6</v>
      </c>
    </row>
    <row r="154" spans="1:3">
      <c r="A154" s="1" t="s">
        <v>130</v>
      </c>
      <c r="B154" s="1" t="s">
        <v>21</v>
      </c>
      <c r="C154" s="1">
        <v>12.1</v>
      </c>
    </row>
    <row r="155" spans="1:3">
      <c r="A155" s="6" t="s">
        <v>502</v>
      </c>
      <c r="B155" s="6" t="s">
        <v>23</v>
      </c>
      <c r="C155" s="1">
        <v>12</v>
      </c>
    </row>
    <row r="156" spans="1:3">
      <c r="A156" s="6" t="s">
        <v>549</v>
      </c>
      <c r="B156" s="6" t="s">
        <v>23</v>
      </c>
      <c r="C156" s="1">
        <v>12</v>
      </c>
    </row>
    <row r="157" spans="1:3">
      <c r="A157" s="6" t="s">
        <v>467</v>
      </c>
      <c r="B157" s="6" t="s">
        <v>21</v>
      </c>
      <c r="C157" s="1">
        <v>12</v>
      </c>
    </row>
    <row r="158" spans="1:3">
      <c r="A158" s="1" t="s">
        <v>558</v>
      </c>
      <c r="B158" s="1" t="s">
        <v>21</v>
      </c>
      <c r="C158" s="1">
        <v>12</v>
      </c>
    </row>
    <row r="159" spans="1:3">
      <c r="A159" s="1" t="s">
        <v>570</v>
      </c>
      <c r="B159" s="1" t="s">
        <v>21</v>
      </c>
      <c r="C159" s="1">
        <v>11.6</v>
      </c>
    </row>
    <row r="160" spans="1:3">
      <c r="A160" s="1" t="s">
        <v>533</v>
      </c>
      <c r="B160" s="1" t="s">
        <v>21</v>
      </c>
      <c r="C160" s="1">
        <v>11.3</v>
      </c>
    </row>
    <row r="161" spans="1:3">
      <c r="A161" s="6" t="s">
        <v>264</v>
      </c>
      <c r="B161" s="6" t="s">
        <v>23</v>
      </c>
      <c r="C161" s="1">
        <v>11.3</v>
      </c>
    </row>
    <row r="162" spans="1:3">
      <c r="A162" s="1" t="s">
        <v>589</v>
      </c>
      <c r="B162" s="1" t="s">
        <v>21</v>
      </c>
      <c r="C162" s="1">
        <v>11.25</v>
      </c>
    </row>
    <row r="163" spans="1:3">
      <c r="A163" s="6" t="s">
        <v>242</v>
      </c>
      <c r="B163" s="6" t="s">
        <v>23</v>
      </c>
      <c r="C163" s="1">
        <v>11.2</v>
      </c>
    </row>
    <row r="164" spans="1:3">
      <c r="A164" s="6" t="s">
        <v>265</v>
      </c>
      <c r="B164" s="6" t="s">
        <v>23</v>
      </c>
      <c r="C164" s="1">
        <v>11.1</v>
      </c>
    </row>
    <row r="165" spans="1:3">
      <c r="A165" s="1" t="s">
        <v>517</v>
      </c>
      <c r="B165" s="1" t="s">
        <v>21</v>
      </c>
      <c r="C165" s="1">
        <v>11.073333333333</v>
      </c>
    </row>
    <row r="166" spans="1:3">
      <c r="A166" s="1" t="s">
        <v>153</v>
      </c>
      <c r="B166" s="1" t="s">
        <v>21</v>
      </c>
      <c r="C166" s="1">
        <v>10.919600000000001</v>
      </c>
    </row>
    <row r="167" spans="1:3">
      <c r="A167" s="1" t="s">
        <v>616</v>
      </c>
      <c r="B167" s="1" t="s">
        <v>21</v>
      </c>
      <c r="C167" s="1">
        <v>10.9</v>
      </c>
    </row>
    <row r="168" spans="1:3">
      <c r="A168" s="1" t="s">
        <v>566</v>
      </c>
      <c r="B168" s="1" t="s">
        <v>21</v>
      </c>
      <c r="C168" s="1">
        <v>10.7</v>
      </c>
    </row>
    <row r="169" spans="1:3">
      <c r="A169" s="1" t="s">
        <v>127</v>
      </c>
      <c r="B169" s="1" t="s">
        <v>21</v>
      </c>
      <c r="C169" s="1">
        <v>10.6</v>
      </c>
    </row>
    <row r="170" spans="1:3">
      <c r="A170" s="6" t="s">
        <v>603</v>
      </c>
      <c r="B170" s="6" t="s">
        <v>21</v>
      </c>
      <c r="C170" s="1">
        <v>10.38</v>
      </c>
    </row>
    <row r="171" spans="1:3">
      <c r="A171" s="1" t="s">
        <v>368</v>
      </c>
      <c r="B171" s="1" t="s">
        <v>21</v>
      </c>
      <c r="C171" s="1">
        <v>10.24</v>
      </c>
    </row>
    <row r="172" spans="1:3">
      <c r="A172" s="1" t="s">
        <v>595</v>
      </c>
      <c r="B172" s="1" t="s">
        <v>21</v>
      </c>
      <c r="C172" s="1">
        <v>10.199999999999999</v>
      </c>
    </row>
    <row r="173" spans="1:3">
      <c r="A173" s="6" t="s">
        <v>599</v>
      </c>
      <c r="B173" s="6" t="s">
        <v>21</v>
      </c>
      <c r="C173" s="1">
        <v>10.16</v>
      </c>
    </row>
    <row r="174" spans="1:3">
      <c r="A174" s="6" t="s">
        <v>500</v>
      </c>
      <c r="B174" s="6" t="s">
        <v>23</v>
      </c>
      <c r="C174" s="1">
        <v>10</v>
      </c>
    </row>
    <row r="175" spans="1:3">
      <c r="A175" s="6" t="s">
        <v>313</v>
      </c>
      <c r="B175" s="6" t="s">
        <v>21</v>
      </c>
      <c r="C175" s="1">
        <v>10</v>
      </c>
    </row>
    <row r="176" spans="1:3">
      <c r="A176" s="6" t="s">
        <v>554</v>
      </c>
      <c r="B176" s="6" t="s">
        <v>23</v>
      </c>
      <c r="C176" s="1">
        <v>10</v>
      </c>
    </row>
    <row r="177" spans="1:3">
      <c r="A177" s="6" t="s">
        <v>98</v>
      </c>
      <c r="B177" s="6" t="s">
        <v>21</v>
      </c>
      <c r="C177" s="1">
        <v>10</v>
      </c>
    </row>
    <row r="178" spans="1:3">
      <c r="A178" s="6" t="s">
        <v>178</v>
      </c>
      <c r="B178" s="6" t="s">
        <v>21</v>
      </c>
      <c r="C178" s="1">
        <v>10</v>
      </c>
    </row>
    <row r="179" spans="1:3">
      <c r="A179" s="6" t="s">
        <v>515</v>
      </c>
      <c r="B179" s="6" t="s">
        <v>21</v>
      </c>
      <c r="C179" s="1">
        <v>10</v>
      </c>
    </row>
    <row r="180" spans="1:3">
      <c r="A180" s="1" t="s">
        <v>403</v>
      </c>
      <c r="B180" s="1" t="s">
        <v>231</v>
      </c>
      <c r="C180" s="1">
        <v>10</v>
      </c>
    </row>
    <row r="181" spans="1:3">
      <c r="A181" s="1" t="s">
        <v>484</v>
      </c>
      <c r="B181" s="1" t="s">
        <v>23</v>
      </c>
      <c r="C181" s="1">
        <v>10</v>
      </c>
    </row>
    <row r="182" spans="1:3">
      <c r="A182" s="6" t="s">
        <v>256</v>
      </c>
      <c r="B182" s="6" t="s">
        <v>23</v>
      </c>
      <c r="C182" s="1">
        <v>10</v>
      </c>
    </row>
    <row r="183" spans="1:3">
      <c r="A183" s="1" t="s">
        <v>458</v>
      </c>
      <c r="B183" s="1" t="s">
        <v>21</v>
      </c>
      <c r="C183" s="1">
        <v>9.91</v>
      </c>
    </row>
    <row r="184" spans="1:3">
      <c r="A184" s="1" t="s">
        <v>176</v>
      </c>
      <c r="B184" s="1" t="s">
        <v>21</v>
      </c>
      <c r="C184" s="1">
        <v>9.6999999999999904</v>
      </c>
    </row>
    <row r="185" spans="1:3">
      <c r="A185" s="1" t="s">
        <v>62</v>
      </c>
      <c r="B185" s="1" t="s">
        <v>21</v>
      </c>
      <c r="C185" s="1">
        <v>9.5999999999999908</v>
      </c>
    </row>
    <row r="186" spans="1:3">
      <c r="A186" s="1" t="s">
        <v>429</v>
      </c>
      <c r="B186" s="1" t="s">
        <v>21</v>
      </c>
      <c r="C186" s="1">
        <v>9.5999999999999908</v>
      </c>
    </row>
    <row r="187" spans="1:3">
      <c r="A187" s="6" t="s">
        <v>404</v>
      </c>
      <c r="B187" s="6" t="s">
        <v>23</v>
      </c>
      <c r="C187" s="1">
        <v>9.4000000000000092</v>
      </c>
    </row>
    <row r="188" spans="1:3">
      <c r="A188" s="6" t="s">
        <v>553</v>
      </c>
      <c r="B188" s="6" t="s">
        <v>23</v>
      </c>
      <c r="C188" s="1">
        <v>9</v>
      </c>
    </row>
    <row r="189" spans="1:3">
      <c r="A189" s="1" t="s">
        <v>268</v>
      </c>
      <c r="B189" s="1" t="s">
        <v>21</v>
      </c>
      <c r="C189" s="1">
        <v>8.8000000000000096</v>
      </c>
    </row>
    <row r="190" spans="1:3">
      <c r="A190" s="6" t="s">
        <v>263</v>
      </c>
      <c r="B190" s="6" t="s">
        <v>23</v>
      </c>
      <c r="C190" s="1">
        <v>8.5</v>
      </c>
    </row>
    <row r="191" spans="1:3">
      <c r="A191" s="1" t="s">
        <v>259</v>
      </c>
      <c r="B191" s="1" t="s">
        <v>21</v>
      </c>
      <c r="C191" s="1">
        <v>8.1999999999999904</v>
      </c>
    </row>
    <row r="192" spans="1:3">
      <c r="A192" s="1" t="s">
        <v>571</v>
      </c>
      <c r="B192" s="1" t="s">
        <v>21</v>
      </c>
      <c r="C192" s="1">
        <v>8.0999999999999908</v>
      </c>
    </row>
    <row r="193" spans="1:3">
      <c r="A193" s="1" t="s">
        <v>614</v>
      </c>
      <c r="B193" s="1" t="s">
        <v>21</v>
      </c>
      <c r="C193" s="1">
        <v>8.0399999999999903</v>
      </c>
    </row>
    <row r="194" spans="1:3">
      <c r="A194" s="1" t="s">
        <v>519</v>
      </c>
      <c r="B194" s="1" t="s">
        <v>21</v>
      </c>
      <c r="C194" s="1">
        <v>8.0354000000000099</v>
      </c>
    </row>
    <row r="195" spans="1:3">
      <c r="A195" s="6" t="s">
        <v>258</v>
      </c>
      <c r="B195" s="6" t="s">
        <v>23</v>
      </c>
      <c r="C195" s="1">
        <v>7.7999999999999803</v>
      </c>
    </row>
    <row r="196" spans="1:3">
      <c r="A196" s="1" t="s">
        <v>590</v>
      </c>
      <c r="B196" s="1" t="s">
        <v>21</v>
      </c>
      <c r="C196" s="1">
        <v>7.3300000000000098</v>
      </c>
    </row>
    <row r="197" spans="1:3">
      <c r="A197" s="6" t="s">
        <v>510</v>
      </c>
      <c r="B197" s="6" t="s">
        <v>21</v>
      </c>
      <c r="C197" s="1">
        <v>7.1999999999999904</v>
      </c>
    </row>
    <row r="198" spans="1:3">
      <c r="A198" s="6" t="s">
        <v>339</v>
      </c>
      <c r="B198" s="6" t="s">
        <v>23</v>
      </c>
      <c r="C198" s="1">
        <v>7</v>
      </c>
    </row>
    <row r="199" spans="1:3">
      <c r="A199" s="6" t="s">
        <v>543</v>
      </c>
      <c r="B199" s="6" t="s">
        <v>23</v>
      </c>
      <c r="C199" s="1">
        <v>7</v>
      </c>
    </row>
    <row r="200" spans="1:3">
      <c r="A200" s="6" t="s">
        <v>203</v>
      </c>
      <c r="B200" s="6" t="s">
        <v>21</v>
      </c>
      <c r="C200" s="1">
        <v>7</v>
      </c>
    </row>
    <row r="201" spans="1:3">
      <c r="A201" s="1" t="s">
        <v>226</v>
      </c>
      <c r="B201" s="1" t="s">
        <v>21</v>
      </c>
      <c r="C201" s="1">
        <v>6.6699999999999902</v>
      </c>
    </row>
    <row r="202" spans="1:3">
      <c r="A202" s="1" t="s">
        <v>475</v>
      </c>
      <c r="B202" s="1" t="s">
        <v>21</v>
      </c>
      <c r="C202" s="1">
        <v>6.6560000000000104</v>
      </c>
    </row>
    <row r="203" spans="1:3">
      <c r="A203" s="1" t="s">
        <v>167</v>
      </c>
      <c r="B203" s="1" t="s">
        <v>21</v>
      </c>
      <c r="C203" s="1">
        <v>6.5960000000000001</v>
      </c>
    </row>
    <row r="204" spans="1:3">
      <c r="A204" s="6" t="s">
        <v>602</v>
      </c>
      <c r="B204" s="6" t="s">
        <v>21</v>
      </c>
      <c r="C204" s="1">
        <v>6.5500000000000096</v>
      </c>
    </row>
    <row r="205" spans="1:3">
      <c r="A205" s="1" t="s">
        <v>272</v>
      </c>
      <c r="B205" s="1" t="s">
        <v>21</v>
      </c>
      <c r="C205" s="1">
        <v>6.5</v>
      </c>
    </row>
    <row r="206" spans="1:3">
      <c r="A206" s="1" t="s">
        <v>419</v>
      </c>
      <c r="B206" s="1" t="s">
        <v>21</v>
      </c>
      <c r="C206" s="1">
        <v>6.4000000000000101</v>
      </c>
    </row>
    <row r="207" spans="1:3">
      <c r="A207" s="6" t="s">
        <v>400</v>
      </c>
      <c r="B207" s="6" t="s">
        <v>23</v>
      </c>
      <c r="C207" s="1">
        <v>6.2999999999999803</v>
      </c>
    </row>
    <row r="208" spans="1:3">
      <c r="A208" s="1" t="s">
        <v>300</v>
      </c>
      <c r="B208" s="1" t="s">
        <v>21</v>
      </c>
      <c r="C208" s="1">
        <v>6.0800000000000098</v>
      </c>
    </row>
    <row r="209" spans="1:3">
      <c r="A209" s="6" t="s">
        <v>501</v>
      </c>
      <c r="B209" s="6" t="s">
        <v>23</v>
      </c>
      <c r="C209" s="1">
        <v>6</v>
      </c>
    </row>
    <row r="210" spans="1:3">
      <c r="A210" s="6" t="s">
        <v>509</v>
      </c>
      <c r="B210" s="6" t="s">
        <v>21</v>
      </c>
      <c r="C210" s="1">
        <v>5.8600000000000101</v>
      </c>
    </row>
    <row r="211" spans="1:3">
      <c r="A211" s="1" t="s">
        <v>301</v>
      </c>
      <c r="B211" s="1" t="s">
        <v>21</v>
      </c>
      <c r="C211" s="1">
        <v>5.6999999999999904</v>
      </c>
    </row>
    <row r="212" spans="1:3">
      <c r="A212" s="1" t="s">
        <v>132</v>
      </c>
      <c r="B212" s="1" t="s">
        <v>21</v>
      </c>
      <c r="C212" s="1">
        <v>5.6500000000000101</v>
      </c>
    </row>
    <row r="213" spans="1:3">
      <c r="A213" s="6" t="s">
        <v>538</v>
      </c>
      <c r="B213" s="6" t="s">
        <v>23</v>
      </c>
      <c r="C213" s="1">
        <v>5</v>
      </c>
    </row>
    <row r="214" spans="1:3">
      <c r="A214" s="6" t="s">
        <v>409</v>
      </c>
      <c r="B214" s="6" t="s">
        <v>23</v>
      </c>
      <c r="C214" s="1">
        <v>5</v>
      </c>
    </row>
    <row r="215" spans="1:3">
      <c r="A215" s="1" t="s">
        <v>436</v>
      </c>
      <c r="B215" s="1" t="s">
        <v>231</v>
      </c>
      <c r="C215" s="1">
        <v>5</v>
      </c>
    </row>
    <row r="216" spans="1:3">
      <c r="A216" s="1" t="s">
        <v>612</v>
      </c>
      <c r="B216" s="1" t="s">
        <v>21</v>
      </c>
      <c r="C216" s="1">
        <v>4.8099999999999996</v>
      </c>
    </row>
    <row r="217" spans="1:3">
      <c r="A217" s="1" t="s">
        <v>65</v>
      </c>
      <c r="B217" s="1" t="s">
        <v>21</v>
      </c>
      <c r="C217" s="1">
        <v>4.3000000000000096</v>
      </c>
    </row>
    <row r="218" spans="1:3">
      <c r="A218" s="1" t="s">
        <v>460</v>
      </c>
      <c r="B218" s="1" t="s">
        <v>21</v>
      </c>
      <c r="C218" s="1">
        <v>4.0999999999999899</v>
      </c>
    </row>
    <row r="219" spans="1:3">
      <c r="A219" s="6" t="s">
        <v>370</v>
      </c>
      <c r="B219" s="6" t="s">
        <v>23</v>
      </c>
      <c r="C219" s="1">
        <v>4.0999999999999899</v>
      </c>
    </row>
    <row r="220" spans="1:3">
      <c r="A220" s="6" t="s">
        <v>580</v>
      </c>
      <c r="B220" s="6" t="s">
        <v>23</v>
      </c>
      <c r="C220" s="1">
        <v>4</v>
      </c>
    </row>
    <row r="221" spans="1:3">
      <c r="A221" s="6" t="s">
        <v>537</v>
      </c>
      <c r="B221" s="6" t="s">
        <v>23</v>
      </c>
      <c r="C221" s="1">
        <v>4</v>
      </c>
    </row>
    <row r="222" spans="1:3">
      <c r="A222" s="6" t="s">
        <v>575</v>
      </c>
      <c r="B222" s="6" t="s">
        <v>23</v>
      </c>
      <c r="C222" s="1">
        <v>4</v>
      </c>
    </row>
    <row r="223" spans="1:3">
      <c r="A223" s="6" t="s">
        <v>548</v>
      </c>
      <c r="B223" s="6" t="s">
        <v>23</v>
      </c>
      <c r="C223" s="1">
        <v>4</v>
      </c>
    </row>
    <row r="224" spans="1:3">
      <c r="A224" s="1" t="s">
        <v>408</v>
      </c>
      <c r="B224" s="1" t="s">
        <v>21</v>
      </c>
      <c r="C224" s="1">
        <v>4</v>
      </c>
    </row>
    <row r="225" spans="1:3">
      <c r="A225" s="1" t="s">
        <v>319</v>
      </c>
      <c r="B225" s="1" t="s">
        <v>21</v>
      </c>
      <c r="C225" s="1">
        <v>4</v>
      </c>
    </row>
    <row r="226" spans="1:3">
      <c r="A226" s="6" t="s">
        <v>567</v>
      </c>
      <c r="B226" s="6" t="s">
        <v>23</v>
      </c>
      <c r="C226" s="1">
        <v>3.9000000000000101</v>
      </c>
    </row>
    <row r="227" spans="1:3">
      <c r="A227" s="1" t="s">
        <v>449</v>
      </c>
      <c r="B227" s="1" t="s">
        <v>21</v>
      </c>
      <c r="C227" s="1">
        <v>3.69999999999999</v>
      </c>
    </row>
    <row r="228" spans="1:3">
      <c r="A228" s="6" t="s">
        <v>380</v>
      </c>
      <c r="B228" s="6" t="s">
        <v>23</v>
      </c>
      <c r="C228" s="1">
        <v>3.5999999999999899</v>
      </c>
    </row>
    <row r="229" spans="1:3">
      <c r="A229" s="1" t="s">
        <v>423</v>
      </c>
      <c r="B229" s="1" t="s">
        <v>21</v>
      </c>
      <c r="C229" s="1">
        <v>3.4300000000000099</v>
      </c>
    </row>
    <row r="230" spans="1:3">
      <c r="A230" s="1" t="s">
        <v>171</v>
      </c>
      <c r="B230" s="1" t="s">
        <v>21</v>
      </c>
      <c r="C230" s="1">
        <v>3.30000000000001</v>
      </c>
    </row>
    <row r="231" spans="1:3">
      <c r="A231" s="1" t="s">
        <v>134</v>
      </c>
      <c r="B231" s="1" t="s">
        <v>21</v>
      </c>
      <c r="C231" s="1">
        <v>3.30000000000001</v>
      </c>
    </row>
    <row r="232" spans="1:3">
      <c r="A232" s="6" t="s">
        <v>291</v>
      </c>
      <c r="B232" s="6" t="s">
        <v>23</v>
      </c>
      <c r="C232" s="1">
        <v>3.30000000000001</v>
      </c>
    </row>
    <row r="233" spans="1:3">
      <c r="A233" s="6" t="s">
        <v>545</v>
      </c>
      <c r="B233" s="6" t="s">
        <v>23</v>
      </c>
      <c r="C233" s="1">
        <v>3</v>
      </c>
    </row>
    <row r="234" spans="1:3">
      <c r="A234" s="6" t="s">
        <v>546</v>
      </c>
      <c r="B234" s="6" t="s">
        <v>23</v>
      </c>
      <c r="C234" s="1">
        <v>3</v>
      </c>
    </row>
    <row r="235" spans="1:3">
      <c r="A235" s="1" t="s">
        <v>594</v>
      </c>
      <c r="B235" s="1" t="s">
        <v>21</v>
      </c>
      <c r="C235" s="1">
        <v>3</v>
      </c>
    </row>
    <row r="236" spans="1:3">
      <c r="A236" s="1" t="s">
        <v>527</v>
      </c>
      <c r="B236" s="1" t="s">
        <v>21</v>
      </c>
      <c r="C236" s="1">
        <v>2.88</v>
      </c>
    </row>
    <row r="237" spans="1:3">
      <c r="A237" s="6" t="s">
        <v>389</v>
      </c>
      <c r="B237" s="6" t="s">
        <v>23</v>
      </c>
      <c r="C237" s="1">
        <v>2.7999999999999798</v>
      </c>
    </row>
    <row r="238" spans="1:3">
      <c r="A238" s="1" t="s">
        <v>187</v>
      </c>
      <c r="B238" s="1" t="s">
        <v>21</v>
      </c>
      <c r="C238" s="1">
        <v>2.51859999999999</v>
      </c>
    </row>
    <row r="239" spans="1:3">
      <c r="A239" s="1" t="s">
        <v>296</v>
      </c>
      <c r="B239" s="1" t="s">
        <v>21</v>
      </c>
      <c r="C239" s="1">
        <v>2.5</v>
      </c>
    </row>
    <row r="240" spans="1:3">
      <c r="A240" s="1" t="s">
        <v>297</v>
      </c>
      <c r="B240" s="1" t="s">
        <v>21</v>
      </c>
      <c r="C240" s="1">
        <v>2.4953999999999898</v>
      </c>
    </row>
    <row r="241" spans="1:3">
      <c r="A241" s="1" t="s">
        <v>318</v>
      </c>
      <c r="B241" s="1" t="s">
        <v>21</v>
      </c>
      <c r="C241" s="1">
        <v>2.4000000000000101</v>
      </c>
    </row>
    <row r="242" spans="1:3">
      <c r="A242" s="6" t="s">
        <v>390</v>
      </c>
      <c r="B242" s="6" t="s">
        <v>23</v>
      </c>
      <c r="C242" s="1">
        <v>2.19999999999999</v>
      </c>
    </row>
    <row r="243" spans="1:3">
      <c r="A243" s="6" t="s">
        <v>393</v>
      </c>
      <c r="B243" s="6" t="s">
        <v>23</v>
      </c>
      <c r="C243" s="1">
        <v>2.0999999999999899</v>
      </c>
    </row>
    <row r="244" spans="1:3">
      <c r="A244" s="6" t="s">
        <v>375</v>
      </c>
      <c r="B244" s="6" t="s">
        <v>23</v>
      </c>
      <c r="C244" s="1">
        <v>2</v>
      </c>
    </row>
    <row r="245" spans="1:3">
      <c r="A245" s="1" t="s">
        <v>425</v>
      </c>
      <c r="B245" s="1" t="s">
        <v>21</v>
      </c>
      <c r="C245" s="1">
        <v>2</v>
      </c>
    </row>
    <row r="246" spans="1:3">
      <c r="A246" s="1" t="s">
        <v>186</v>
      </c>
      <c r="B246" s="1" t="s">
        <v>21</v>
      </c>
      <c r="C246" s="1">
        <v>1.84</v>
      </c>
    </row>
    <row r="247" spans="1:3">
      <c r="A247" s="1" t="s">
        <v>592</v>
      </c>
      <c r="B247" s="1" t="s">
        <v>21</v>
      </c>
      <c r="C247" s="1">
        <v>1.5999999999999901</v>
      </c>
    </row>
    <row r="248" spans="1:3">
      <c r="A248" s="1" t="s">
        <v>63</v>
      </c>
      <c r="B248" s="1" t="s">
        <v>21</v>
      </c>
      <c r="C248" s="1">
        <v>1.30000000000001</v>
      </c>
    </row>
    <row r="249" spans="1:3">
      <c r="A249" s="6" t="s">
        <v>544</v>
      </c>
      <c r="B249" s="6" t="s">
        <v>23</v>
      </c>
      <c r="C249" s="1">
        <v>1</v>
      </c>
    </row>
    <row r="250" spans="1:3">
      <c r="A250" s="6" t="s">
        <v>503</v>
      </c>
      <c r="B250" s="6" t="s">
        <v>23</v>
      </c>
      <c r="C250" s="1">
        <v>1</v>
      </c>
    </row>
    <row r="251" spans="1:3">
      <c r="A251" s="1" t="s">
        <v>108</v>
      </c>
      <c r="B251" s="1" t="s">
        <v>21</v>
      </c>
      <c r="C251" s="1">
        <v>0.5</v>
      </c>
    </row>
    <row r="252" spans="1:3">
      <c r="A252" s="1" t="s">
        <v>310</v>
      </c>
      <c r="B252" s="1" t="s">
        <v>21</v>
      </c>
      <c r="C252" s="1">
        <v>0.18000000000000699</v>
      </c>
    </row>
    <row r="253" spans="1:3">
      <c r="A253" s="1" t="s">
        <v>568</v>
      </c>
      <c r="B253" s="1" t="s">
        <v>21</v>
      </c>
      <c r="C253" s="1">
        <v>0.15450000000001299</v>
      </c>
    </row>
    <row r="254" spans="1:3">
      <c r="A254" s="1" t="s">
        <v>162</v>
      </c>
      <c r="B254" s="1" t="s">
        <v>21</v>
      </c>
      <c r="C254" s="1">
        <v>3.0624999999986399E-2</v>
      </c>
    </row>
    <row r="255" spans="1:3">
      <c r="A255" s="6" t="s">
        <v>505</v>
      </c>
      <c r="B255" s="6" t="s">
        <v>23</v>
      </c>
      <c r="C255" s="1">
        <v>0</v>
      </c>
    </row>
    <row r="256" spans="1:3">
      <c r="A256" s="6" t="s">
        <v>591</v>
      </c>
      <c r="B256" s="6" t="s">
        <v>21</v>
      </c>
      <c r="C256" s="1">
        <v>0</v>
      </c>
    </row>
    <row r="257" spans="1:3">
      <c r="A257" s="6" t="s">
        <v>161</v>
      </c>
      <c r="B257" s="6" t="s">
        <v>21</v>
      </c>
      <c r="C257" s="1">
        <v>0</v>
      </c>
    </row>
    <row r="258" spans="1:3">
      <c r="A258" s="6" t="s">
        <v>349</v>
      </c>
      <c r="B258" s="6" t="s">
        <v>21</v>
      </c>
      <c r="C258" s="1">
        <v>0</v>
      </c>
    </row>
    <row r="259" spans="1:3">
      <c r="A259" s="6" t="s">
        <v>83</v>
      </c>
      <c r="B259" s="6" t="s">
        <v>21</v>
      </c>
      <c r="C259" s="1">
        <v>0</v>
      </c>
    </row>
    <row r="260" spans="1:3">
      <c r="A260" s="6" t="s">
        <v>179</v>
      </c>
      <c r="B260" s="6" t="s">
        <v>21</v>
      </c>
      <c r="C260" s="1">
        <v>0</v>
      </c>
    </row>
    <row r="261" spans="1:3">
      <c r="A261" s="1" t="s">
        <v>279</v>
      </c>
      <c r="B261" s="1" t="s">
        <v>21</v>
      </c>
      <c r="C261" s="1">
        <v>-0.12000000000000501</v>
      </c>
    </row>
    <row r="262" spans="1:3">
      <c r="A262" s="1" t="s">
        <v>101</v>
      </c>
      <c r="B262" s="1" t="s">
        <v>21</v>
      </c>
      <c r="C262" s="1">
        <v>-0.40000000000000602</v>
      </c>
    </row>
    <row r="263" spans="1:3">
      <c r="A263" s="6" t="s">
        <v>609</v>
      </c>
      <c r="B263" s="6" t="s">
        <v>23</v>
      </c>
      <c r="C263" s="1">
        <v>-0.90000000000000602</v>
      </c>
    </row>
    <row r="264" spans="1:3">
      <c r="A264" s="6" t="s">
        <v>550</v>
      </c>
      <c r="B264" s="6" t="s">
        <v>23</v>
      </c>
      <c r="C264" s="1">
        <v>-1</v>
      </c>
    </row>
    <row r="265" spans="1:3">
      <c r="A265" s="6" t="s">
        <v>551</v>
      </c>
      <c r="B265" s="6" t="s">
        <v>23</v>
      </c>
      <c r="C265" s="1">
        <v>-1</v>
      </c>
    </row>
    <row r="266" spans="1:3">
      <c r="A266" s="6" t="s">
        <v>542</v>
      </c>
      <c r="B266" s="6" t="s">
        <v>23</v>
      </c>
      <c r="C266" s="1">
        <v>-1</v>
      </c>
    </row>
    <row r="267" spans="1:3">
      <c r="A267" s="6" t="s">
        <v>213</v>
      </c>
      <c r="B267" s="6" t="s">
        <v>21</v>
      </c>
      <c r="C267" s="1">
        <v>-1</v>
      </c>
    </row>
    <row r="268" spans="1:3">
      <c r="A268" s="1" t="s">
        <v>562</v>
      </c>
      <c r="B268" s="1" t="s">
        <v>21</v>
      </c>
      <c r="C268" s="1">
        <v>-1</v>
      </c>
    </row>
    <row r="269" spans="1:3">
      <c r="A269" s="1" t="s">
        <v>66</v>
      </c>
      <c r="B269" s="1" t="s">
        <v>21</v>
      </c>
      <c r="C269" s="1">
        <v>-1.09700000000001</v>
      </c>
    </row>
    <row r="270" spans="1:3">
      <c r="A270" s="1" t="s">
        <v>572</v>
      </c>
      <c r="B270" s="1" t="s">
        <v>21</v>
      </c>
      <c r="C270" s="1">
        <v>-1.0999999999999901</v>
      </c>
    </row>
    <row r="271" spans="1:3">
      <c r="A271" s="1" t="s">
        <v>222</v>
      </c>
      <c r="B271" s="1" t="s">
        <v>21</v>
      </c>
      <c r="C271" s="1">
        <v>-1.1599999999999999</v>
      </c>
    </row>
    <row r="272" spans="1:3">
      <c r="A272" s="1" t="s">
        <v>166</v>
      </c>
      <c r="B272" s="1" t="s">
        <v>21</v>
      </c>
      <c r="C272" s="1">
        <v>-1.3199999999999901</v>
      </c>
    </row>
    <row r="273" spans="1:3">
      <c r="A273" s="6" t="s">
        <v>262</v>
      </c>
      <c r="B273" s="6" t="s">
        <v>23</v>
      </c>
      <c r="C273" s="1">
        <v>-1.5</v>
      </c>
    </row>
    <row r="274" spans="1:3">
      <c r="A274" s="6" t="s">
        <v>395</v>
      </c>
      <c r="B274" s="6" t="s">
        <v>23</v>
      </c>
      <c r="C274" s="1">
        <v>-1.5</v>
      </c>
    </row>
    <row r="275" spans="1:3">
      <c r="A275" s="1" t="s">
        <v>555</v>
      </c>
      <c r="B275" s="1" t="s">
        <v>21</v>
      </c>
      <c r="C275" s="1">
        <v>-1.9645999999999899</v>
      </c>
    </row>
    <row r="276" spans="1:3">
      <c r="A276" s="1" t="s">
        <v>163</v>
      </c>
      <c r="B276" s="1" t="s">
        <v>21</v>
      </c>
      <c r="C276" s="1">
        <v>-1.97</v>
      </c>
    </row>
    <row r="277" spans="1:3">
      <c r="A277" s="6" t="s">
        <v>539</v>
      </c>
      <c r="B277" s="6" t="s">
        <v>23</v>
      </c>
      <c r="C277" s="1">
        <v>-2</v>
      </c>
    </row>
    <row r="278" spans="1:3">
      <c r="A278" s="6" t="s">
        <v>576</v>
      </c>
      <c r="B278" s="6" t="s">
        <v>23</v>
      </c>
      <c r="C278" s="1">
        <v>-2</v>
      </c>
    </row>
    <row r="279" spans="1:3">
      <c r="A279" s="6" t="s">
        <v>211</v>
      </c>
      <c r="B279" s="6" t="s">
        <v>21</v>
      </c>
      <c r="C279" s="1">
        <v>-2</v>
      </c>
    </row>
    <row r="280" spans="1:3">
      <c r="A280" s="1" t="s">
        <v>461</v>
      </c>
      <c r="B280" s="1" t="s">
        <v>21</v>
      </c>
      <c r="C280" s="1">
        <v>-2.1297692307689999</v>
      </c>
    </row>
    <row r="281" spans="1:3">
      <c r="A281" s="6" t="s">
        <v>364</v>
      </c>
      <c r="B281" s="6" t="s">
        <v>23</v>
      </c>
      <c r="C281" s="1">
        <v>-2.30000000000001</v>
      </c>
    </row>
    <row r="282" spans="1:3">
      <c r="A282" s="1" t="s">
        <v>281</v>
      </c>
      <c r="B282" s="1" t="s">
        <v>21</v>
      </c>
      <c r="C282" s="1">
        <v>-2.5999999999999899</v>
      </c>
    </row>
    <row r="283" spans="1:3">
      <c r="A283" s="1" t="s">
        <v>188</v>
      </c>
      <c r="B283" s="1" t="s">
        <v>21</v>
      </c>
      <c r="C283" s="1">
        <v>-2.69999999999999</v>
      </c>
    </row>
    <row r="284" spans="1:3">
      <c r="A284" s="1" t="s">
        <v>174</v>
      </c>
      <c r="B284" s="1" t="s">
        <v>21</v>
      </c>
      <c r="C284" s="1">
        <v>-2.8300000000000098</v>
      </c>
    </row>
    <row r="285" spans="1:3">
      <c r="A285" s="6" t="s">
        <v>579</v>
      </c>
      <c r="B285" s="6" t="s">
        <v>23</v>
      </c>
      <c r="C285" s="1">
        <v>-3</v>
      </c>
    </row>
    <row r="286" spans="1:3">
      <c r="A286" s="1" t="s">
        <v>541</v>
      </c>
      <c r="B286" s="1" t="s">
        <v>21</v>
      </c>
      <c r="C286" s="1">
        <v>-3.19999999999999</v>
      </c>
    </row>
    <row r="287" spans="1:3">
      <c r="A287" s="1" t="s">
        <v>78</v>
      </c>
      <c r="B287" s="1" t="s">
        <v>21</v>
      </c>
      <c r="C287" s="1">
        <v>-3.19999999999999</v>
      </c>
    </row>
    <row r="288" spans="1:3">
      <c r="A288" s="1" t="s">
        <v>437</v>
      </c>
      <c r="B288" s="1" t="s">
        <v>21</v>
      </c>
      <c r="C288" s="1">
        <v>-3.28</v>
      </c>
    </row>
    <row r="289" spans="1:3">
      <c r="A289" s="6" t="s">
        <v>360</v>
      </c>
      <c r="B289" s="6" t="s">
        <v>23</v>
      </c>
      <c r="C289" s="1">
        <v>-3.30000000000001</v>
      </c>
    </row>
    <row r="290" spans="1:3">
      <c r="A290" s="1" t="s">
        <v>172</v>
      </c>
      <c r="B290" s="1" t="s">
        <v>21</v>
      </c>
      <c r="C290" s="1">
        <v>-3.5</v>
      </c>
    </row>
    <row r="291" spans="1:3">
      <c r="A291" s="1" t="s">
        <v>428</v>
      </c>
      <c r="B291" s="1" t="s">
        <v>21</v>
      </c>
      <c r="C291" s="1">
        <v>-3.5</v>
      </c>
    </row>
    <row r="292" spans="1:3">
      <c r="A292" s="1" t="s">
        <v>413</v>
      </c>
      <c r="B292" s="1" t="s">
        <v>21</v>
      </c>
      <c r="C292" s="1">
        <v>-3.5999999999999899</v>
      </c>
    </row>
    <row r="293" spans="1:3">
      <c r="A293" s="1" t="s">
        <v>552</v>
      </c>
      <c r="B293" s="1" t="s">
        <v>21</v>
      </c>
      <c r="C293" s="1">
        <v>-3.80000000000001</v>
      </c>
    </row>
    <row r="294" spans="1:3">
      <c r="A294" s="1" t="s">
        <v>433</v>
      </c>
      <c r="B294" s="1" t="s">
        <v>21</v>
      </c>
      <c r="C294" s="1">
        <v>-3.9000000000000101</v>
      </c>
    </row>
    <row r="295" spans="1:3">
      <c r="A295" s="6" t="s">
        <v>536</v>
      </c>
      <c r="B295" s="6" t="s">
        <v>23</v>
      </c>
      <c r="C295" s="1">
        <v>-4</v>
      </c>
    </row>
    <row r="296" spans="1:3">
      <c r="A296" s="6" t="s">
        <v>557</v>
      </c>
      <c r="B296" s="6" t="s">
        <v>21</v>
      </c>
      <c r="C296" s="1">
        <v>-4.03</v>
      </c>
    </row>
    <row r="297" spans="1:3">
      <c r="A297" s="1" t="s">
        <v>294</v>
      </c>
      <c r="B297" s="1" t="s">
        <v>21</v>
      </c>
      <c r="C297" s="1">
        <v>-4.2100000000000097</v>
      </c>
    </row>
    <row r="298" spans="1:3">
      <c r="A298" s="1" t="s">
        <v>292</v>
      </c>
      <c r="B298" s="1" t="s">
        <v>21</v>
      </c>
      <c r="C298" s="1">
        <v>-4.4400000000000004</v>
      </c>
    </row>
    <row r="299" spans="1:3">
      <c r="A299" s="6" t="s">
        <v>598</v>
      </c>
      <c r="B299" s="6" t="s">
        <v>21</v>
      </c>
      <c r="C299" s="1">
        <v>-4.4799999999999898</v>
      </c>
    </row>
    <row r="300" spans="1:3">
      <c r="A300" s="1" t="s">
        <v>459</v>
      </c>
      <c r="B300" s="1" t="s">
        <v>21</v>
      </c>
      <c r="C300" s="1">
        <v>-4.5</v>
      </c>
    </row>
    <row r="301" spans="1:3">
      <c r="A301" s="1" t="s">
        <v>193</v>
      </c>
      <c r="B301" s="1" t="s">
        <v>21</v>
      </c>
      <c r="C301" s="1">
        <v>-4.5190000000000099</v>
      </c>
    </row>
    <row r="302" spans="1:3">
      <c r="A302" s="6" t="s">
        <v>387</v>
      </c>
      <c r="B302" s="6" t="s">
        <v>23</v>
      </c>
      <c r="C302" s="1">
        <v>-4.5999999999999899</v>
      </c>
    </row>
    <row r="303" spans="1:3">
      <c r="A303" s="6" t="s">
        <v>359</v>
      </c>
      <c r="B303" s="6" t="s">
        <v>23</v>
      </c>
      <c r="C303" s="1">
        <v>-4.8000000000000096</v>
      </c>
    </row>
    <row r="304" spans="1:3">
      <c r="A304" s="6" t="s">
        <v>362</v>
      </c>
      <c r="B304" s="6" t="s">
        <v>21</v>
      </c>
      <c r="C304" s="1">
        <v>-4.88</v>
      </c>
    </row>
    <row r="305" spans="1:3">
      <c r="A305" s="6" t="s">
        <v>504</v>
      </c>
      <c r="B305" s="6" t="s">
        <v>23</v>
      </c>
      <c r="C305" s="1">
        <v>-5</v>
      </c>
    </row>
    <row r="306" spans="1:3">
      <c r="A306" s="6" t="s">
        <v>574</v>
      </c>
      <c r="B306" s="6" t="s">
        <v>23</v>
      </c>
      <c r="C306" s="1">
        <v>-5</v>
      </c>
    </row>
    <row r="307" spans="1:3">
      <c r="A307" s="6" t="s">
        <v>177</v>
      </c>
      <c r="B307" s="6" t="s">
        <v>21</v>
      </c>
      <c r="C307" s="1">
        <v>-5</v>
      </c>
    </row>
    <row r="308" spans="1:3">
      <c r="A308" s="6" t="s">
        <v>479</v>
      </c>
      <c r="B308" s="6" t="s">
        <v>21</v>
      </c>
      <c r="C308" s="1">
        <v>-5</v>
      </c>
    </row>
    <row r="309" spans="1:3">
      <c r="A309" s="1" t="s">
        <v>615</v>
      </c>
      <c r="B309" s="1" t="s">
        <v>21</v>
      </c>
      <c r="C309" s="1">
        <v>-5</v>
      </c>
    </row>
    <row r="310" spans="1:3">
      <c r="A310" s="1" t="s">
        <v>165</v>
      </c>
      <c r="B310" s="1" t="s">
        <v>21</v>
      </c>
      <c r="C310" s="1">
        <v>-5.0699999999999896</v>
      </c>
    </row>
    <row r="311" spans="1:3">
      <c r="A311" s="1" t="s">
        <v>530</v>
      </c>
      <c r="B311" s="1" t="s">
        <v>21</v>
      </c>
      <c r="C311" s="1">
        <v>-5.3000000000000096</v>
      </c>
    </row>
    <row r="312" spans="1:3">
      <c r="A312" s="1" t="s">
        <v>303</v>
      </c>
      <c r="B312" s="1" t="s">
        <v>21</v>
      </c>
      <c r="C312" s="1">
        <v>-5.4000000000000101</v>
      </c>
    </row>
    <row r="313" spans="1:3">
      <c r="A313" s="1" t="s">
        <v>180</v>
      </c>
      <c r="B313" s="1" t="s">
        <v>21</v>
      </c>
      <c r="C313" s="1">
        <v>-5.4000000000000101</v>
      </c>
    </row>
    <row r="314" spans="1:3">
      <c r="A314" s="1" t="s">
        <v>175</v>
      </c>
      <c r="B314" s="1" t="s">
        <v>21</v>
      </c>
      <c r="C314" s="1">
        <v>-5.5999999999999899</v>
      </c>
    </row>
    <row r="315" spans="1:3">
      <c r="A315" s="6" t="s">
        <v>386</v>
      </c>
      <c r="B315" s="6" t="s">
        <v>23</v>
      </c>
      <c r="C315" s="1">
        <v>-6.0999999999999899</v>
      </c>
    </row>
    <row r="316" spans="1:3">
      <c r="A316" s="6" t="s">
        <v>361</v>
      </c>
      <c r="B316" s="6" t="s">
        <v>21</v>
      </c>
      <c r="C316" s="1">
        <v>-6.1100000000000101</v>
      </c>
    </row>
    <row r="317" spans="1:3">
      <c r="A317" s="1" t="s">
        <v>463</v>
      </c>
      <c r="B317" s="1" t="s">
        <v>21</v>
      </c>
      <c r="C317" s="1">
        <v>-6.1861249999999997</v>
      </c>
    </row>
    <row r="318" spans="1:3">
      <c r="A318" s="6" t="s">
        <v>261</v>
      </c>
      <c r="B318" s="6" t="s">
        <v>23</v>
      </c>
      <c r="C318" s="1">
        <v>-6.3000000000000096</v>
      </c>
    </row>
    <row r="319" spans="1:3">
      <c r="A319" s="1" t="s">
        <v>432</v>
      </c>
      <c r="B319" s="1" t="s">
        <v>21</v>
      </c>
      <c r="C319" s="1">
        <v>-6.6999999999999904</v>
      </c>
    </row>
    <row r="320" spans="1:3">
      <c r="A320" s="1" t="s">
        <v>317</v>
      </c>
      <c r="B320" s="1" t="s">
        <v>21</v>
      </c>
      <c r="C320" s="1">
        <v>-6.9455000000000098</v>
      </c>
    </row>
    <row r="321" spans="1:3">
      <c r="A321" s="6" t="s">
        <v>147</v>
      </c>
      <c r="B321" s="6" t="s">
        <v>23</v>
      </c>
      <c r="C321" s="1">
        <v>-7</v>
      </c>
    </row>
    <row r="322" spans="1:3">
      <c r="A322" s="1" t="s">
        <v>483</v>
      </c>
      <c r="B322" s="1" t="s">
        <v>21</v>
      </c>
      <c r="C322" s="1">
        <v>-7</v>
      </c>
    </row>
    <row r="323" spans="1:3">
      <c r="A323" s="1" t="s">
        <v>427</v>
      </c>
      <c r="B323" s="1" t="s">
        <v>21</v>
      </c>
      <c r="C323" s="1">
        <v>-7</v>
      </c>
    </row>
    <row r="324" spans="1:3">
      <c r="A324" s="6" t="s">
        <v>192</v>
      </c>
      <c r="B324" s="6" t="s">
        <v>23</v>
      </c>
      <c r="C324" s="1">
        <v>-7.0999999999999899</v>
      </c>
    </row>
    <row r="325" spans="1:3">
      <c r="A325" s="1" t="s">
        <v>103</v>
      </c>
      <c r="B325" s="1" t="s">
        <v>21</v>
      </c>
      <c r="C325" s="1">
        <v>-7.0999999999999899</v>
      </c>
    </row>
    <row r="326" spans="1:3">
      <c r="A326" s="1" t="s">
        <v>152</v>
      </c>
      <c r="B326" s="1" t="s">
        <v>21</v>
      </c>
      <c r="C326" s="1">
        <v>-7.2520000000000104</v>
      </c>
    </row>
    <row r="327" spans="1:3">
      <c r="A327" s="1" t="s">
        <v>485</v>
      </c>
      <c r="B327" s="1" t="s">
        <v>21</v>
      </c>
      <c r="C327" s="1">
        <v>-7.3899999999999899</v>
      </c>
    </row>
    <row r="328" spans="1:3">
      <c r="A328" s="1" t="s">
        <v>155</v>
      </c>
      <c r="B328" s="1" t="s">
        <v>21</v>
      </c>
      <c r="C328" s="1">
        <v>-7.4199999999999902</v>
      </c>
    </row>
    <row r="329" spans="1:3">
      <c r="A329" s="1" t="s">
        <v>271</v>
      </c>
      <c r="B329" s="1" t="s">
        <v>21</v>
      </c>
      <c r="C329" s="1">
        <v>-7.5</v>
      </c>
    </row>
    <row r="330" spans="1:3">
      <c r="A330" s="1" t="s">
        <v>434</v>
      </c>
      <c r="B330" s="1" t="s">
        <v>21</v>
      </c>
      <c r="C330" s="1">
        <v>-7.52611111111099</v>
      </c>
    </row>
    <row r="331" spans="1:3">
      <c r="A331" s="1" t="s">
        <v>516</v>
      </c>
      <c r="B331" s="1" t="s">
        <v>21</v>
      </c>
      <c r="C331" s="1">
        <v>-7.8000000000000096</v>
      </c>
    </row>
    <row r="332" spans="1:3">
      <c r="A332" s="6" t="s">
        <v>573</v>
      </c>
      <c r="B332" s="6" t="s">
        <v>23</v>
      </c>
      <c r="C332" s="1">
        <v>-8</v>
      </c>
    </row>
    <row r="333" spans="1:3">
      <c r="A333" s="1" t="s">
        <v>556</v>
      </c>
      <c r="B333" s="1" t="s">
        <v>21</v>
      </c>
      <c r="C333" s="1">
        <v>-8.0070000000000103</v>
      </c>
    </row>
    <row r="334" spans="1:3">
      <c r="A334" s="1" t="s">
        <v>462</v>
      </c>
      <c r="B334" s="1" t="s">
        <v>21</v>
      </c>
      <c r="C334" s="1">
        <v>-8.0999999999999908</v>
      </c>
    </row>
    <row r="335" spans="1:3">
      <c r="A335" s="1" t="s">
        <v>528</v>
      </c>
      <c r="B335" s="1" t="s">
        <v>21</v>
      </c>
      <c r="C335" s="1">
        <v>-8.3699999999999992</v>
      </c>
    </row>
    <row r="336" spans="1:3">
      <c r="A336" s="1" t="s">
        <v>351</v>
      </c>
      <c r="B336" s="1" t="s">
        <v>21</v>
      </c>
      <c r="C336" s="1">
        <v>-8.4000000000000092</v>
      </c>
    </row>
    <row r="337" spans="1:3">
      <c r="A337" s="6" t="s">
        <v>391</v>
      </c>
      <c r="B337" s="6" t="s">
        <v>23</v>
      </c>
      <c r="C337" s="1">
        <v>-8.4000000000000092</v>
      </c>
    </row>
    <row r="338" spans="1:3">
      <c r="A338" s="1" t="s">
        <v>142</v>
      </c>
      <c r="B338" s="1" t="s">
        <v>21</v>
      </c>
      <c r="C338" s="1">
        <v>-8.4799999999999898</v>
      </c>
    </row>
    <row r="339" spans="1:3">
      <c r="A339" s="6" t="s">
        <v>498</v>
      </c>
      <c r="B339" s="6" t="s">
        <v>23</v>
      </c>
      <c r="C339" s="1">
        <v>-8.5999999999999908</v>
      </c>
    </row>
    <row r="340" spans="1:3">
      <c r="A340" s="6" t="s">
        <v>363</v>
      </c>
      <c r="B340" s="6" t="s">
        <v>23</v>
      </c>
      <c r="C340" s="1">
        <v>-8.5999999999999908</v>
      </c>
    </row>
    <row r="341" spans="1:3">
      <c r="A341" s="1" t="s">
        <v>109</v>
      </c>
      <c r="B341" s="1" t="s">
        <v>21</v>
      </c>
      <c r="C341" s="1">
        <v>-8.6399999999999899</v>
      </c>
    </row>
    <row r="342" spans="1:3">
      <c r="A342" s="6" t="s">
        <v>405</v>
      </c>
      <c r="B342" s="6" t="s">
        <v>21</v>
      </c>
      <c r="C342" s="1">
        <v>-8.8899999999999899</v>
      </c>
    </row>
    <row r="343" spans="1:3">
      <c r="A343" s="1" t="s">
        <v>593</v>
      </c>
      <c r="B343" s="1" t="s">
        <v>21</v>
      </c>
      <c r="C343" s="1">
        <v>-8.9000000000000092</v>
      </c>
    </row>
    <row r="344" spans="1:3">
      <c r="A344" s="6" t="s">
        <v>540</v>
      </c>
      <c r="B344" s="6" t="s">
        <v>23</v>
      </c>
      <c r="C344" s="1">
        <v>-9</v>
      </c>
    </row>
    <row r="345" spans="1:3">
      <c r="A345" s="1" t="s">
        <v>299</v>
      </c>
      <c r="B345" s="1" t="s">
        <v>21</v>
      </c>
      <c r="C345" s="1">
        <v>-9</v>
      </c>
    </row>
    <row r="346" spans="1:3">
      <c r="A346" s="1" t="s">
        <v>526</v>
      </c>
      <c r="B346" s="1" t="s">
        <v>21</v>
      </c>
      <c r="C346" s="1">
        <v>-9.2700000000000102</v>
      </c>
    </row>
    <row r="347" spans="1:3">
      <c r="A347" s="1" t="s">
        <v>106</v>
      </c>
      <c r="B347" s="1" t="s">
        <v>21</v>
      </c>
      <c r="C347" s="1">
        <v>-9.3000000000000096</v>
      </c>
    </row>
    <row r="348" spans="1:3">
      <c r="A348" s="1" t="s">
        <v>150</v>
      </c>
      <c r="B348" s="1" t="s">
        <v>21</v>
      </c>
      <c r="C348" s="1">
        <v>-9.3699999999999992</v>
      </c>
    </row>
    <row r="349" spans="1:3">
      <c r="A349" s="1" t="s">
        <v>183</v>
      </c>
      <c r="B349" s="1" t="s">
        <v>21</v>
      </c>
      <c r="C349" s="1">
        <v>-9.4000000000000092</v>
      </c>
    </row>
    <row r="350" spans="1:3">
      <c r="A350" s="1" t="s">
        <v>417</v>
      </c>
      <c r="B350" s="1" t="s">
        <v>21</v>
      </c>
      <c r="C350" s="1">
        <v>-9.5999999999999908</v>
      </c>
    </row>
    <row r="351" spans="1:3">
      <c r="A351" s="1" t="s">
        <v>74</v>
      </c>
      <c r="B351" s="1" t="s">
        <v>21</v>
      </c>
      <c r="C351" s="1">
        <v>-9.6199999999999992</v>
      </c>
    </row>
    <row r="352" spans="1:3">
      <c r="A352" s="1" t="s">
        <v>348</v>
      </c>
      <c r="B352" s="1" t="s">
        <v>21</v>
      </c>
      <c r="C352" s="1">
        <v>-9.6999999999999904</v>
      </c>
    </row>
    <row r="353" spans="1:3">
      <c r="A353" s="1" t="s">
        <v>181</v>
      </c>
      <c r="B353" s="1" t="s">
        <v>21</v>
      </c>
      <c r="C353" s="1">
        <v>-9.6999999999999904</v>
      </c>
    </row>
    <row r="354" spans="1:3">
      <c r="A354" s="1" t="s">
        <v>283</v>
      </c>
      <c r="B354" s="1" t="s">
        <v>21</v>
      </c>
      <c r="C354" s="1">
        <v>-9.8000000000000096</v>
      </c>
    </row>
    <row r="355" spans="1:3">
      <c r="A355" s="1" t="s">
        <v>285</v>
      </c>
      <c r="B355" s="1" t="s">
        <v>21</v>
      </c>
      <c r="C355" s="1">
        <v>-9.9000000000000092</v>
      </c>
    </row>
    <row r="356" spans="1:3">
      <c r="A356" s="6" t="s">
        <v>535</v>
      </c>
      <c r="B356" s="6" t="s">
        <v>23</v>
      </c>
      <c r="C356" s="1">
        <v>-10</v>
      </c>
    </row>
    <row r="357" spans="1:3">
      <c r="A357" s="6" t="s">
        <v>92</v>
      </c>
      <c r="B357" s="6" t="s">
        <v>21</v>
      </c>
      <c r="C357" s="1">
        <v>-10</v>
      </c>
    </row>
    <row r="358" spans="1:3">
      <c r="A358" s="6" t="s">
        <v>385</v>
      </c>
      <c r="B358" s="6" t="s">
        <v>21</v>
      </c>
      <c r="C358" s="1">
        <v>-10</v>
      </c>
    </row>
    <row r="359" spans="1:3">
      <c r="A359" s="6" t="s">
        <v>94</v>
      </c>
      <c r="B359" s="6" t="s">
        <v>21</v>
      </c>
      <c r="C359" s="1">
        <v>-10</v>
      </c>
    </row>
    <row r="360" spans="1:3">
      <c r="A360" s="1" t="s">
        <v>131</v>
      </c>
      <c r="B360" s="1" t="s">
        <v>21</v>
      </c>
      <c r="C360" s="1">
        <v>-10.210000000000001</v>
      </c>
    </row>
    <row r="361" spans="1:3">
      <c r="A361" s="6" t="s">
        <v>406</v>
      </c>
      <c r="B361" s="6" t="s">
        <v>21</v>
      </c>
      <c r="C361" s="1">
        <v>-10.47</v>
      </c>
    </row>
    <row r="362" spans="1:3">
      <c r="A362" s="1" t="s">
        <v>309</v>
      </c>
      <c r="B362" s="1" t="s">
        <v>21</v>
      </c>
      <c r="C362" s="1">
        <v>-10.7</v>
      </c>
    </row>
    <row r="363" spans="1:3">
      <c r="A363" s="1" t="s">
        <v>529</v>
      </c>
      <c r="B363" s="1" t="s">
        <v>21</v>
      </c>
      <c r="C363" s="1">
        <v>-10.8</v>
      </c>
    </row>
    <row r="364" spans="1:3">
      <c r="A364" s="6" t="s">
        <v>397</v>
      </c>
      <c r="B364" s="6" t="s">
        <v>23</v>
      </c>
      <c r="C364" s="1">
        <v>-10.8</v>
      </c>
    </row>
    <row r="365" spans="1:3">
      <c r="A365" s="1" t="s">
        <v>286</v>
      </c>
      <c r="B365" s="1" t="s">
        <v>21</v>
      </c>
      <c r="C365" s="1">
        <v>-11.205333333333</v>
      </c>
    </row>
    <row r="366" spans="1:3">
      <c r="A366" s="1" t="s">
        <v>532</v>
      </c>
      <c r="B366" s="1" t="s">
        <v>21</v>
      </c>
      <c r="C366" s="1">
        <v>-11.3</v>
      </c>
    </row>
    <row r="367" spans="1:3">
      <c r="A367" s="1" t="s">
        <v>204</v>
      </c>
      <c r="B367" s="1" t="s">
        <v>21</v>
      </c>
      <c r="C367" s="1">
        <v>-11.6</v>
      </c>
    </row>
    <row r="368" spans="1:3">
      <c r="A368" s="6" t="s">
        <v>357</v>
      </c>
      <c r="B368" s="6" t="s">
        <v>23</v>
      </c>
      <c r="C368" s="1">
        <v>-11.6</v>
      </c>
    </row>
    <row r="369" spans="1:3">
      <c r="A369" s="6" t="s">
        <v>374</v>
      </c>
      <c r="B369" s="6" t="s">
        <v>23</v>
      </c>
      <c r="C369" s="1">
        <v>-12</v>
      </c>
    </row>
    <row r="370" spans="1:3">
      <c r="A370" s="1" t="s">
        <v>440</v>
      </c>
      <c r="B370" s="1" t="s">
        <v>21</v>
      </c>
      <c r="C370" s="1">
        <v>-12.7</v>
      </c>
    </row>
    <row r="371" spans="1:3">
      <c r="A371" s="1" t="s">
        <v>282</v>
      </c>
      <c r="B371" s="1" t="s">
        <v>21</v>
      </c>
      <c r="C371" s="1">
        <v>-12.7</v>
      </c>
    </row>
    <row r="372" spans="1:3">
      <c r="A372" s="1" t="s">
        <v>184</v>
      </c>
      <c r="B372" s="1" t="s">
        <v>21</v>
      </c>
      <c r="C372" s="1">
        <v>-12.7</v>
      </c>
    </row>
    <row r="373" spans="1:3">
      <c r="A373" s="6" t="s">
        <v>399</v>
      </c>
      <c r="B373" s="6" t="s">
        <v>23</v>
      </c>
      <c r="C373" s="1">
        <v>-12.7</v>
      </c>
    </row>
    <row r="374" spans="1:3">
      <c r="A374" s="6" t="s">
        <v>377</v>
      </c>
      <c r="B374" s="6" t="s">
        <v>23</v>
      </c>
      <c r="C374" s="1">
        <v>-13</v>
      </c>
    </row>
    <row r="375" spans="1:3">
      <c r="A375" s="1" t="s">
        <v>228</v>
      </c>
      <c r="B375" s="1" t="s">
        <v>21</v>
      </c>
      <c r="C375" s="1">
        <v>-13</v>
      </c>
    </row>
    <row r="376" spans="1:3">
      <c r="A376" s="1" t="s">
        <v>227</v>
      </c>
      <c r="B376" s="1" t="s">
        <v>21</v>
      </c>
      <c r="C376" s="1">
        <v>-13.07</v>
      </c>
    </row>
    <row r="377" spans="1:3">
      <c r="A377" s="6" t="s">
        <v>329</v>
      </c>
      <c r="B377" s="6" t="s">
        <v>23</v>
      </c>
      <c r="C377" s="1">
        <v>-13.2</v>
      </c>
    </row>
    <row r="378" spans="1:3">
      <c r="A378" s="1" t="s">
        <v>148</v>
      </c>
      <c r="B378" s="1" t="s">
        <v>23</v>
      </c>
      <c r="C378" s="1">
        <v>-13.6</v>
      </c>
    </row>
    <row r="379" spans="1:3">
      <c r="A379" s="1" t="s">
        <v>508</v>
      </c>
      <c r="B379" s="1" t="s">
        <v>21</v>
      </c>
      <c r="C379" s="1">
        <v>-13.692666666667</v>
      </c>
    </row>
    <row r="380" spans="1:3">
      <c r="A380" s="1" t="s">
        <v>325</v>
      </c>
      <c r="B380" s="1" t="s">
        <v>21</v>
      </c>
      <c r="C380" s="1">
        <v>-14</v>
      </c>
    </row>
    <row r="381" spans="1:3">
      <c r="A381" s="1" t="s">
        <v>189</v>
      </c>
      <c r="B381" s="1" t="s">
        <v>21</v>
      </c>
      <c r="C381" s="1">
        <v>-14.01</v>
      </c>
    </row>
    <row r="382" spans="1:3">
      <c r="A382" s="1" t="s">
        <v>588</v>
      </c>
      <c r="B382" s="1" t="s">
        <v>21</v>
      </c>
      <c r="C382" s="1">
        <v>-14.08</v>
      </c>
    </row>
    <row r="383" spans="1:3">
      <c r="A383" s="6" t="s">
        <v>381</v>
      </c>
      <c r="B383" s="6" t="s">
        <v>23</v>
      </c>
      <c r="C383" s="1">
        <v>-14.4</v>
      </c>
    </row>
    <row r="384" spans="1:3">
      <c r="A384" s="6" t="s">
        <v>401</v>
      </c>
      <c r="B384" s="6" t="s">
        <v>23</v>
      </c>
      <c r="C384" s="1">
        <v>-14.4</v>
      </c>
    </row>
    <row r="385" spans="1:3">
      <c r="A385" s="1" t="s">
        <v>110</v>
      </c>
      <c r="B385" s="1" t="s">
        <v>21</v>
      </c>
      <c r="C385" s="1">
        <v>-14.44</v>
      </c>
    </row>
    <row r="386" spans="1:3">
      <c r="A386" s="6" t="s">
        <v>287</v>
      </c>
      <c r="B386" s="6" t="s">
        <v>21</v>
      </c>
      <c r="C386" s="1">
        <v>-15</v>
      </c>
    </row>
    <row r="387" spans="1:3">
      <c r="A387" s="1" t="s">
        <v>104</v>
      </c>
      <c r="B387" s="1" t="s">
        <v>21</v>
      </c>
      <c r="C387" s="1">
        <v>-15.3</v>
      </c>
    </row>
    <row r="388" spans="1:3">
      <c r="A388" s="6" t="s">
        <v>497</v>
      </c>
      <c r="B388" s="6" t="s">
        <v>23</v>
      </c>
      <c r="C388" s="1">
        <v>-15.7</v>
      </c>
    </row>
    <row r="389" spans="1:3">
      <c r="A389" s="6" t="s">
        <v>322</v>
      </c>
      <c r="B389" s="6" t="s">
        <v>23</v>
      </c>
      <c r="C389" s="1">
        <v>-15.7</v>
      </c>
    </row>
    <row r="390" spans="1:3">
      <c r="A390" s="6" t="s">
        <v>124</v>
      </c>
      <c r="B390" s="6" t="s">
        <v>21</v>
      </c>
      <c r="C390" s="1">
        <v>-16</v>
      </c>
    </row>
    <row r="391" spans="1:3">
      <c r="A391" s="1" t="s">
        <v>129</v>
      </c>
      <c r="B391" s="1" t="s">
        <v>21</v>
      </c>
      <c r="C391" s="1">
        <v>-16</v>
      </c>
    </row>
    <row r="392" spans="1:3">
      <c r="A392" s="1" t="s">
        <v>73</v>
      </c>
      <c r="B392" s="1" t="s">
        <v>21</v>
      </c>
      <c r="C392" s="1">
        <v>-16.352166666666999</v>
      </c>
    </row>
    <row r="393" spans="1:3">
      <c r="A393" s="1" t="s">
        <v>596</v>
      </c>
      <c r="B393" s="1" t="s">
        <v>21</v>
      </c>
      <c r="C393" s="1">
        <v>-16.7</v>
      </c>
    </row>
    <row r="394" spans="1:3">
      <c r="A394" s="1" t="s">
        <v>107</v>
      </c>
      <c r="B394" s="1" t="s">
        <v>21</v>
      </c>
      <c r="C394" s="1">
        <v>-16.8</v>
      </c>
    </row>
    <row r="395" spans="1:3">
      <c r="A395" s="1" t="s">
        <v>105</v>
      </c>
      <c r="B395" s="1" t="s">
        <v>21</v>
      </c>
      <c r="C395" s="1">
        <v>-17.7</v>
      </c>
    </row>
    <row r="396" spans="1:3">
      <c r="A396" s="6" t="s">
        <v>402</v>
      </c>
      <c r="B396" s="6" t="s">
        <v>23</v>
      </c>
      <c r="C396" s="1">
        <v>-17.899999999999999</v>
      </c>
    </row>
    <row r="397" spans="1:3">
      <c r="A397" s="6" t="s">
        <v>121</v>
      </c>
      <c r="B397" s="6" t="s">
        <v>21</v>
      </c>
      <c r="C397" s="1">
        <v>-18</v>
      </c>
    </row>
    <row r="398" spans="1:3">
      <c r="A398" s="6" t="s">
        <v>392</v>
      </c>
      <c r="B398" s="6" t="s">
        <v>23</v>
      </c>
      <c r="C398" s="1">
        <v>-18.399999999999999</v>
      </c>
    </row>
    <row r="399" spans="1:3">
      <c r="A399" s="1" t="s">
        <v>90</v>
      </c>
      <c r="B399" s="1" t="s">
        <v>21</v>
      </c>
      <c r="C399" s="1">
        <v>-18.5</v>
      </c>
    </row>
    <row r="400" spans="1:3">
      <c r="A400" s="1" t="s">
        <v>64</v>
      </c>
      <c r="B400" s="1" t="s">
        <v>21</v>
      </c>
      <c r="C400" s="1">
        <v>-18.7</v>
      </c>
    </row>
    <row r="401" spans="1:3">
      <c r="A401" s="1" t="s">
        <v>99</v>
      </c>
      <c r="B401" s="1" t="s">
        <v>21</v>
      </c>
      <c r="C401" s="1">
        <v>-18.739799999999999</v>
      </c>
    </row>
    <row r="402" spans="1:3">
      <c r="A402" s="6" t="s">
        <v>116</v>
      </c>
      <c r="B402" s="6" t="s">
        <v>21</v>
      </c>
      <c r="C402" s="1">
        <v>-19</v>
      </c>
    </row>
    <row r="403" spans="1:3">
      <c r="A403" s="6" t="s">
        <v>122</v>
      </c>
      <c r="B403" s="6" t="s">
        <v>21</v>
      </c>
      <c r="C403" s="1">
        <v>-19</v>
      </c>
    </row>
    <row r="404" spans="1:3">
      <c r="A404" s="6" t="s">
        <v>118</v>
      </c>
      <c r="B404" s="6" t="s">
        <v>21</v>
      </c>
      <c r="C404" s="1">
        <v>-19</v>
      </c>
    </row>
    <row r="405" spans="1:3">
      <c r="A405" s="1" t="s">
        <v>168</v>
      </c>
      <c r="B405" s="1" t="s">
        <v>21</v>
      </c>
      <c r="C405" s="1">
        <v>-19.53</v>
      </c>
    </row>
    <row r="406" spans="1:3">
      <c r="A406" s="1" t="s">
        <v>133</v>
      </c>
      <c r="B406" s="1" t="s">
        <v>21</v>
      </c>
      <c r="C406" s="1">
        <v>-19.618333333332998</v>
      </c>
    </row>
    <row r="407" spans="1:3">
      <c r="A407" s="6" t="s">
        <v>91</v>
      </c>
      <c r="B407" s="6" t="s">
        <v>21</v>
      </c>
      <c r="C407" s="1">
        <v>-20</v>
      </c>
    </row>
    <row r="408" spans="1:3">
      <c r="A408" s="6" t="s">
        <v>302</v>
      </c>
      <c r="B408" s="6" t="s">
        <v>21</v>
      </c>
      <c r="C408" s="1">
        <v>-20</v>
      </c>
    </row>
    <row r="409" spans="1:3">
      <c r="A409" s="6" t="s">
        <v>70</v>
      </c>
      <c r="B409" s="6" t="s">
        <v>21</v>
      </c>
      <c r="C409" s="1">
        <v>-20</v>
      </c>
    </row>
    <row r="410" spans="1:3">
      <c r="A410" s="1" t="s">
        <v>295</v>
      </c>
      <c r="B410" s="1" t="s">
        <v>23</v>
      </c>
      <c r="C410" s="1">
        <v>-20</v>
      </c>
    </row>
    <row r="411" spans="1:3">
      <c r="A411" s="1" t="s">
        <v>185</v>
      </c>
      <c r="B411" s="1" t="s">
        <v>21</v>
      </c>
      <c r="C411" s="1">
        <v>-21</v>
      </c>
    </row>
    <row r="412" spans="1:3">
      <c r="A412" s="1" t="s">
        <v>416</v>
      </c>
      <c r="B412" s="1" t="s">
        <v>21</v>
      </c>
      <c r="C412" s="1">
        <v>-21.545999999999999</v>
      </c>
    </row>
    <row r="413" spans="1:3">
      <c r="A413" s="1" t="s">
        <v>89</v>
      </c>
      <c r="B413" s="1" t="s">
        <v>21</v>
      </c>
      <c r="C413" s="1">
        <v>-21.58</v>
      </c>
    </row>
    <row r="414" spans="1:3">
      <c r="A414" s="1" t="s">
        <v>96</v>
      </c>
      <c r="B414" s="1" t="s">
        <v>21</v>
      </c>
      <c r="C414" s="1">
        <v>-22.835000000000001</v>
      </c>
    </row>
    <row r="415" spans="1:3">
      <c r="A415" s="1" t="s">
        <v>160</v>
      </c>
      <c r="B415" s="1" t="s">
        <v>21</v>
      </c>
      <c r="C415" s="1">
        <v>-22.9</v>
      </c>
    </row>
    <row r="416" spans="1:3">
      <c r="A416" s="6" t="s">
        <v>424</v>
      </c>
      <c r="B416" s="6" t="s">
        <v>23</v>
      </c>
      <c r="C416" s="1">
        <v>-23</v>
      </c>
    </row>
    <row r="417" spans="1:3">
      <c r="A417" s="6" t="s">
        <v>55</v>
      </c>
      <c r="B417" s="6" t="s">
        <v>23</v>
      </c>
      <c r="C417" s="1">
        <v>-23</v>
      </c>
    </row>
    <row r="418" spans="1:3">
      <c r="A418" s="6" t="s">
        <v>251</v>
      </c>
      <c r="B418" s="6" t="s">
        <v>23</v>
      </c>
      <c r="C418" s="1">
        <v>-23.1</v>
      </c>
    </row>
    <row r="419" spans="1:3">
      <c r="A419" s="1" t="s">
        <v>531</v>
      </c>
      <c r="B419" s="1" t="s">
        <v>21</v>
      </c>
      <c r="C419" s="1">
        <v>-23.3</v>
      </c>
    </row>
    <row r="420" spans="1:3">
      <c r="A420" s="1" t="s">
        <v>224</v>
      </c>
      <c r="B420" s="1" t="s">
        <v>21</v>
      </c>
      <c r="C420" s="1">
        <v>-24.42</v>
      </c>
    </row>
    <row r="421" spans="1:3">
      <c r="A421" s="1" t="s">
        <v>382</v>
      </c>
      <c r="B421" s="1" t="s">
        <v>21</v>
      </c>
      <c r="C421" s="1">
        <v>-24.5</v>
      </c>
    </row>
    <row r="422" spans="1:3">
      <c r="A422" s="1" t="s">
        <v>182</v>
      </c>
      <c r="B422" s="1" t="s">
        <v>21</v>
      </c>
      <c r="C422" s="1">
        <v>-24.8</v>
      </c>
    </row>
    <row r="423" spans="1:3">
      <c r="A423" s="6" t="s">
        <v>547</v>
      </c>
      <c r="B423" s="6" t="s">
        <v>23</v>
      </c>
      <c r="C423" s="1">
        <v>-25</v>
      </c>
    </row>
    <row r="424" spans="1:3">
      <c r="A424" s="1" t="s">
        <v>426</v>
      </c>
      <c r="B424" s="1" t="s">
        <v>21</v>
      </c>
      <c r="C424" s="1">
        <v>-25.2</v>
      </c>
    </row>
    <row r="425" spans="1:3">
      <c r="A425" s="1" t="s">
        <v>565</v>
      </c>
      <c r="B425" s="1" t="s">
        <v>21</v>
      </c>
      <c r="C425" s="1">
        <v>-25.285</v>
      </c>
    </row>
    <row r="426" spans="1:3">
      <c r="A426" s="6" t="s">
        <v>358</v>
      </c>
      <c r="B426" s="6" t="s">
        <v>23</v>
      </c>
      <c r="C426" s="1">
        <v>-25.7</v>
      </c>
    </row>
    <row r="427" spans="1:3">
      <c r="A427" s="6" t="s">
        <v>102</v>
      </c>
      <c r="B427" s="6" t="s">
        <v>21</v>
      </c>
      <c r="C427" s="1">
        <v>-27</v>
      </c>
    </row>
    <row r="428" spans="1:3">
      <c r="A428" s="6" t="s">
        <v>577</v>
      </c>
      <c r="B428" s="6" t="s">
        <v>21</v>
      </c>
      <c r="C428" s="1">
        <v>-28</v>
      </c>
    </row>
    <row r="429" spans="1:3">
      <c r="A429" s="6" t="s">
        <v>119</v>
      </c>
      <c r="B429" s="6" t="s">
        <v>21</v>
      </c>
      <c r="C429" s="1">
        <v>-28</v>
      </c>
    </row>
    <row r="430" spans="1:3">
      <c r="A430" s="1" t="s">
        <v>284</v>
      </c>
      <c r="B430" s="1" t="s">
        <v>21</v>
      </c>
      <c r="C430" s="1">
        <v>-28.2</v>
      </c>
    </row>
    <row r="431" spans="1:3">
      <c r="A431" s="1" t="s">
        <v>457</v>
      </c>
      <c r="B431" s="1" t="s">
        <v>21</v>
      </c>
      <c r="C431" s="1">
        <v>-28.23</v>
      </c>
    </row>
    <row r="432" spans="1:3">
      <c r="A432" s="6" t="s">
        <v>398</v>
      </c>
      <c r="B432" s="6" t="s">
        <v>23</v>
      </c>
      <c r="C432" s="1">
        <v>-28.9</v>
      </c>
    </row>
    <row r="433" spans="1:3">
      <c r="A433" s="6" t="s">
        <v>563</v>
      </c>
      <c r="B433" s="6" t="s">
        <v>23</v>
      </c>
      <c r="C433" s="1">
        <v>-29.5</v>
      </c>
    </row>
    <row r="434" spans="1:3">
      <c r="A434" s="6" t="s">
        <v>353</v>
      </c>
      <c r="B434" s="6" t="s">
        <v>21</v>
      </c>
      <c r="C434" s="1">
        <v>-30</v>
      </c>
    </row>
    <row r="435" spans="1:3">
      <c r="A435" s="6" t="s">
        <v>80</v>
      </c>
      <c r="B435" s="6" t="s">
        <v>21</v>
      </c>
      <c r="C435" s="1">
        <v>-30</v>
      </c>
    </row>
    <row r="436" spans="1:3">
      <c r="A436" s="6" t="s">
        <v>247</v>
      </c>
      <c r="B436" s="6" t="s">
        <v>21</v>
      </c>
      <c r="C436" s="1">
        <v>-30</v>
      </c>
    </row>
    <row r="437" spans="1:3">
      <c r="A437" s="6" t="s">
        <v>93</v>
      </c>
      <c r="B437" s="6" t="s">
        <v>21</v>
      </c>
      <c r="C437" s="1">
        <v>-30</v>
      </c>
    </row>
    <row r="438" spans="1:3">
      <c r="A438" s="6" t="s">
        <v>383</v>
      </c>
      <c r="B438" s="6" t="s">
        <v>21</v>
      </c>
      <c r="C438" s="1">
        <v>-30</v>
      </c>
    </row>
    <row r="439" spans="1:3">
      <c r="A439" s="6" t="s">
        <v>394</v>
      </c>
      <c r="B439" s="6" t="s">
        <v>23</v>
      </c>
      <c r="C439" s="1">
        <v>-31.2</v>
      </c>
    </row>
    <row r="440" spans="1:3">
      <c r="A440" s="6" t="s">
        <v>350</v>
      </c>
      <c r="B440" s="6" t="s">
        <v>21</v>
      </c>
      <c r="C440" s="1">
        <v>-32</v>
      </c>
    </row>
    <row r="441" spans="1:3">
      <c r="A441" s="1" t="s">
        <v>496</v>
      </c>
      <c r="B441" s="1" t="s">
        <v>21</v>
      </c>
      <c r="C441" s="1">
        <v>-32.799999999999997</v>
      </c>
    </row>
    <row r="442" spans="1:3">
      <c r="A442" s="6" t="s">
        <v>249</v>
      </c>
      <c r="B442" s="6" t="s">
        <v>23</v>
      </c>
      <c r="C442" s="1">
        <v>-32.799999999999997</v>
      </c>
    </row>
    <row r="443" spans="1:3">
      <c r="A443" s="6" t="s">
        <v>372</v>
      </c>
      <c r="B443" s="6" t="s">
        <v>23</v>
      </c>
      <c r="C443" s="1">
        <v>-33</v>
      </c>
    </row>
    <row r="444" spans="1:3">
      <c r="A444" s="1" t="s">
        <v>149</v>
      </c>
      <c r="B444" s="1" t="s">
        <v>21</v>
      </c>
      <c r="C444" s="1">
        <v>-33.1</v>
      </c>
    </row>
    <row r="445" spans="1:3">
      <c r="A445" s="6" t="s">
        <v>260</v>
      </c>
      <c r="B445" s="6" t="s">
        <v>23</v>
      </c>
      <c r="C445" s="1">
        <v>-33.4</v>
      </c>
    </row>
    <row r="446" spans="1:3">
      <c r="A446" s="6" t="s">
        <v>29</v>
      </c>
      <c r="B446" s="6" t="s">
        <v>23</v>
      </c>
      <c r="C446" s="1">
        <v>-34</v>
      </c>
    </row>
    <row r="447" spans="1:3">
      <c r="A447" s="1" t="s">
        <v>611</v>
      </c>
      <c r="B447" s="1" t="s">
        <v>21</v>
      </c>
      <c r="C447" s="1">
        <v>-34.03</v>
      </c>
    </row>
    <row r="448" spans="1:3">
      <c r="A448" s="6" t="s">
        <v>487</v>
      </c>
      <c r="B448" s="6" t="s">
        <v>21</v>
      </c>
      <c r="C448" s="1">
        <v>-35</v>
      </c>
    </row>
    <row r="449" spans="1:3">
      <c r="A449" s="6" t="s">
        <v>95</v>
      </c>
      <c r="B449" s="6" t="s">
        <v>21</v>
      </c>
      <c r="C449" s="1">
        <v>-35</v>
      </c>
    </row>
    <row r="450" spans="1:3">
      <c r="A450" s="1" t="s">
        <v>146</v>
      </c>
      <c r="B450" s="1" t="s">
        <v>21</v>
      </c>
      <c r="C450" s="1">
        <v>-35.880000000000003</v>
      </c>
    </row>
    <row r="451" spans="1:3">
      <c r="A451" s="1" t="s">
        <v>355</v>
      </c>
      <c r="B451" s="1" t="s">
        <v>21</v>
      </c>
      <c r="C451" s="1">
        <v>-36.4</v>
      </c>
    </row>
    <row r="452" spans="1:3">
      <c r="A452" s="1" t="s">
        <v>441</v>
      </c>
      <c r="B452" s="1" t="s">
        <v>21</v>
      </c>
      <c r="C452" s="1">
        <v>-36.5</v>
      </c>
    </row>
    <row r="453" spans="1:3">
      <c r="A453" s="1" t="s">
        <v>384</v>
      </c>
      <c r="B453" s="1" t="s">
        <v>21</v>
      </c>
      <c r="C453" s="1">
        <v>-36.64</v>
      </c>
    </row>
    <row r="454" spans="1:3">
      <c r="A454" s="6" t="s">
        <v>252</v>
      </c>
      <c r="B454" s="6" t="s">
        <v>23</v>
      </c>
      <c r="C454" s="1">
        <v>-36.700000000000003</v>
      </c>
    </row>
    <row r="455" spans="1:3">
      <c r="A455" s="1" t="s">
        <v>456</v>
      </c>
      <c r="B455" s="1" t="s">
        <v>21</v>
      </c>
      <c r="C455" s="1">
        <v>-36.79</v>
      </c>
    </row>
    <row r="456" spans="1:3">
      <c r="A456" s="6" t="s">
        <v>123</v>
      </c>
      <c r="B456" s="6" t="s">
        <v>21</v>
      </c>
      <c r="C456" s="1">
        <v>-37</v>
      </c>
    </row>
    <row r="457" spans="1:3">
      <c r="A457" s="1" t="s">
        <v>195</v>
      </c>
      <c r="B457" s="1" t="s">
        <v>21</v>
      </c>
      <c r="C457" s="1">
        <v>-37.5</v>
      </c>
    </row>
    <row r="458" spans="1:3">
      <c r="A458" s="6" t="s">
        <v>248</v>
      </c>
      <c r="B458" s="6" t="s">
        <v>23</v>
      </c>
      <c r="C458" s="1">
        <v>-37.6</v>
      </c>
    </row>
    <row r="459" spans="1:3">
      <c r="A459" s="1" t="s">
        <v>86</v>
      </c>
      <c r="B459" s="1" t="s">
        <v>21</v>
      </c>
      <c r="C459" s="1">
        <v>-37.700000000000003</v>
      </c>
    </row>
    <row r="460" spans="1:3">
      <c r="A460" s="1" t="s">
        <v>324</v>
      </c>
      <c r="B460" s="1" t="s">
        <v>21</v>
      </c>
      <c r="C460" s="1">
        <v>-38.299999999999997</v>
      </c>
    </row>
    <row r="461" spans="1:3">
      <c r="A461" s="1" t="s">
        <v>85</v>
      </c>
      <c r="B461" s="1" t="s">
        <v>21</v>
      </c>
      <c r="C461" s="1">
        <v>-38.78</v>
      </c>
    </row>
    <row r="462" spans="1:3">
      <c r="A462" s="6" t="s">
        <v>43</v>
      </c>
      <c r="B462" s="6" t="s">
        <v>23</v>
      </c>
      <c r="C462" s="1">
        <v>-39</v>
      </c>
    </row>
    <row r="463" spans="1:3">
      <c r="A463" s="1" t="s">
        <v>465</v>
      </c>
      <c r="B463" s="1" t="s">
        <v>21</v>
      </c>
      <c r="C463" s="1">
        <v>-40</v>
      </c>
    </row>
    <row r="464" spans="1:3">
      <c r="A464" s="6" t="s">
        <v>471</v>
      </c>
      <c r="B464" s="6" t="s">
        <v>21</v>
      </c>
      <c r="C464" s="1">
        <v>-40</v>
      </c>
    </row>
    <row r="465" spans="1:3">
      <c r="A465" s="6" t="s">
        <v>191</v>
      </c>
      <c r="B465" s="6" t="s">
        <v>23</v>
      </c>
      <c r="C465" s="1">
        <v>-40.299999999999997</v>
      </c>
    </row>
    <row r="466" spans="1:3">
      <c r="A466" s="1" t="s">
        <v>88</v>
      </c>
      <c r="B466" s="1" t="s">
        <v>21</v>
      </c>
      <c r="C466" s="1">
        <v>-41.7</v>
      </c>
    </row>
    <row r="467" spans="1:3">
      <c r="A467" s="1" t="s">
        <v>100</v>
      </c>
      <c r="B467" s="1" t="s">
        <v>21</v>
      </c>
      <c r="C467" s="1">
        <v>-42.2</v>
      </c>
    </row>
    <row r="468" spans="1:3">
      <c r="A468" s="1" t="s">
        <v>220</v>
      </c>
      <c r="B468" s="1" t="s">
        <v>21</v>
      </c>
      <c r="C468" s="1">
        <v>-42.266500000000001</v>
      </c>
    </row>
    <row r="469" spans="1:3">
      <c r="A469" s="1" t="s">
        <v>156</v>
      </c>
      <c r="B469" s="1" t="s">
        <v>21</v>
      </c>
      <c r="C469" s="1">
        <v>-42.94</v>
      </c>
    </row>
    <row r="470" spans="1:3">
      <c r="A470" s="1" t="s">
        <v>209</v>
      </c>
      <c r="B470" s="6" t="s">
        <v>23</v>
      </c>
      <c r="C470" s="1">
        <v>-43</v>
      </c>
    </row>
    <row r="471" spans="1:3">
      <c r="A471" s="1" t="s">
        <v>582</v>
      </c>
      <c r="B471" s="1" t="s">
        <v>21</v>
      </c>
      <c r="C471" s="1">
        <v>-43</v>
      </c>
    </row>
    <row r="472" spans="1:3">
      <c r="A472" s="1" t="s">
        <v>435</v>
      </c>
      <c r="B472" s="1" t="s">
        <v>231</v>
      </c>
      <c r="C472" s="1">
        <v>-45</v>
      </c>
    </row>
    <row r="473" spans="1:3">
      <c r="A473" s="1" t="s">
        <v>173</v>
      </c>
      <c r="B473" s="1" t="s">
        <v>21</v>
      </c>
      <c r="C473" s="1">
        <v>-45.8</v>
      </c>
    </row>
    <row r="474" spans="1:3">
      <c r="A474" s="1" t="s">
        <v>492</v>
      </c>
      <c r="B474" s="1" t="s">
        <v>21</v>
      </c>
      <c r="C474" s="1">
        <v>-45.88</v>
      </c>
    </row>
    <row r="475" spans="1:3">
      <c r="A475" s="6" t="s">
        <v>59</v>
      </c>
      <c r="B475" s="6" t="s">
        <v>23</v>
      </c>
      <c r="C475" s="1">
        <v>-46</v>
      </c>
    </row>
    <row r="476" spans="1:3">
      <c r="A476" s="1" t="s">
        <v>491</v>
      </c>
      <c r="B476" s="1" t="s">
        <v>21</v>
      </c>
      <c r="C476" s="1">
        <v>-46.1</v>
      </c>
    </row>
    <row r="477" spans="1:3">
      <c r="A477" s="1" t="s">
        <v>225</v>
      </c>
      <c r="B477" s="1" t="s">
        <v>21</v>
      </c>
      <c r="C477" s="1">
        <v>-46.97</v>
      </c>
    </row>
    <row r="478" spans="1:3">
      <c r="A478" s="1" t="s">
        <v>489</v>
      </c>
      <c r="B478" s="1" t="s">
        <v>21</v>
      </c>
      <c r="C478" s="1">
        <v>-47.05</v>
      </c>
    </row>
    <row r="479" spans="1:3">
      <c r="A479" s="6" t="s">
        <v>474</v>
      </c>
      <c r="B479" s="6" t="s">
        <v>21</v>
      </c>
      <c r="C479" s="1">
        <v>-48.03</v>
      </c>
    </row>
    <row r="480" spans="1:3">
      <c r="A480" s="1" t="s">
        <v>472</v>
      </c>
      <c r="B480" s="1" t="s">
        <v>21</v>
      </c>
      <c r="C480" s="1">
        <v>-49</v>
      </c>
    </row>
    <row r="481" spans="1:3">
      <c r="A481" s="6" t="s">
        <v>84</v>
      </c>
      <c r="B481" s="6" t="s">
        <v>21</v>
      </c>
      <c r="C481" s="1">
        <v>-50</v>
      </c>
    </row>
    <row r="482" spans="1:3">
      <c r="A482" s="6" t="s">
        <v>581</v>
      </c>
      <c r="B482" s="6" t="s">
        <v>23</v>
      </c>
      <c r="C482" s="1">
        <v>-50</v>
      </c>
    </row>
    <row r="483" spans="1:3">
      <c r="A483" s="1" t="s">
        <v>82</v>
      </c>
      <c r="B483" s="1" t="s">
        <v>21</v>
      </c>
      <c r="C483" s="1">
        <v>-50.3</v>
      </c>
    </row>
    <row r="484" spans="1:3">
      <c r="A484" s="1" t="s">
        <v>87</v>
      </c>
      <c r="B484" s="1" t="s">
        <v>21</v>
      </c>
      <c r="C484" s="1">
        <v>-51.53</v>
      </c>
    </row>
    <row r="485" spans="1:3">
      <c r="A485" s="1" t="s">
        <v>316</v>
      </c>
      <c r="B485" s="1" t="s">
        <v>21</v>
      </c>
      <c r="C485" s="1">
        <v>-52.158749999999998</v>
      </c>
    </row>
    <row r="486" spans="1:3">
      <c r="A486" s="6" t="s">
        <v>250</v>
      </c>
      <c r="B486" s="6" t="s">
        <v>23</v>
      </c>
      <c r="C486" s="1">
        <v>-53.2</v>
      </c>
    </row>
    <row r="487" spans="1:3">
      <c r="A487" s="1" t="s">
        <v>154</v>
      </c>
      <c r="B487" s="1" t="s">
        <v>21</v>
      </c>
      <c r="C487" s="1">
        <v>-53.53</v>
      </c>
    </row>
    <row r="488" spans="1:3">
      <c r="A488" s="1" t="s">
        <v>414</v>
      </c>
      <c r="B488" s="1" t="s">
        <v>21</v>
      </c>
      <c r="C488" s="1">
        <v>-54.069888888888997</v>
      </c>
    </row>
    <row r="489" spans="1:3">
      <c r="A489" s="6" t="s">
        <v>305</v>
      </c>
      <c r="B489" s="6" t="s">
        <v>21</v>
      </c>
      <c r="C489" s="1">
        <v>-55</v>
      </c>
    </row>
    <row r="490" spans="1:3">
      <c r="A490" s="6" t="s">
        <v>216</v>
      </c>
      <c r="B490" s="6" t="s">
        <v>23</v>
      </c>
      <c r="C490" s="1">
        <v>-55</v>
      </c>
    </row>
    <row r="491" spans="1:3">
      <c r="A491" s="6" t="s">
        <v>469</v>
      </c>
      <c r="B491" s="6" t="s">
        <v>21</v>
      </c>
      <c r="C491" s="1">
        <v>-58.65</v>
      </c>
    </row>
    <row r="492" spans="1:3">
      <c r="A492" s="6" t="s">
        <v>328</v>
      </c>
      <c r="B492" s="6" t="s">
        <v>23</v>
      </c>
      <c r="C492" s="1">
        <v>-60.4</v>
      </c>
    </row>
    <row r="493" spans="1:3">
      <c r="A493" s="6" t="s">
        <v>396</v>
      </c>
      <c r="B493" s="6" t="s">
        <v>23</v>
      </c>
      <c r="C493" s="1">
        <v>-62.3</v>
      </c>
    </row>
    <row r="494" spans="1:3">
      <c r="A494" s="1" t="s">
        <v>145</v>
      </c>
      <c r="B494" s="1" t="s">
        <v>23</v>
      </c>
      <c r="C494" s="1">
        <v>-62.7</v>
      </c>
    </row>
    <row r="495" spans="1:3">
      <c r="A495" s="6" t="s">
        <v>40</v>
      </c>
      <c r="B495" s="6" t="s">
        <v>23</v>
      </c>
      <c r="C495" s="1">
        <v>-64</v>
      </c>
    </row>
    <row r="496" spans="1:3">
      <c r="A496" s="6" t="s">
        <v>158</v>
      </c>
      <c r="B496" s="6" t="s">
        <v>21</v>
      </c>
      <c r="C496" s="1">
        <v>-65</v>
      </c>
    </row>
    <row r="497" spans="1:3">
      <c r="A497" s="6" t="s">
        <v>490</v>
      </c>
      <c r="B497" s="6" t="s">
        <v>21</v>
      </c>
      <c r="C497" s="1">
        <v>-65</v>
      </c>
    </row>
    <row r="498" spans="1:3">
      <c r="A498" s="6" t="s">
        <v>111</v>
      </c>
      <c r="B498" s="6" t="s">
        <v>21</v>
      </c>
      <c r="C498" s="1">
        <v>-65</v>
      </c>
    </row>
    <row r="499" spans="1:3">
      <c r="A499" s="1" t="s">
        <v>488</v>
      </c>
      <c r="B499" s="1" t="s">
        <v>21</v>
      </c>
      <c r="C499" s="1">
        <v>-65.400000000000006</v>
      </c>
    </row>
    <row r="500" spans="1:3">
      <c r="A500" s="1" t="s">
        <v>269</v>
      </c>
      <c r="B500" s="1" t="s">
        <v>21</v>
      </c>
      <c r="C500" s="1">
        <v>-65.8</v>
      </c>
    </row>
    <row r="501" spans="1:3">
      <c r="A501" s="6" t="s">
        <v>438</v>
      </c>
      <c r="B501" s="6" t="s">
        <v>23</v>
      </c>
      <c r="C501" s="1">
        <v>-66</v>
      </c>
    </row>
    <row r="502" spans="1:3">
      <c r="A502" s="6" t="s">
        <v>48</v>
      </c>
      <c r="B502" s="6" t="s">
        <v>23</v>
      </c>
      <c r="C502" s="1">
        <v>-66</v>
      </c>
    </row>
    <row r="503" spans="1:3">
      <c r="A503" s="1" t="s">
        <v>202</v>
      </c>
      <c r="B503" s="1" t="s">
        <v>21</v>
      </c>
      <c r="C503" s="1">
        <v>-67.156000000000006</v>
      </c>
    </row>
    <row r="504" spans="1:3">
      <c r="A504" s="6" t="s">
        <v>42</v>
      </c>
      <c r="B504" s="6" t="s">
        <v>23</v>
      </c>
      <c r="C504" s="1">
        <v>-69</v>
      </c>
    </row>
    <row r="505" spans="1:3">
      <c r="A505" s="6" t="s">
        <v>253</v>
      </c>
      <c r="B505" s="6" t="s">
        <v>23</v>
      </c>
      <c r="C505" s="1">
        <v>-70.8</v>
      </c>
    </row>
    <row r="506" spans="1:3">
      <c r="A506" s="6" t="s">
        <v>39</v>
      </c>
      <c r="B506" s="6" t="s">
        <v>23</v>
      </c>
      <c r="C506" s="1">
        <v>-72</v>
      </c>
    </row>
    <row r="507" spans="1:3">
      <c r="A507" s="1" t="s">
        <v>274</v>
      </c>
      <c r="B507" s="1" t="s">
        <v>21</v>
      </c>
      <c r="C507" s="1">
        <v>-74.53</v>
      </c>
    </row>
    <row r="508" spans="1:3">
      <c r="A508" s="1" t="s">
        <v>411</v>
      </c>
      <c r="B508" s="1" t="s">
        <v>21</v>
      </c>
      <c r="C508" s="1">
        <v>-75</v>
      </c>
    </row>
    <row r="509" spans="1:3">
      <c r="A509" s="6" t="s">
        <v>338</v>
      </c>
      <c r="B509" s="6" t="s">
        <v>23</v>
      </c>
      <c r="C509" s="1">
        <v>-77</v>
      </c>
    </row>
    <row r="510" spans="1:3">
      <c r="A510" s="1" t="s">
        <v>464</v>
      </c>
      <c r="B510" s="1" t="s">
        <v>21</v>
      </c>
      <c r="C510" s="1">
        <v>-77.203500000000005</v>
      </c>
    </row>
    <row r="511" spans="1:3">
      <c r="A511" s="6" t="s">
        <v>141</v>
      </c>
      <c r="B511" s="6" t="s">
        <v>21</v>
      </c>
      <c r="C511" s="1">
        <v>-80</v>
      </c>
    </row>
    <row r="512" spans="1:3">
      <c r="A512" s="1" t="s">
        <v>144</v>
      </c>
      <c r="B512" s="1" t="s">
        <v>21</v>
      </c>
      <c r="C512" s="1">
        <v>-84.873000000000005</v>
      </c>
    </row>
    <row r="513" spans="1:3">
      <c r="A513" s="6" t="s">
        <v>608</v>
      </c>
      <c r="B513" s="6" t="s">
        <v>23</v>
      </c>
      <c r="C513" s="1">
        <v>-93</v>
      </c>
    </row>
    <row r="514" spans="1:3">
      <c r="A514" s="6" t="s">
        <v>521</v>
      </c>
      <c r="B514" s="6" t="s">
        <v>23</v>
      </c>
      <c r="C514" s="1">
        <v>-100</v>
      </c>
    </row>
    <row r="515" spans="1:3">
      <c r="A515" s="6" t="s">
        <v>345</v>
      </c>
      <c r="B515" s="6" t="s">
        <v>21</v>
      </c>
      <c r="C515" s="1">
        <v>-110</v>
      </c>
    </row>
    <row r="516" spans="1:3">
      <c r="A516" s="6" t="s">
        <v>525</v>
      </c>
      <c r="B516" s="6" t="s">
        <v>23</v>
      </c>
      <c r="C516" s="1">
        <v>-118</v>
      </c>
    </row>
    <row r="517" spans="1:3">
      <c r="A517" s="6" t="s">
        <v>58</v>
      </c>
      <c r="B517" s="6" t="s">
        <v>23</v>
      </c>
      <c r="C517" s="1">
        <v>-123</v>
      </c>
    </row>
    <row r="518" spans="1:3">
      <c r="A518" s="6" t="s">
        <v>332</v>
      </c>
      <c r="B518" s="6" t="s">
        <v>23</v>
      </c>
      <c r="C518" s="1">
        <v>-132</v>
      </c>
    </row>
    <row r="519" spans="1:3">
      <c r="A519" s="6" t="s">
        <v>584</v>
      </c>
      <c r="B519" s="6" t="s">
        <v>23</v>
      </c>
      <c r="C519" s="1">
        <v>-141</v>
      </c>
    </row>
    <row r="520" spans="1:3">
      <c r="A520" s="6" t="s">
        <v>327</v>
      </c>
      <c r="B520" s="6" t="s">
        <v>23</v>
      </c>
      <c r="C520" s="1">
        <v>-142</v>
      </c>
    </row>
    <row r="521" spans="1:3">
      <c r="A521" s="6" t="s">
        <v>275</v>
      </c>
      <c r="B521" s="6" t="s">
        <v>23</v>
      </c>
      <c r="C521" s="1">
        <v>-152</v>
      </c>
    </row>
    <row r="522" spans="1:3">
      <c r="A522" s="6" t="s">
        <v>22</v>
      </c>
      <c r="B522" s="6" t="s">
        <v>23</v>
      </c>
      <c r="C522" s="1">
        <v>-166</v>
      </c>
    </row>
    <row r="523" spans="1:3">
      <c r="A523" s="6" t="s">
        <v>344</v>
      </c>
      <c r="B523" s="6" t="s">
        <v>21</v>
      </c>
      <c r="C523" s="1">
        <v>-270</v>
      </c>
    </row>
    <row r="524" spans="1:3">
      <c r="A524" s="6" t="s">
        <v>333</v>
      </c>
      <c r="B524" s="6" t="s">
        <v>21</v>
      </c>
      <c r="C524" s="1">
        <v>-270</v>
      </c>
    </row>
    <row r="525" spans="1:3">
      <c r="A525" s="6" t="s">
        <v>342</v>
      </c>
      <c r="B525" s="6" t="s">
        <v>21</v>
      </c>
      <c r="C525" s="1">
        <v>-310</v>
      </c>
    </row>
    <row r="526" spans="1:3">
      <c r="A526" s="6" t="s">
        <v>26</v>
      </c>
      <c r="B526" s="6" t="s">
        <v>23</v>
      </c>
      <c r="C526" s="1">
        <v>-370</v>
      </c>
    </row>
    <row r="527" spans="1:3">
      <c r="A527" s="6" t="s">
        <v>27</v>
      </c>
      <c r="B527" s="6" t="s">
        <v>23</v>
      </c>
      <c r="C527" s="1">
        <v>-370</v>
      </c>
    </row>
    <row r="528" spans="1:3">
      <c r="A528" s="6" t="s">
        <v>30</v>
      </c>
      <c r="B528" s="6" t="s">
        <v>23</v>
      </c>
      <c r="C528" s="1">
        <v>-370</v>
      </c>
    </row>
    <row r="529" spans="1:3">
      <c r="A529" s="6" t="s">
        <v>32</v>
      </c>
      <c r="B529" s="6" t="s">
        <v>23</v>
      </c>
      <c r="C529" s="1">
        <v>-370</v>
      </c>
    </row>
    <row r="530" spans="1:3">
      <c r="A530" s="6" t="s">
        <v>35</v>
      </c>
      <c r="B530" s="6" t="s">
        <v>23</v>
      </c>
      <c r="C530" s="1">
        <v>-370</v>
      </c>
    </row>
    <row r="531" spans="1:3">
      <c r="A531" s="6" t="s">
        <v>36</v>
      </c>
      <c r="B531" s="6" t="s">
        <v>23</v>
      </c>
      <c r="C531" s="1">
        <v>-370</v>
      </c>
    </row>
    <row r="532" spans="1:3">
      <c r="A532" s="6" t="s">
        <v>37</v>
      </c>
      <c r="B532" s="6" t="s">
        <v>23</v>
      </c>
      <c r="C532" s="1">
        <v>-370</v>
      </c>
    </row>
    <row r="533" spans="1:3">
      <c r="A533" s="6" t="s">
        <v>38</v>
      </c>
      <c r="B533" s="6" t="s">
        <v>23</v>
      </c>
      <c r="C533" s="1">
        <v>-370</v>
      </c>
    </row>
    <row r="534" spans="1:3">
      <c r="A534" s="6" t="s">
        <v>45</v>
      </c>
      <c r="B534" s="6" t="s">
        <v>23</v>
      </c>
      <c r="C534" s="1">
        <v>-370</v>
      </c>
    </row>
    <row r="535" spans="1:3">
      <c r="A535" s="6" t="s">
        <v>46</v>
      </c>
      <c r="B535" s="6" t="s">
        <v>23</v>
      </c>
      <c r="C535" s="1">
        <v>-370</v>
      </c>
    </row>
    <row r="536" spans="1:3">
      <c r="A536" s="6" t="s">
        <v>49</v>
      </c>
      <c r="B536" s="6" t="s">
        <v>23</v>
      </c>
      <c r="C536" s="1">
        <v>-370</v>
      </c>
    </row>
    <row r="537" spans="1:3">
      <c r="A537" s="6" t="s">
        <v>51</v>
      </c>
      <c r="B537" s="6" t="s">
        <v>23</v>
      </c>
      <c r="C537" s="1">
        <v>-370</v>
      </c>
    </row>
    <row r="538" spans="1:3">
      <c r="A538" s="6" t="s">
        <v>54</v>
      </c>
      <c r="B538" s="6" t="s">
        <v>23</v>
      </c>
      <c r="C538" s="1">
        <v>-370</v>
      </c>
    </row>
    <row r="539" spans="1:3">
      <c r="A539" s="6" t="s">
        <v>56</v>
      </c>
      <c r="B539" s="6" t="s">
        <v>23</v>
      </c>
      <c r="C539" s="1">
        <v>-370</v>
      </c>
    </row>
    <row r="540" spans="1:3">
      <c r="A540" s="6" t="s">
        <v>57</v>
      </c>
      <c r="B540" s="6" t="s">
        <v>23</v>
      </c>
      <c r="C540" s="1">
        <v>-370</v>
      </c>
    </row>
    <row r="541" spans="1:3">
      <c r="A541" s="6" t="s">
        <v>334</v>
      </c>
      <c r="B541" s="6" t="s">
        <v>23</v>
      </c>
      <c r="C541" s="1">
        <v>-370</v>
      </c>
    </row>
    <row r="542" spans="1:3">
      <c r="A542" s="6" t="s">
        <v>337</v>
      </c>
      <c r="B542" s="6" t="s">
        <v>23</v>
      </c>
      <c r="C542" s="1">
        <v>-370</v>
      </c>
    </row>
    <row r="543" spans="1:3">
      <c r="A543" s="6" t="s">
        <v>340</v>
      </c>
      <c r="B543" s="6" t="s">
        <v>23</v>
      </c>
      <c r="C543" s="1">
        <v>-370</v>
      </c>
    </row>
    <row r="544" spans="1:3">
      <c r="A544" s="6" t="s">
        <v>343</v>
      </c>
      <c r="B544" s="6" t="s">
        <v>23</v>
      </c>
      <c r="C544" s="1">
        <v>-370</v>
      </c>
    </row>
    <row r="545" spans="1:3">
      <c r="A545" s="6" t="s">
        <v>341</v>
      </c>
      <c r="B545" s="6" t="s">
        <v>21</v>
      </c>
      <c r="C545" s="1">
        <v>-370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Nordquist</dc:creator>
  <cp:keywords/>
  <dc:description/>
  <cp:lastModifiedBy/>
  <cp:revision>151</cp:revision>
  <dcterms:created xsi:type="dcterms:W3CDTF">2022-05-20T09:19:56Z</dcterms:created>
  <dcterms:modified xsi:type="dcterms:W3CDTF">2023-06-16T01:47:20Z</dcterms:modified>
  <cp:category/>
  <cp:contentStatus/>
</cp:coreProperties>
</file>