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enoses_colostate_edu/Documents/Dissertation/Paper 1.5 DES Model/"/>
    </mc:Choice>
  </mc:AlternateContent>
  <xr:revisionPtr revIDLastSave="0" documentId="13_ncr:1_{CF4025DA-FB99-4C65-AFFA-D4EC2AA35360}" xr6:coauthVersionLast="47" xr6:coauthVersionMax="47" xr10:uidLastSave="{00000000-0000-0000-0000-000000000000}"/>
  <bookViews>
    <workbookView xWindow="-103" yWindow="-103" windowWidth="27977" windowHeight="18000" xr2:uid="{A9DD2B93-A39B-4932-9835-912E73EBEA47}"/>
  </bookViews>
  <sheets>
    <sheet name="Sheet1" sheetId="1" r:id="rId1"/>
    <sheet name="Sheet2" sheetId="2" r:id="rId2"/>
  </sheets>
  <definedNames>
    <definedName name="Pal_Workbook_GUID" hidden="1">"Z5ZVYMG5WIS271TPZTRULSFY"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B21" i="2"/>
  <c r="C20" i="2"/>
  <c r="B20" i="2"/>
  <c r="I7" i="1" l="1"/>
  <c r="I6" i="1"/>
  <c r="I5" i="1"/>
  <c r="I4" i="1"/>
</calcChain>
</file>

<file path=xl/sharedStrings.xml><?xml version="1.0" encoding="utf-8"?>
<sst xmlns="http://schemas.openxmlformats.org/spreadsheetml/2006/main" count="252" uniqueCount="188">
  <si>
    <t>Arrival Rates</t>
  </si>
  <si>
    <t xml:space="preserve">   Incidents</t>
  </si>
  <si>
    <t xml:space="preserve">   Requests</t>
  </si>
  <si>
    <t xml:space="preserve">   Project Tasks</t>
  </si>
  <si>
    <t xml:space="preserve">   Maintenance Tasks</t>
  </si>
  <si>
    <t>Service Times</t>
  </si>
  <si>
    <t xml:space="preserve">   Skill Level Mismatch</t>
  </si>
  <si>
    <t>Required Skill Type</t>
  </si>
  <si>
    <t>Variable</t>
  </si>
  <si>
    <t>prnum</t>
  </si>
  <si>
    <t>Low = 3</t>
  </si>
  <si>
    <t>Medium = 2</t>
  </si>
  <si>
    <t>High = 1</t>
  </si>
  <si>
    <t>Team A = 1</t>
  </si>
  <si>
    <t>Team 2 = B</t>
  </si>
  <si>
    <t>Both = 3</t>
  </si>
  <si>
    <t>pstnum</t>
  </si>
  <si>
    <t>pslnum</t>
  </si>
  <si>
    <t>SimEvents</t>
  </si>
  <si>
    <t>Vensim</t>
  </si>
  <si>
    <t>dt = -0.150685*log(1-rand());</t>
  </si>
  <si>
    <t>Urgency</t>
  </si>
  <si>
    <t>Priority</t>
  </si>
  <si>
    <t>Attribute</t>
  </si>
  <si>
    <t>ReqSkillLevel</t>
  </si>
  <si>
    <t>ReqSkillType</t>
  </si>
  <si>
    <t>Data Elements</t>
  </si>
  <si>
    <t>ReqServiceTime</t>
  </si>
  <si>
    <t xml:space="preserve">   Remaining Work</t>
  </si>
  <si>
    <t>RemWork</t>
  </si>
  <si>
    <t>Source?</t>
  </si>
  <si>
    <t>dt = -0.061303*log(1-rand());</t>
  </si>
  <si>
    <t>ServiceNow data, fitted to: Neg Exp mu=1/lambda=0.150685</t>
  </si>
  <si>
    <t>ServiceNow data, fitted to: Neg Exp mu=1/lambda=0.061303</t>
  </si>
  <si>
    <t>dt = -.5*log(1-rand());</t>
  </si>
  <si>
    <t>dt = -1*log(1-rand());</t>
  </si>
  <si>
    <t xml:space="preserve"> Entity Generate</t>
  </si>
  <si>
    <t>Interviews</t>
  </si>
  <si>
    <t>Server Entry</t>
  </si>
  <si>
    <t>entity.ServiceTime = -.3*log(1-rand())</t>
  </si>
  <si>
    <t>Server Service Complete</t>
  </si>
  <si>
    <t>Calculation Action</t>
  </si>
  <si>
    <t>Notes</t>
  </si>
  <si>
    <t>Calculated</t>
  </si>
  <si>
    <t>comparison to ServiceNow data</t>
  </si>
  <si>
    <t>AsignSkillLevel</t>
  </si>
  <si>
    <t>Org chart actuals</t>
  </si>
  <si>
    <t>Engineer</t>
  </si>
  <si>
    <t>Associate Engineer</t>
  </si>
  <si>
    <t>Senior Engineer</t>
  </si>
  <si>
    <t>entity.AsignSkillLevel = 1</t>
  </si>
  <si>
    <t>entity.AsignSkillLevel = 3</t>
  </si>
  <si>
    <t>entity.AsignSkillLevel = 2</t>
  </si>
  <si>
    <t>skilvldiff</t>
  </si>
  <si>
    <t>svctimediff</t>
  </si>
  <si>
    <t>Rework</t>
  </si>
  <si>
    <t>Estimated: Neg Exp mu=1/lambda=0.5</t>
  </si>
  <si>
    <t>Estimated: Neg Exp mu=1/lambda=1</t>
  </si>
  <si>
    <t>WorkType</t>
  </si>
  <si>
    <t>Incident = 1, Request = 2, Project Task = 3, Maint Task = 4</t>
  </si>
  <si>
    <t>Terminator Entry</t>
  </si>
  <si>
    <t>ServiceNow data on distribution of tickets between teams</t>
  </si>
  <si>
    <t>Entity Type</t>
  </si>
  <si>
    <t>Palsidade @Risk fitting</t>
  </si>
  <si>
    <t>V&amp;V</t>
  </si>
  <si>
    <t>Randomly determined by assigned server through routing, compared to required skill level to adjust required service time and probability of rework</t>
  </si>
  <si>
    <t>Determines how much time engineer has available and compared to required service times; if greater than required, work can be completed, if not ticket is returned to queue</t>
  </si>
  <si>
    <t>ServiceNow data on queue transfers</t>
  </si>
  <si>
    <t>rewnum = rand()
if rewnum &lt; entity.Rework
    genIncident();
end</t>
  </si>
  <si>
    <t>Adjusts Rework % based on mismatch between required and assigned skill level, generates new incident (to be modeled). All entities initialize with Rework probability of .005</t>
  </si>
  <si>
    <t>skilvldiff = entity.AsignSkillLevel - entity.ReqSkillLevel
if skilvldiff == 2
    entity.ServiceTime = entity.ServiceTime*0.80
    entity.Rework = entity.Rework-0.002
elseif skilvldiff == 1
    entity.ServiceTime = entity.ServiceTime*0.90
    entity.Rework = entity.Rework-0.001
elseif skilvldiff == -1
    entity.ServiceTime = entity.ServiceTime*1.1
    entity.Rework = entity.Rework+0.0025
elseif skilvldiff == -2
    entity.ServiceTime = entity.ServiceTime*1.2
    entity.Rework = entity.Rework+0.005
end</t>
  </si>
  <si>
    <t>Interviews, estimated Neg Exp mu=1/lambda=0.3</t>
  </si>
  <si>
    <t>entity.ReqServiceTime = -.15*log(1-rand())</t>
  </si>
  <si>
    <t>ServiceNow data, estimated Neg Exp mu=1/lambda=0.15</t>
  </si>
  <si>
    <t>svctimediff = entity.ReqServiceTime - entity.ServiceTime
if svctimediff &gt; 0
    entity.RemWork = 1
    entity.ReqServiceTime = (entity.ReqServiceTime - svctimediff) * 1.1
else
    entity.RemWork = 2
end</t>
  </si>
  <si>
    <t>StartTime</t>
  </si>
  <si>
    <t>TeamQueue Entry</t>
  </si>
  <si>
    <t>entity.StartTime = getStartTime();</t>
  </si>
  <si>
    <t>Function getStartTime() returns current clock time; used to calculate total time</t>
  </si>
  <si>
    <t>Start Time</t>
  </si>
  <si>
    <t>Total Time</t>
  </si>
  <si>
    <t>recordTotalTimePx(entity.StartTime);</t>
  </si>
  <si>
    <t>Function recordTotalTimePx(entity.StartTime) calculates total time as finish time - start time, by priority</t>
  </si>
  <si>
    <t>Entities evaluated at output switch RemWork = 1 return to queue, RemWork = 2 route to sink; calculates remaining required service time, and adds 10% switching penalty for stop-start</t>
  </si>
  <si>
    <t xml:space="preserve">   Actual Service Time</t>
  </si>
  <si>
    <t xml:space="preserve">   Req'd Service Times</t>
  </si>
  <si>
    <t>Skill Levels</t>
  </si>
  <si>
    <t xml:space="preserve">   Required Skill Level</t>
  </si>
  <si>
    <t xml:space="preserve">      Incidents</t>
  </si>
  <si>
    <t xml:space="preserve">      Requests</t>
  </si>
  <si>
    <t xml:space="preserve">      Project Tasks</t>
  </si>
  <si>
    <t xml:space="preserve">      Maintenance Tasks</t>
  </si>
  <si>
    <t xml:space="preserve">   Assigned Skill Level</t>
  </si>
  <si>
    <t xml:space="preserve">   Rework Probability</t>
  </si>
  <si>
    <t>Determines how much time is required to complete work, can be adjusted by skill level mismatch</t>
  </si>
  <si>
    <t>Determines whether work needs to route to alternate team; assumed to be the same for all work types</t>
  </si>
  <si>
    <t>Relation to DES</t>
  </si>
  <si>
    <t>Directly equivalent</t>
  </si>
  <si>
    <t>Assignment Rates</t>
  </si>
  <si>
    <t xml:space="preserve">   Ticket Assignment Rate</t>
  </si>
  <si>
    <t xml:space="preserve">   Task Assignment Rate</t>
  </si>
  <si>
    <t>Direct equivalence between models, external to model so unchanging between iterations</t>
  </si>
  <si>
    <t>Work Pickup Rates</t>
  </si>
  <si>
    <t xml:space="preserve">   Ticket Pickup Rate</t>
  </si>
  <si>
    <t xml:space="preserve">   Task Pickup Rate</t>
  </si>
  <si>
    <t>Work Stop Rates</t>
  </si>
  <si>
    <t xml:space="preserve">   Ticket Stop Rate</t>
  </si>
  <si>
    <t xml:space="preserve">   Task Stop Rate</t>
  </si>
  <si>
    <t xml:space="preserve">   Ops Rework Generation Rate</t>
  </si>
  <si>
    <t xml:space="preserve">Adjusts Required Service Time and Rework Probability based on mismatch between required and assigned skill level. </t>
  </si>
  <si>
    <t>Not modeled in single-team</t>
  </si>
  <si>
    <t>Used to track full cycle time and queue times by work type</t>
  </si>
  <si>
    <t>pslnum = rand()                    %ReqSkillLevel
if pslnum&lt;0.76
    entity.ReqSkillLevel = 3;      %75 percent low skill
elseif pslnum&gt;0.94
    entity.ReqSkillLevel = 1;      %5 percent high skill
else
    entity.ReqSkillLevel = 2       %20 percent medium skill
end</t>
  </si>
  <si>
    <t>prnum = rand()                     %Priority
if prnum&lt;0.6
    entity.Priority = 3;           %59 percent low priority
elseif prnum&gt;0.995
    entity.Priority = 1;           %0.5 percent high priority
else
    entity.Priority = 2            %40 percent medium priority
end</t>
  </si>
  <si>
    <t>Assumed to be immediate in both models, so T1 Undiscovered Rework immediately becomes T1 Discovered Rework and is then immediately added to the T1 Incident Queue</t>
  </si>
  <si>
    <t>rewnum</t>
  </si>
  <si>
    <t>Entity Terminator Entry</t>
  </si>
  <si>
    <t>WorkType =1</t>
  </si>
  <si>
    <t>WorkType =2</t>
  </si>
  <si>
    <t>WorkType =3</t>
  </si>
  <si>
    <t>WorkType =4</t>
  </si>
  <si>
    <t>Entity Generation on Signal</t>
  </si>
  <si>
    <t>genIncident() function signals generation of a new entity of Incident type (WorkType = 1) by IncidentsfromReworkGen entity generator</t>
  </si>
  <si>
    <t>pstnum = rand()                    %ReqSkillType
if pstnum&lt;0.57                    
    entity.ReqSkillType = 2;       %56 percent team B (IDM)
elseif pstnum&gt;0.89
    entity.ReqSkillType = 3;       %10 percent both
else
    entity.ReqSkillType = 1        %34 percent team A (O365)
end</t>
  </si>
  <si>
    <t>Convert from statistical entity generation to average continuous rate</t>
  </si>
  <si>
    <t>Equation</t>
  </si>
  <si>
    <t>Formula</t>
  </si>
  <si>
    <t>Entity Generate</t>
  </si>
  <si>
    <t>entity.ReqServiceTime / entity.ServiceTime</t>
  </si>
  <si>
    <t>Constant = 2</t>
  </si>
  <si>
    <t>Constant = 1</t>
  </si>
  <si>
    <t>Constant = 16.62</t>
  </si>
  <si>
    <t>Constant = 6.63</t>
  </si>
  <si>
    <t>Task Pickup Rate</t>
  </si>
  <si>
    <t>Ticket Pickup Rate</t>
  </si>
  <si>
    <t xml:space="preserve">Matches ServiceNow conventions; assumed to be the same for all work types. Influenced by Management Pressure. Not directly reflected  in Vensim. </t>
  </si>
  <si>
    <t>Vensim only models a single queue rather than two tiers, so engineer assignment rates do not carry through from DES.</t>
  </si>
  <si>
    <t>Base data set from DES, but dynamically impacted by productivity and timeliness</t>
  </si>
  <si>
    <t>("&lt;Base Task Pickup Rate&gt;"+"&lt;Active Task Correction&gt;")</t>
  </si>
  <si>
    <t>("&lt;Base Ticket Pickup Rate&gt;"+"&lt;Active Ticket Correction&gt;")</t>
  </si>
  <si>
    <t>Pickup rates regulated through series of variables to ensure Active Task stock level remains positive</t>
  </si>
  <si>
    <t>Ticket Stop Rate</t>
  </si>
  <si>
    <t>Task Stop Rate</t>
  </si>
  <si>
    <t>Base data set from DES, but dynamically impacted by Management Preemption</t>
  </si>
  <si>
    <t>&lt;Base Task Stop Rate&gt;*(1+Management Preemption)</t>
  </si>
  <si>
    <t>&lt;Base Ticket Stop Rate&gt;*(1+Management Preemption)</t>
  </si>
  <si>
    <t>Management Preemption determined by Management Pressure, in turn driven by productivity and timeliness</t>
  </si>
  <si>
    <t>Error Generation Rates</t>
  </si>
  <si>
    <t>Rework Rate</t>
  </si>
  <si>
    <t>Rate Inc from Change</t>
  </si>
  <si>
    <t>Base data set from DES, but dynamically impacted by quality measures</t>
  </si>
  <si>
    <t>IF THEN ELSE( ("&lt;Base Inc from Change Rate&gt;"+(Ticket Completion Rate*(Fatigue-Management Quality Focus)))&gt;0 , ("&lt;Base Inc from Change Rate&gt;"+(Ticket Completion Rate*(Fatigue-Management Quality Focus))) , 0 )</t>
  </si>
  <si>
    <t>IF THEN ELSE( (Task Completion Rate*"&lt;Base Rework Rate&gt;"-Management Quality Focus+Fatigue)&gt;0 , (Task Completion Rate*"&lt;Base Rework Rate&gt;"-Management Quality Focus+Fatigue) , 0 )</t>
  </si>
  <si>
    <t xml:space="preserve">   Rework Conversion to Incidents</t>
  </si>
  <si>
    <t>Determines complexity of work; assumed to be the same for all work types. Not modeled in Vensim</t>
  </si>
  <si>
    <t>See Error Generation Rates above</t>
  </si>
  <si>
    <t>Not currently modeled in Vensim</t>
  </si>
  <si>
    <t>Not modeled in Vensim</t>
  </si>
  <si>
    <t>Cyclical between models: initially determined in DES, fed to Vensim where they're dynamically adjusted, and then iterated repeatedly</t>
  </si>
  <si>
    <t xml:space="preserve">   Proj Rework Generation Rate</t>
  </si>
  <si>
    <t>Iteration</t>
  </si>
  <si>
    <t>Inc Gen Rate</t>
  </si>
  <si>
    <t>Req Gen Rate</t>
  </si>
  <si>
    <t>Proj Gen Rate</t>
  </si>
  <si>
    <t>Mnt Gen Rate</t>
  </si>
  <si>
    <t>DES</t>
  </si>
  <si>
    <t>SD</t>
  </si>
  <si>
    <t>Task Completion Rate</t>
  </si>
  <si>
    <t>Ticket Completion Rate</t>
  </si>
  <si>
    <t>Base at 19.78 / day</t>
  </si>
  <si>
    <t>Base at 2.58 / day</t>
  </si>
  <si>
    <t>Determined by total number entities completed and stopped</t>
  </si>
  <si>
    <t>Base at 1.75</t>
  </si>
  <si>
    <t>Base at 13.12</t>
  </si>
  <si>
    <t>Result of Simulation (not fed back)</t>
  </si>
  <si>
    <t>Unchanged between iterations - externally driven</t>
  </si>
  <si>
    <t>Base at 6.67 / day, increases to oscillate around 10 / day - 33% increase</t>
  </si>
  <si>
    <t>Base at 0.82 / day, increases to oscillate around 1.23  - 33% increase</t>
  </si>
  <si>
    <t>Determined by entity.ReqServiceTime = -.15*log(1-rand()) v. entity.ServiceTime = -.3*log(1-rand())</t>
  </si>
  <si>
    <t>Reduce ServiceTime to dt=-.201*log(1-rand())</t>
  </si>
  <si>
    <t>Base set at 0.005 (.5%), modified by skill gap</t>
  </si>
  <si>
    <t>Tasks / Day</t>
  </si>
  <si>
    <t>Tickets / Day</t>
  </si>
  <si>
    <t>Rework (stable)</t>
  </si>
  <si>
    <t>Pickup (stable)</t>
  </si>
  <si>
    <t>Base set to .44, modified by skill gap</t>
  </si>
  <si>
    <t>Base at .005, oscillates but averages to 13.5 / day compared to pickup of 30.5 / day -&gt; .44</t>
  </si>
  <si>
    <t>Completion (stable)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</si>
</sst>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 indent="1"/>
    </xf>
    <xf numFmtId="0" fontId="2" fillId="0" borderId="1" xfId="0" applyFont="1" applyBorder="1"/>
    <xf numFmtId="0" fontId="0" fillId="3" borderId="0" xfId="0" applyFill="1"/>
    <xf numFmtId="0" fontId="0" fillId="2" borderId="0" xfId="0" applyFill="1" applyAlignment="1">
      <alignment horizontal="left"/>
    </xf>
    <xf numFmtId="0" fontId="4" fillId="0" borderId="0" xfId="0" applyFont="1"/>
    <xf numFmtId="0" fontId="0" fillId="2" borderId="0" xfId="0" applyFill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quotePrefix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164" fontId="0" fillId="2" borderId="3" xfId="0" quotePrefix="1" applyNumberFormat="1" applyFill="1" applyBorder="1" applyAlignment="1">
      <alignment horizontal="center"/>
    </xf>
    <xf numFmtId="0" fontId="0" fillId="2" borderId="3" xfId="0" applyFill="1" applyBorder="1" applyAlignment="1">
      <alignment horizontal="left" wrapText="1"/>
    </xf>
    <xf numFmtId="0" fontId="0" fillId="2" borderId="3" xfId="0" quotePrefix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quotePrefix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0" borderId="3" xfId="0" quotePrefix="1" applyBorder="1" applyAlignment="1">
      <alignment horizontal="center"/>
    </xf>
    <xf numFmtId="164" fontId="0" fillId="2" borderId="3" xfId="0" quotePrefix="1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164" fontId="0" fillId="2" borderId="4" xfId="0" quotePrefix="1" applyNumberFormat="1" applyFill="1" applyBorder="1" applyAlignment="1">
      <alignment horizontal="left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0" borderId="4" xfId="0" applyBorder="1" applyAlignment="1">
      <alignment horizontal="left" vertical="center" wrapText="1"/>
    </xf>
    <xf numFmtId="164" fontId="0" fillId="2" borderId="2" xfId="0" quotePrefix="1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2" borderId="3" xfId="0" quotePrefix="1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left" wrapText="1"/>
    </xf>
    <xf numFmtId="0" fontId="2" fillId="4" borderId="3" xfId="0" applyFont="1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4" borderId="3" xfId="0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4" borderId="0" xfId="0" applyFill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left" wrapText="1"/>
    </xf>
    <xf numFmtId="0" fontId="0" fillId="0" borderId="0" xfId="0" quotePrefix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0" xfId="0" applyFill="1" applyAlignment="1">
      <alignment horizontal="left" wrapText="1"/>
    </xf>
    <xf numFmtId="0" fontId="0" fillId="4" borderId="1" xfId="0" applyFill="1" applyBorder="1" applyAlignment="1">
      <alignment horizontal="left" wrapText="1"/>
    </xf>
    <xf numFmtId="164" fontId="0" fillId="0" borderId="0" xfId="0" quotePrefix="1" applyNumberFormat="1" applyAlignment="1">
      <alignment horizontal="left" wrapText="1"/>
    </xf>
    <xf numFmtId="164" fontId="0" fillId="0" borderId="0" xfId="0" quotePrefix="1" applyNumberFormat="1" applyAlignment="1">
      <alignment horizontal="left"/>
    </xf>
    <xf numFmtId="164" fontId="0" fillId="0" borderId="1" xfId="0" quotePrefix="1" applyNumberForma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9A93-B0C2-48ED-88A8-5F1088612C18}">
  <dimension ref="A1:M50"/>
  <sheetViews>
    <sheetView tabSelected="1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39" sqref="B39"/>
    </sheetView>
  </sheetViews>
  <sheetFormatPr defaultRowHeight="14.6" x14ac:dyDescent="0.4"/>
  <cols>
    <col min="1" max="1" width="31.07421875" bestFit="1" customWidth="1"/>
    <col min="2" max="2" width="29.3046875" customWidth="1"/>
    <col min="3" max="3" width="14.4609375" bestFit="1" customWidth="1"/>
    <col min="4" max="4" width="10.3046875" bestFit="1" customWidth="1"/>
    <col min="5" max="5" width="14.4609375" style="2" bestFit="1" customWidth="1"/>
    <col min="6" max="8" width="15.69140625" style="1" customWidth="1"/>
    <col min="9" max="9" width="14.3828125" style="23" customWidth="1"/>
    <col min="10" max="10" width="34.765625" style="23" customWidth="1"/>
    <col min="11" max="11" width="21.4609375" bestFit="1" customWidth="1"/>
    <col min="12" max="12" width="22.3046875" customWidth="1"/>
    <col min="13" max="13" width="41.4609375" customWidth="1"/>
  </cols>
  <sheetData>
    <row r="1" spans="1:13" x14ac:dyDescent="0.4">
      <c r="A1" s="86" t="s">
        <v>26</v>
      </c>
      <c r="B1" s="86" t="s">
        <v>30</v>
      </c>
      <c r="C1" s="90" t="s">
        <v>18</v>
      </c>
      <c r="D1" s="90"/>
      <c r="E1" s="90"/>
      <c r="F1" s="90"/>
      <c r="G1" s="90"/>
      <c r="H1" s="90"/>
      <c r="I1" s="90"/>
      <c r="J1" s="90"/>
      <c r="K1" s="90" t="s">
        <v>19</v>
      </c>
      <c r="L1" s="90"/>
      <c r="M1" s="90"/>
    </row>
    <row r="2" spans="1:13" s="6" customFormat="1" ht="29.15" x14ac:dyDescent="0.4">
      <c r="A2" s="87"/>
      <c r="B2" s="87"/>
      <c r="C2" s="5" t="s">
        <v>23</v>
      </c>
      <c r="D2" s="6" t="s">
        <v>8</v>
      </c>
      <c r="E2" s="13" t="s">
        <v>41</v>
      </c>
      <c r="F2" s="91" t="s">
        <v>126</v>
      </c>
      <c r="G2" s="91"/>
      <c r="H2" s="91"/>
      <c r="I2" s="22" t="s">
        <v>64</v>
      </c>
      <c r="J2" s="22" t="s">
        <v>42</v>
      </c>
      <c r="K2" s="6" t="s">
        <v>8</v>
      </c>
      <c r="L2" s="6" t="s">
        <v>96</v>
      </c>
      <c r="M2" s="6" t="s">
        <v>125</v>
      </c>
    </row>
    <row r="3" spans="1:13" ht="43.75" x14ac:dyDescent="0.4">
      <c r="A3" s="18" t="s">
        <v>0</v>
      </c>
      <c r="B3" s="3"/>
      <c r="C3" s="3"/>
      <c r="D3" s="3"/>
      <c r="E3" s="11"/>
      <c r="F3" s="4"/>
      <c r="G3" s="4"/>
      <c r="H3" s="4"/>
      <c r="I3" s="38"/>
      <c r="J3" s="61" t="s">
        <v>101</v>
      </c>
      <c r="K3" s="3"/>
      <c r="L3" s="2" t="s">
        <v>124</v>
      </c>
      <c r="M3" s="3"/>
    </row>
    <row r="4" spans="1:13" ht="29.15" x14ac:dyDescent="0.4">
      <c r="A4" t="s">
        <v>1</v>
      </c>
      <c r="B4" s="2" t="s">
        <v>32</v>
      </c>
      <c r="C4" t="s">
        <v>117</v>
      </c>
      <c r="D4" s="3"/>
      <c r="E4" s="2" t="s">
        <v>127</v>
      </c>
      <c r="F4" s="89" t="s">
        <v>20</v>
      </c>
      <c r="G4" s="89"/>
      <c r="H4" s="89"/>
      <c r="I4" s="39">
        <f>1/0.150685</f>
        <v>6.6363606198360809</v>
      </c>
      <c r="J4" s="24" t="s">
        <v>63</v>
      </c>
      <c r="K4" t="s">
        <v>161</v>
      </c>
      <c r="L4" s="59" t="s">
        <v>97</v>
      </c>
      <c r="M4" t="s">
        <v>132</v>
      </c>
    </row>
    <row r="5" spans="1:13" ht="29.15" x14ac:dyDescent="0.4">
      <c r="A5" t="s">
        <v>2</v>
      </c>
      <c r="B5" s="2" t="s">
        <v>33</v>
      </c>
      <c r="C5" t="s">
        <v>118</v>
      </c>
      <c r="D5" s="3"/>
      <c r="E5" s="2" t="s">
        <v>127</v>
      </c>
      <c r="F5" s="70" t="s">
        <v>31</v>
      </c>
      <c r="G5" s="70"/>
      <c r="H5" s="70"/>
      <c r="I5" s="25">
        <f>1/0.061303</f>
        <v>16.312415379345218</v>
      </c>
      <c r="J5" s="24" t="s">
        <v>63</v>
      </c>
      <c r="K5" t="s">
        <v>162</v>
      </c>
      <c r="L5" s="59" t="s">
        <v>97</v>
      </c>
      <c r="M5" t="s">
        <v>131</v>
      </c>
    </row>
    <row r="6" spans="1:13" ht="29.15" x14ac:dyDescent="0.4">
      <c r="A6" t="s">
        <v>3</v>
      </c>
      <c r="B6" s="2" t="s">
        <v>56</v>
      </c>
      <c r="C6" t="s">
        <v>119</v>
      </c>
      <c r="D6" s="3"/>
      <c r="E6" s="2" t="s">
        <v>127</v>
      </c>
      <c r="F6" s="70" t="s">
        <v>34</v>
      </c>
      <c r="G6" s="70"/>
      <c r="H6" s="70"/>
      <c r="I6" s="25">
        <f>1/0.5</f>
        <v>2</v>
      </c>
      <c r="J6" s="25"/>
      <c r="K6" t="s">
        <v>163</v>
      </c>
      <c r="L6" s="59" t="s">
        <v>97</v>
      </c>
      <c r="M6" t="s">
        <v>129</v>
      </c>
    </row>
    <row r="7" spans="1:13" s="7" customFormat="1" ht="29.15" x14ac:dyDescent="0.4">
      <c r="A7" s="7" t="s">
        <v>4</v>
      </c>
      <c r="B7" s="8" t="s">
        <v>57</v>
      </c>
      <c r="C7" s="7" t="s">
        <v>120</v>
      </c>
      <c r="D7" s="9"/>
      <c r="E7" s="8" t="s">
        <v>127</v>
      </c>
      <c r="F7" s="88" t="s">
        <v>35</v>
      </c>
      <c r="G7" s="88"/>
      <c r="H7" s="88"/>
      <c r="I7" s="26">
        <f>1/1</f>
        <v>1</v>
      </c>
      <c r="J7" s="26"/>
      <c r="K7" s="7" t="s">
        <v>164</v>
      </c>
      <c r="L7" s="60" t="s">
        <v>97</v>
      </c>
      <c r="M7" s="7" t="s">
        <v>130</v>
      </c>
    </row>
    <row r="8" spans="1:13" ht="58.3" x14ac:dyDescent="0.4">
      <c r="A8" s="18" t="s">
        <v>98</v>
      </c>
      <c r="B8" s="11"/>
      <c r="C8" s="3"/>
      <c r="D8" s="3"/>
      <c r="E8" s="11"/>
      <c r="F8" s="37"/>
      <c r="G8" s="37"/>
      <c r="H8" s="37"/>
      <c r="I8" s="25"/>
      <c r="J8" s="33" t="s">
        <v>136</v>
      </c>
      <c r="K8" s="3"/>
      <c r="L8" s="11"/>
      <c r="M8" s="3"/>
    </row>
    <row r="9" spans="1:13" x14ac:dyDescent="0.4">
      <c r="A9" t="s">
        <v>99</v>
      </c>
      <c r="B9" s="11"/>
      <c r="C9" s="3"/>
      <c r="D9" s="3"/>
      <c r="E9" s="11"/>
      <c r="F9" s="37"/>
      <c r="G9" s="37"/>
      <c r="H9" s="37"/>
      <c r="I9" s="25"/>
      <c r="J9" s="25"/>
      <c r="K9" s="3"/>
      <c r="L9" s="95"/>
      <c r="M9" s="11"/>
    </row>
    <row r="10" spans="1:13" s="7" customFormat="1" x14ac:dyDescent="0.4">
      <c r="A10" s="7" t="s">
        <v>100</v>
      </c>
      <c r="B10" s="12"/>
      <c r="C10" s="9"/>
      <c r="D10" s="9"/>
      <c r="E10" s="12"/>
      <c r="F10" s="20"/>
      <c r="G10" s="20"/>
      <c r="H10" s="20"/>
      <c r="I10" s="26"/>
      <c r="J10" s="26"/>
      <c r="K10" s="9"/>
      <c r="L10" s="96"/>
      <c r="M10" s="12"/>
    </row>
    <row r="11" spans="1:13" ht="72.900000000000006" x14ac:dyDescent="0.4">
      <c r="A11" s="18" t="s">
        <v>22</v>
      </c>
      <c r="B11" s="2" t="s">
        <v>37</v>
      </c>
      <c r="C11" t="s">
        <v>22</v>
      </c>
      <c r="D11" t="s">
        <v>9</v>
      </c>
      <c r="E11" s="2" t="s">
        <v>36</v>
      </c>
      <c r="F11" s="1" t="s">
        <v>10</v>
      </c>
      <c r="G11" s="1" t="s">
        <v>11</v>
      </c>
      <c r="H11" s="1" t="s">
        <v>12</v>
      </c>
      <c r="I11" s="38"/>
      <c r="J11" s="27" t="s">
        <v>135</v>
      </c>
      <c r="K11" s="3"/>
      <c r="L11" s="3"/>
      <c r="M11" s="11"/>
    </row>
    <row r="12" spans="1:13" s="36" customFormat="1" ht="34.85" customHeight="1" x14ac:dyDescent="0.4">
      <c r="A12" s="36" t="s">
        <v>1</v>
      </c>
      <c r="B12" s="17"/>
      <c r="C12" s="17"/>
      <c r="D12" s="17"/>
      <c r="E12" s="19"/>
      <c r="F12" s="78" t="s">
        <v>113</v>
      </c>
      <c r="G12" s="79"/>
      <c r="H12" s="79"/>
      <c r="I12" s="43"/>
      <c r="J12" s="43"/>
      <c r="K12" s="93"/>
      <c r="L12" s="95"/>
      <c r="M12" s="97"/>
    </row>
    <row r="13" spans="1:13" s="36" customFormat="1" ht="34.85" customHeight="1" x14ac:dyDescent="0.4">
      <c r="A13" s="36" t="s">
        <v>2</v>
      </c>
      <c r="B13" s="17"/>
      <c r="C13" s="17"/>
      <c r="D13" s="17"/>
      <c r="E13" s="19"/>
      <c r="F13" s="79"/>
      <c r="G13" s="79"/>
      <c r="H13" s="79"/>
      <c r="I13" s="43"/>
      <c r="J13" s="43"/>
      <c r="K13" s="93"/>
      <c r="L13" s="95"/>
      <c r="M13" s="97"/>
    </row>
    <row r="14" spans="1:13" s="36" customFormat="1" ht="34.85" customHeight="1" x14ac:dyDescent="0.4">
      <c r="A14" s="36" t="s">
        <v>3</v>
      </c>
      <c r="B14" s="17"/>
      <c r="C14" s="17"/>
      <c r="D14" s="17"/>
      <c r="E14" s="19"/>
      <c r="F14" s="79"/>
      <c r="G14" s="79"/>
      <c r="H14" s="79"/>
      <c r="I14" s="43"/>
      <c r="J14" s="43"/>
      <c r="K14" s="93"/>
      <c r="L14" s="95"/>
      <c r="M14" s="97"/>
    </row>
    <row r="15" spans="1:13" s="44" customFormat="1" ht="34.85" customHeight="1" x14ac:dyDescent="0.4">
      <c r="A15" s="44" t="s">
        <v>4</v>
      </c>
      <c r="B15" s="45"/>
      <c r="C15" s="45"/>
      <c r="D15" s="45"/>
      <c r="E15" s="46"/>
      <c r="F15" s="80"/>
      <c r="G15" s="80"/>
      <c r="H15" s="80"/>
      <c r="I15" s="47"/>
      <c r="J15" s="47"/>
      <c r="K15" s="94"/>
      <c r="L15" s="96"/>
      <c r="M15" s="98"/>
    </row>
    <row r="16" spans="1:13" ht="58.3" x14ac:dyDescent="0.4">
      <c r="A16" s="18" t="s">
        <v>102</v>
      </c>
      <c r="B16" s="11"/>
      <c r="C16" s="3"/>
      <c r="D16" s="3"/>
      <c r="E16" s="11"/>
      <c r="F16" s="37"/>
      <c r="G16" s="37"/>
      <c r="H16" s="37"/>
      <c r="I16" s="25"/>
      <c r="J16" s="58" t="s">
        <v>158</v>
      </c>
      <c r="K16" s="3"/>
      <c r="L16" s="11"/>
      <c r="M16" s="11" t="s">
        <v>140</v>
      </c>
    </row>
    <row r="17" spans="1:13" ht="30.55" customHeight="1" x14ac:dyDescent="0.4">
      <c r="A17" t="s">
        <v>103</v>
      </c>
      <c r="B17" s="11"/>
      <c r="C17" s="3"/>
      <c r="D17" s="3"/>
      <c r="E17" s="11"/>
      <c r="F17" s="37"/>
      <c r="G17" s="37"/>
      <c r="H17" s="37"/>
      <c r="I17" s="25"/>
      <c r="J17" s="25"/>
      <c r="K17" t="s">
        <v>134</v>
      </c>
      <c r="L17" s="76" t="s">
        <v>137</v>
      </c>
      <c r="M17" s="2" t="s">
        <v>138</v>
      </c>
    </row>
    <row r="18" spans="1:13" s="7" customFormat="1" ht="30.55" customHeight="1" x14ac:dyDescent="0.4">
      <c r="A18" s="7" t="s">
        <v>104</v>
      </c>
      <c r="B18" s="12"/>
      <c r="C18" s="9"/>
      <c r="D18" s="9"/>
      <c r="E18" s="12"/>
      <c r="F18" s="20"/>
      <c r="G18" s="20"/>
      <c r="H18" s="20"/>
      <c r="I18" s="26"/>
      <c r="J18" s="26"/>
      <c r="K18" s="7" t="s">
        <v>133</v>
      </c>
      <c r="L18" s="77"/>
      <c r="M18" s="8" t="s">
        <v>139</v>
      </c>
    </row>
    <row r="19" spans="1:13" ht="58.3" x14ac:dyDescent="0.4">
      <c r="A19" s="18" t="s">
        <v>105</v>
      </c>
      <c r="B19" s="2" t="s">
        <v>37</v>
      </c>
      <c r="D19" s="3"/>
      <c r="E19" s="2" t="s">
        <v>38</v>
      </c>
      <c r="F19" s="81" t="s">
        <v>128</v>
      </c>
      <c r="G19" s="81"/>
      <c r="H19" s="81"/>
      <c r="I19" s="25"/>
      <c r="J19" s="58" t="s">
        <v>158</v>
      </c>
      <c r="K19" s="3"/>
      <c r="L19" s="11"/>
      <c r="M19" s="11" t="s">
        <v>146</v>
      </c>
    </row>
    <row r="20" spans="1:13" ht="27.55" customHeight="1" x14ac:dyDescent="0.4">
      <c r="A20" t="s">
        <v>106</v>
      </c>
      <c r="B20" s="11"/>
      <c r="C20" s="3"/>
      <c r="D20" s="3"/>
      <c r="E20" s="11"/>
      <c r="F20" s="37"/>
      <c r="G20" s="37"/>
      <c r="H20" s="37"/>
      <c r="I20" s="25"/>
      <c r="J20" s="25"/>
      <c r="K20" t="s">
        <v>141</v>
      </c>
      <c r="L20" s="76" t="s">
        <v>143</v>
      </c>
      <c r="M20" s="2" t="s">
        <v>145</v>
      </c>
    </row>
    <row r="21" spans="1:13" s="7" customFormat="1" ht="27.55" customHeight="1" x14ac:dyDescent="0.4">
      <c r="A21" s="7" t="s">
        <v>107</v>
      </c>
      <c r="B21" s="12"/>
      <c r="C21" s="9"/>
      <c r="D21" s="9"/>
      <c r="E21" s="12"/>
      <c r="F21" s="20"/>
      <c r="G21" s="20"/>
      <c r="H21" s="20"/>
      <c r="I21" s="26"/>
      <c r="J21" s="26"/>
      <c r="K21" s="7" t="s">
        <v>142</v>
      </c>
      <c r="L21" s="77"/>
      <c r="M21" s="8" t="s">
        <v>144</v>
      </c>
    </row>
    <row r="22" spans="1:13" ht="107.15" customHeight="1" x14ac:dyDescent="0.4">
      <c r="A22" s="18" t="s">
        <v>147</v>
      </c>
      <c r="B22" s="2" t="s">
        <v>37</v>
      </c>
      <c r="C22" t="s">
        <v>55</v>
      </c>
      <c r="D22" t="s">
        <v>115</v>
      </c>
      <c r="E22" s="2" t="s">
        <v>116</v>
      </c>
      <c r="F22" s="82" t="s">
        <v>68</v>
      </c>
      <c r="G22" s="82"/>
      <c r="H22" s="82"/>
      <c r="I22" s="25"/>
      <c r="J22" s="58" t="s">
        <v>158</v>
      </c>
      <c r="K22" s="3"/>
      <c r="L22" s="11"/>
      <c r="M22" s="3"/>
    </row>
    <row r="23" spans="1:13" ht="72.900000000000006" x14ac:dyDescent="0.4">
      <c r="A23" t="s">
        <v>108</v>
      </c>
      <c r="B23" s="11"/>
      <c r="C23" s="3"/>
      <c r="D23" s="3"/>
      <c r="E23" s="11"/>
      <c r="F23" s="37"/>
      <c r="G23" s="37"/>
      <c r="H23" s="37"/>
      <c r="I23" s="25"/>
      <c r="J23" s="25"/>
      <c r="K23" t="s">
        <v>148</v>
      </c>
      <c r="L23" s="76" t="s">
        <v>150</v>
      </c>
      <c r="M23" s="2" t="s">
        <v>152</v>
      </c>
    </row>
    <row r="24" spans="1:13" x14ac:dyDescent="0.4">
      <c r="A24" t="s">
        <v>159</v>
      </c>
      <c r="B24" s="11"/>
      <c r="C24" s="3"/>
      <c r="D24" s="3"/>
      <c r="E24" s="11"/>
      <c r="F24" s="37"/>
      <c r="G24" s="37"/>
      <c r="H24" s="37"/>
      <c r="I24" s="25"/>
      <c r="J24" s="25"/>
      <c r="K24" s="74" t="s">
        <v>149</v>
      </c>
      <c r="L24" s="76"/>
      <c r="M24" s="67" t="s">
        <v>151</v>
      </c>
    </row>
    <row r="25" spans="1:13" s="7" customFormat="1" ht="72.900000000000006" x14ac:dyDescent="0.4">
      <c r="A25" s="7" t="s">
        <v>153</v>
      </c>
      <c r="B25" s="12"/>
      <c r="C25" s="9"/>
      <c r="D25" s="9"/>
      <c r="E25" s="8" t="s">
        <v>121</v>
      </c>
      <c r="F25" s="73" t="s">
        <v>122</v>
      </c>
      <c r="G25" s="73"/>
      <c r="H25" s="73"/>
      <c r="I25" s="26"/>
      <c r="J25" s="55" t="s">
        <v>114</v>
      </c>
      <c r="K25" s="75"/>
      <c r="L25" s="77"/>
      <c r="M25" s="68"/>
    </row>
    <row r="26" spans="1:13" x14ac:dyDescent="0.4">
      <c r="A26" s="18" t="s">
        <v>86</v>
      </c>
      <c r="B26" s="3"/>
      <c r="C26" s="3"/>
      <c r="D26" s="3"/>
      <c r="E26" s="11"/>
      <c r="F26" s="19"/>
      <c r="G26" s="19"/>
      <c r="H26" s="19"/>
      <c r="I26" s="29"/>
      <c r="J26" s="29"/>
      <c r="K26" s="3"/>
      <c r="L26" s="3"/>
      <c r="M26" s="3"/>
    </row>
    <row r="27" spans="1:13" ht="43.75" x14ac:dyDescent="0.4">
      <c r="A27" t="s">
        <v>87</v>
      </c>
      <c r="B27" s="2" t="s">
        <v>67</v>
      </c>
      <c r="C27" t="s">
        <v>24</v>
      </c>
      <c r="D27" t="s">
        <v>17</v>
      </c>
      <c r="E27" s="2" t="s">
        <v>36</v>
      </c>
      <c r="F27" s="1" t="s">
        <v>10</v>
      </c>
      <c r="G27" s="1" t="s">
        <v>11</v>
      </c>
      <c r="H27" s="1" t="s">
        <v>12</v>
      </c>
      <c r="I27" s="38"/>
      <c r="J27" s="27" t="s">
        <v>154</v>
      </c>
      <c r="K27" s="56"/>
      <c r="L27" s="11"/>
      <c r="M27" s="3"/>
    </row>
    <row r="28" spans="1:13" ht="35.6" customHeight="1" x14ac:dyDescent="0.4">
      <c r="A28" t="s">
        <v>88</v>
      </c>
      <c r="B28" s="3"/>
      <c r="C28" s="3"/>
      <c r="D28" s="3"/>
      <c r="E28" s="11"/>
      <c r="F28" s="71" t="s">
        <v>112</v>
      </c>
      <c r="G28" s="72"/>
      <c r="H28" s="72"/>
      <c r="I28" s="30"/>
      <c r="J28" s="30"/>
      <c r="K28" s="3"/>
      <c r="L28" s="3"/>
      <c r="M28" s="3"/>
    </row>
    <row r="29" spans="1:13" ht="35.6" customHeight="1" x14ac:dyDescent="0.4">
      <c r="A29" t="s">
        <v>89</v>
      </c>
      <c r="B29" s="3"/>
      <c r="C29" s="3"/>
      <c r="D29" s="3"/>
      <c r="E29" s="11"/>
      <c r="F29" s="72"/>
      <c r="G29" s="72"/>
      <c r="H29" s="72"/>
      <c r="I29" s="30"/>
      <c r="J29" s="30"/>
      <c r="K29" s="3"/>
      <c r="L29" s="3"/>
      <c r="M29" s="3"/>
    </row>
    <row r="30" spans="1:13" ht="35.6" customHeight="1" x14ac:dyDescent="0.4">
      <c r="A30" t="s">
        <v>90</v>
      </c>
      <c r="B30" s="3"/>
      <c r="C30" s="3"/>
      <c r="D30" s="3"/>
      <c r="E30" s="11"/>
      <c r="F30" s="72"/>
      <c r="G30" s="72"/>
      <c r="H30" s="72"/>
      <c r="I30" s="30"/>
      <c r="J30" s="30"/>
      <c r="K30" s="3"/>
      <c r="L30" s="3"/>
      <c r="M30" s="3"/>
    </row>
    <row r="31" spans="1:13" ht="35.6" customHeight="1" x14ac:dyDescent="0.4">
      <c r="A31" t="s">
        <v>91</v>
      </c>
      <c r="B31" s="3"/>
      <c r="C31" s="3"/>
      <c r="D31" s="3"/>
      <c r="E31" s="11"/>
      <c r="F31" s="72"/>
      <c r="G31" s="72"/>
      <c r="H31" s="72"/>
      <c r="I31" s="30"/>
      <c r="J31" s="30"/>
      <c r="K31" s="3"/>
      <c r="L31" s="3"/>
      <c r="M31" s="3"/>
    </row>
    <row r="32" spans="1:13" ht="58.3" x14ac:dyDescent="0.4">
      <c r="A32" t="s">
        <v>92</v>
      </c>
      <c r="B32" t="s">
        <v>46</v>
      </c>
      <c r="C32" t="s">
        <v>45</v>
      </c>
      <c r="D32" s="3"/>
      <c r="E32" s="2" t="s">
        <v>38</v>
      </c>
      <c r="F32" s="1" t="s">
        <v>10</v>
      </c>
      <c r="G32" s="1" t="s">
        <v>11</v>
      </c>
      <c r="H32" s="1" t="s">
        <v>12</v>
      </c>
      <c r="I32" s="38"/>
      <c r="J32" s="27" t="s">
        <v>65</v>
      </c>
      <c r="K32" s="56"/>
      <c r="L32" s="11"/>
      <c r="M32" s="3"/>
    </row>
    <row r="33" spans="1:13" x14ac:dyDescent="0.4">
      <c r="A33" s="14" t="s">
        <v>49</v>
      </c>
      <c r="B33" s="3"/>
      <c r="C33" s="3"/>
      <c r="D33" s="3"/>
      <c r="E33" s="11"/>
      <c r="F33" s="70" t="s">
        <v>50</v>
      </c>
      <c r="G33" s="70"/>
      <c r="H33" s="70"/>
      <c r="I33" s="38"/>
      <c r="J33" s="29"/>
      <c r="K33" s="3"/>
      <c r="L33" s="3"/>
      <c r="M33" s="3"/>
    </row>
    <row r="34" spans="1:13" x14ac:dyDescent="0.4">
      <c r="A34" s="14" t="s">
        <v>47</v>
      </c>
      <c r="B34" s="3"/>
      <c r="C34" s="3"/>
      <c r="D34" s="3"/>
      <c r="E34" s="11"/>
      <c r="F34" s="70" t="s">
        <v>52</v>
      </c>
      <c r="G34" s="70"/>
      <c r="H34" s="70"/>
      <c r="I34" s="38"/>
      <c r="J34" s="29"/>
      <c r="K34" s="3"/>
      <c r="L34" s="3"/>
      <c r="M34" s="3"/>
    </row>
    <row r="35" spans="1:13" x14ac:dyDescent="0.4">
      <c r="A35" s="14" t="s">
        <v>48</v>
      </c>
      <c r="B35" s="3"/>
      <c r="C35" s="3"/>
      <c r="D35" s="3"/>
      <c r="E35" s="11"/>
      <c r="F35" s="70" t="s">
        <v>51</v>
      </c>
      <c r="G35" s="70"/>
      <c r="H35" s="70"/>
      <c r="I35" s="38"/>
      <c r="J35" s="29"/>
      <c r="K35" s="3"/>
      <c r="L35" s="3"/>
      <c r="M35" s="3"/>
    </row>
    <row r="36" spans="1:13" ht="206.6" customHeight="1" x14ac:dyDescent="0.4">
      <c r="A36" t="s">
        <v>6</v>
      </c>
      <c r="B36" t="s">
        <v>37</v>
      </c>
      <c r="C36" s="3"/>
      <c r="D36" s="83" t="s">
        <v>53</v>
      </c>
      <c r="E36" s="2" t="s">
        <v>38</v>
      </c>
      <c r="F36" s="67" t="s">
        <v>70</v>
      </c>
      <c r="G36" s="67"/>
      <c r="H36" s="67"/>
      <c r="I36" s="38"/>
      <c r="J36" s="31" t="s">
        <v>109</v>
      </c>
      <c r="K36" s="11"/>
      <c r="L36" s="11"/>
      <c r="M36" s="3"/>
    </row>
    <row r="37" spans="1:13" s="7" customFormat="1" ht="72.900000000000006" x14ac:dyDescent="0.4">
      <c r="A37" s="15" t="s">
        <v>93</v>
      </c>
      <c r="B37" s="7" t="s">
        <v>37</v>
      </c>
      <c r="C37" s="7" t="s">
        <v>55</v>
      </c>
      <c r="D37" s="84"/>
      <c r="E37" s="8" t="s">
        <v>60</v>
      </c>
      <c r="F37" s="68" t="s">
        <v>68</v>
      </c>
      <c r="G37" s="68"/>
      <c r="H37" s="68"/>
      <c r="I37" s="32" t="s">
        <v>37</v>
      </c>
      <c r="J37" s="50" t="s">
        <v>69</v>
      </c>
      <c r="K37" s="8" t="s">
        <v>155</v>
      </c>
      <c r="L37" s="12"/>
      <c r="M37" s="9"/>
    </row>
    <row r="38" spans="1:13" ht="29.15" x14ac:dyDescent="0.4">
      <c r="A38" s="18" t="s">
        <v>5</v>
      </c>
      <c r="B38" s="3"/>
      <c r="C38" s="3"/>
      <c r="D38" s="3"/>
      <c r="E38" s="11"/>
      <c r="F38" s="51"/>
      <c r="G38" s="52"/>
      <c r="H38" s="51"/>
      <c r="I38" s="28"/>
      <c r="J38" s="28"/>
      <c r="K38" s="48" t="s">
        <v>156</v>
      </c>
      <c r="L38" s="48"/>
      <c r="M38" s="16"/>
    </row>
    <row r="39" spans="1:13" ht="43.75" x14ac:dyDescent="0.4">
      <c r="A39" s="2" t="s">
        <v>85</v>
      </c>
      <c r="B39" s="2" t="s">
        <v>73</v>
      </c>
      <c r="C39" t="s">
        <v>27</v>
      </c>
      <c r="D39" s="3"/>
      <c r="E39" s="11"/>
      <c r="F39" s="70" t="s">
        <v>72</v>
      </c>
      <c r="G39" s="70"/>
      <c r="H39" s="70"/>
      <c r="I39" s="40"/>
      <c r="J39" s="33" t="s">
        <v>94</v>
      </c>
      <c r="K39" s="3"/>
      <c r="L39" s="3"/>
      <c r="M39" s="3"/>
    </row>
    <row r="40" spans="1:13" ht="72.900000000000006" x14ac:dyDescent="0.4">
      <c r="A40" t="s">
        <v>84</v>
      </c>
      <c r="B40" s="2" t="s">
        <v>71</v>
      </c>
      <c r="C40" s="3"/>
      <c r="D40" s="3"/>
      <c r="E40" s="2" t="s">
        <v>38</v>
      </c>
      <c r="F40" s="70" t="s">
        <v>39</v>
      </c>
      <c r="G40" s="70"/>
      <c r="H40" s="70"/>
      <c r="I40" s="41"/>
      <c r="J40" s="27" t="s">
        <v>66</v>
      </c>
      <c r="K40" s="3"/>
      <c r="L40" s="3"/>
      <c r="M40" s="3"/>
    </row>
    <row r="41" spans="1:13" s="7" customFormat="1" ht="154.75" customHeight="1" x14ac:dyDescent="0.4">
      <c r="A41" s="7" t="s">
        <v>28</v>
      </c>
      <c r="B41" s="7" t="s">
        <v>43</v>
      </c>
      <c r="C41" s="7" t="s">
        <v>29</v>
      </c>
      <c r="D41" s="7" t="s">
        <v>54</v>
      </c>
      <c r="E41" s="8" t="s">
        <v>40</v>
      </c>
      <c r="F41" s="68" t="s">
        <v>74</v>
      </c>
      <c r="G41" s="68"/>
      <c r="H41" s="68"/>
      <c r="I41" s="32" t="s">
        <v>37</v>
      </c>
      <c r="J41" s="50" t="s">
        <v>83</v>
      </c>
      <c r="K41" s="9"/>
      <c r="L41" s="9"/>
      <c r="M41" s="9"/>
    </row>
    <row r="42" spans="1:13" ht="43.75" x14ac:dyDescent="0.4">
      <c r="A42" t="s">
        <v>7</v>
      </c>
      <c r="B42" s="2" t="s">
        <v>61</v>
      </c>
      <c r="C42" t="s">
        <v>25</v>
      </c>
      <c r="D42" t="s">
        <v>16</v>
      </c>
      <c r="E42" s="2" t="s">
        <v>36</v>
      </c>
      <c r="F42" s="1" t="s">
        <v>13</v>
      </c>
      <c r="G42" s="1" t="s">
        <v>14</v>
      </c>
      <c r="H42" s="1" t="s">
        <v>15</v>
      </c>
      <c r="J42" s="27" t="s">
        <v>95</v>
      </c>
      <c r="K42" s="57" t="s">
        <v>110</v>
      </c>
      <c r="L42" s="16"/>
      <c r="M42" s="16"/>
    </row>
    <row r="43" spans="1:13" s="36" customFormat="1" ht="33.9" customHeight="1" x14ac:dyDescent="0.4">
      <c r="A43" s="36" t="s">
        <v>1</v>
      </c>
      <c r="B43" s="17"/>
      <c r="C43" s="17"/>
      <c r="D43" s="17"/>
      <c r="E43" s="19"/>
      <c r="F43" s="67" t="s">
        <v>123</v>
      </c>
      <c r="G43" s="69"/>
      <c r="H43" s="69"/>
      <c r="I43" s="53"/>
      <c r="J43" s="53"/>
      <c r="K43" s="17"/>
      <c r="L43" s="17"/>
      <c r="M43" s="17"/>
    </row>
    <row r="44" spans="1:13" s="36" customFormat="1" ht="33.9" customHeight="1" x14ac:dyDescent="0.4">
      <c r="A44" s="36" t="s">
        <v>2</v>
      </c>
      <c r="B44" s="17"/>
      <c r="C44" s="17"/>
      <c r="D44" s="17"/>
      <c r="E44" s="19"/>
      <c r="F44" s="69"/>
      <c r="G44" s="69"/>
      <c r="H44" s="69"/>
      <c r="I44" s="53"/>
      <c r="J44" s="53"/>
      <c r="K44" s="17"/>
      <c r="L44" s="17"/>
      <c r="M44" s="17"/>
    </row>
    <row r="45" spans="1:13" s="36" customFormat="1" ht="33.9" customHeight="1" x14ac:dyDescent="0.4">
      <c r="A45" s="36" t="s">
        <v>3</v>
      </c>
      <c r="B45" s="17"/>
      <c r="C45" s="17"/>
      <c r="D45" s="17"/>
      <c r="E45" s="19"/>
      <c r="F45" s="69"/>
      <c r="G45" s="69"/>
      <c r="H45" s="69"/>
      <c r="I45" s="53"/>
      <c r="J45" s="53"/>
      <c r="K45" s="17"/>
      <c r="L45" s="17"/>
      <c r="M45" s="17"/>
    </row>
    <row r="46" spans="1:13" s="44" customFormat="1" ht="33.9" customHeight="1" x14ac:dyDescent="0.4">
      <c r="A46" s="44" t="s">
        <v>4</v>
      </c>
      <c r="B46" s="45"/>
      <c r="C46" s="45"/>
      <c r="D46" s="45"/>
      <c r="E46" s="46"/>
      <c r="F46" s="92"/>
      <c r="G46" s="92"/>
      <c r="H46" s="92"/>
      <c r="I46" s="54"/>
      <c r="J46" s="54"/>
      <c r="K46" s="45"/>
      <c r="L46" s="45"/>
      <c r="M46" s="45"/>
    </row>
    <row r="47" spans="1:13" ht="29.15" x14ac:dyDescent="0.4">
      <c r="A47" s="16" t="s">
        <v>62</v>
      </c>
      <c r="B47" s="3"/>
      <c r="C47" t="s">
        <v>58</v>
      </c>
      <c r="D47" s="3"/>
      <c r="E47" s="2" t="s">
        <v>36</v>
      </c>
      <c r="F47" s="85" t="s">
        <v>59</v>
      </c>
      <c r="G47" s="85"/>
      <c r="H47" s="85"/>
      <c r="I47" s="42"/>
      <c r="J47" s="34" t="s">
        <v>111</v>
      </c>
      <c r="K47" s="3"/>
      <c r="L47" s="3"/>
      <c r="M47" s="3"/>
    </row>
    <row r="48" spans="1:13" s="7" customFormat="1" x14ac:dyDescent="0.4">
      <c r="A48" s="21" t="s">
        <v>21</v>
      </c>
      <c r="B48" s="9"/>
      <c r="C48" s="7" t="s">
        <v>21</v>
      </c>
      <c r="D48" s="9"/>
      <c r="E48" s="8" t="s">
        <v>36</v>
      </c>
      <c r="F48" s="10"/>
      <c r="G48" s="10"/>
      <c r="H48" s="10"/>
      <c r="I48" s="35"/>
      <c r="J48" s="35"/>
      <c r="K48" s="49" t="s">
        <v>157</v>
      </c>
      <c r="L48" s="49"/>
      <c r="M48" s="21"/>
    </row>
    <row r="49" spans="1:13" ht="29.15" x14ac:dyDescent="0.4">
      <c r="A49" t="s">
        <v>79</v>
      </c>
      <c r="B49" s="3"/>
      <c r="C49" t="s">
        <v>75</v>
      </c>
      <c r="D49" s="3"/>
      <c r="E49" s="2" t="s">
        <v>76</v>
      </c>
      <c r="F49" s="69" t="s">
        <v>77</v>
      </c>
      <c r="G49" s="69"/>
      <c r="H49" s="69"/>
      <c r="I49" s="38"/>
      <c r="J49" s="27" t="s">
        <v>78</v>
      </c>
      <c r="K49" s="3"/>
      <c r="L49" s="3"/>
      <c r="M49" s="3"/>
    </row>
    <row r="50" spans="1:13" ht="58.3" x14ac:dyDescent="0.4">
      <c r="A50" t="s">
        <v>80</v>
      </c>
      <c r="B50" s="3"/>
      <c r="C50" s="3"/>
      <c r="D50" s="3"/>
      <c r="E50" s="11"/>
      <c r="F50" s="70" t="s">
        <v>81</v>
      </c>
      <c r="G50" s="70"/>
      <c r="H50" s="70"/>
      <c r="I50" s="27" t="s">
        <v>44</v>
      </c>
      <c r="J50" s="27" t="s">
        <v>82</v>
      </c>
      <c r="K50" s="48" t="s">
        <v>157</v>
      </c>
      <c r="L50" s="48"/>
      <c r="M50" s="16"/>
    </row>
  </sheetData>
  <mergeCells count="39">
    <mergeCell ref="K1:M1"/>
    <mergeCell ref="K14:K15"/>
    <mergeCell ref="K12:K13"/>
    <mergeCell ref="L12:L13"/>
    <mergeCell ref="L14:L15"/>
    <mergeCell ref="L9:L10"/>
    <mergeCell ref="M12:M13"/>
    <mergeCell ref="M14:M15"/>
    <mergeCell ref="D36:D37"/>
    <mergeCell ref="F47:H47"/>
    <mergeCell ref="F37:H37"/>
    <mergeCell ref="A1:A2"/>
    <mergeCell ref="F39:H39"/>
    <mergeCell ref="B1:B2"/>
    <mergeCell ref="F6:H6"/>
    <mergeCell ref="F7:H7"/>
    <mergeCell ref="F5:H5"/>
    <mergeCell ref="F4:H4"/>
    <mergeCell ref="C1:J1"/>
    <mergeCell ref="F2:H2"/>
    <mergeCell ref="F34:H34"/>
    <mergeCell ref="F33:H33"/>
    <mergeCell ref="F43:H46"/>
    <mergeCell ref="L17:L18"/>
    <mergeCell ref="L20:L21"/>
    <mergeCell ref="F12:H15"/>
    <mergeCell ref="F19:H19"/>
    <mergeCell ref="F22:H22"/>
    <mergeCell ref="M24:M25"/>
    <mergeCell ref="F49:H49"/>
    <mergeCell ref="F50:H50"/>
    <mergeCell ref="F41:H41"/>
    <mergeCell ref="F28:H31"/>
    <mergeCell ref="F25:H25"/>
    <mergeCell ref="F35:H35"/>
    <mergeCell ref="F36:H36"/>
    <mergeCell ref="F40:H40"/>
    <mergeCell ref="K24:K25"/>
    <mergeCell ref="L23:L2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F226-030B-4D1D-8E94-FACEF16284EF}">
  <dimension ref="A1:E21"/>
  <sheetViews>
    <sheetView workbookViewId="0">
      <selection activeCell="D11" sqref="D11:D12"/>
    </sheetView>
  </sheetViews>
  <sheetFormatPr defaultRowHeight="14.6" x14ac:dyDescent="0.4"/>
  <cols>
    <col min="1" max="1" width="20.69140625" bestFit="1" customWidth="1"/>
    <col min="2" max="3" width="24.07421875" customWidth="1"/>
    <col min="4" max="4" width="18.3828125" customWidth="1"/>
    <col min="5" max="5" width="15.69140625" customWidth="1"/>
  </cols>
  <sheetData>
    <row r="1" spans="1:5" x14ac:dyDescent="0.4">
      <c r="A1" s="65" t="s">
        <v>160</v>
      </c>
      <c r="B1" s="90">
        <v>1</v>
      </c>
      <c r="C1" s="90"/>
      <c r="D1" s="90">
        <v>2</v>
      </c>
      <c r="E1" s="90"/>
    </row>
    <row r="2" spans="1:5" x14ac:dyDescent="0.4">
      <c r="B2" s="62" t="s">
        <v>165</v>
      </c>
      <c r="C2" s="62" t="s">
        <v>166</v>
      </c>
      <c r="D2" s="62" t="s">
        <v>165</v>
      </c>
      <c r="E2" s="62" t="s">
        <v>166</v>
      </c>
    </row>
    <row r="3" spans="1:5" x14ac:dyDescent="0.4">
      <c r="A3" t="s">
        <v>161</v>
      </c>
      <c r="B3" s="63" t="s">
        <v>20</v>
      </c>
      <c r="C3" t="s">
        <v>132</v>
      </c>
      <c r="D3" s="100" t="s">
        <v>175</v>
      </c>
      <c r="E3" s="100"/>
    </row>
    <row r="4" spans="1:5" x14ac:dyDescent="0.4">
      <c r="A4" t="s">
        <v>162</v>
      </c>
      <c r="B4" s="64" t="s">
        <v>31</v>
      </c>
      <c r="C4" t="s">
        <v>131</v>
      </c>
      <c r="D4" s="100"/>
      <c r="E4" s="100"/>
    </row>
    <row r="5" spans="1:5" x14ac:dyDescent="0.4">
      <c r="A5" t="s">
        <v>163</v>
      </c>
      <c r="B5" s="64" t="s">
        <v>34</v>
      </c>
      <c r="C5" t="s">
        <v>129</v>
      </c>
      <c r="D5" s="100"/>
      <c r="E5" s="100"/>
    </row>
    <row r="6" spans="1:5" x14ac:dyDescent="0.4">
      <c r="A6" t="s">
        <v>164</v>
      </c>
      <c r="B6" s="64" t="s">
        <v>35</v>
      </c>
      <c r="C6" t="s">
        <v>130</v>
      </c>
      <c r="D6" s="100"/>
      <c r="E6" s="100"/>
    </row>
    <row r="7" spans="1:5" ht="34.75" customHeight="1" x14ac:dyDescent="0.4">
      <c r="A7" t="s">
        <v>134</v>
      </c>
      <c r="B7" s="99" t="s">
        <v>171</v>
      </c>
      <c r="C7" t="s">
        <v>169</v>
      </c>
      <c r="D7" s="67" t="s">
        <v>174</v>
      </c>
    </row>
    <row r="8" spans="1:5" x14ac:dyDescent="0.4">
      <c r="A8" t="s">
        <v>133</v>
      </c>
      <c r="B8" s="99"/>
      <c r="C8" t="s">
        <v>170</v>
      </c>
      <c r="D8" s="67"/>
    </row>
    <row r="9" spans="1:5" ht="43.75" x14ac:dyDescent="0.4">
      <c r="A9" s="66" t="s">
        <v>141</v>
      </c>
      <c r="B9" s="67" t="s">
        <v>178</v>
      </c>
      <c r="C9" s="2" t="s">
        <v>176</v>
      </c>
      <c r="D9" s="101" t="s">
        <v>179</v>
      </c>
    </row>
    <row r="10" spans="1:5" ht="43.75" x14ac:dyDescent="0.4">
      <c r="A10" s="66" t="s">
        <v>142</v>
      </c>
      <c r="B10" s="67"/>
      <c r="C10" s="2" t="s">
        <v>177</v>
      </c>
      <c r="D10" s="101"/>
    </row>
    <row r="11" spans="1:5" ht="36.9" customHeight="1" x14ac:dyDescent="0.4">
      <c r="A11" s="66" t="s">
        <v>148</v>
      </c>
      <c r="B11" s="67" t="s">
        <v>180</v>
      </c>
      <c r="C11" s="67" t="s">
        <v>186</v>
      </c>
      <c r="D11" s="102" t="s">
        <v>185</v>
      </c>
    </row>
    <row r="12" spans="1:5" ht="27.45" customHeight="1" x14ac:dyDescent="0.4">
      <c r="A12" s="66" t="s">
        <v>149</v>
      </c>
      <c r="B12" s="67"/>
      <c r="C12" s="67"/>
      <c r="D12" s="102"/>
    </row>
    <row r="13" spans="1:5" x14ac:dyDescent="0.4">
      <c r="A13" t="s">
        <v>167</v>
      </c>
      <c r="B13" s="67" t="s">
        <v>174</v>
      </c>
      <c r="C13" t="s">
        <v>173</v>
      </c>
      <c r="D13" s="67" t="s">
        <v>174</v>
      </c>
    </row>
    <row r="14" spans="1:5" x14ac:dyDescent="0.4">
      <c r="A14" t="s">
        <v>168</v>
      </c>
      <c r="B14" s="67"/>
      <c r="C14" t="s">
        <v>172</v>
      </c>
      <c r="D14" s="67"/>
    </row>
    <row r="17" spans="1:4" x14ac:dyDescent="0.4">
      <c r="B17" t="s">
        <v>183</v>
      </c>
      <c r="C17" t="s">
        <v>184</v>
      </c>
      <c r="D17" t="s">
        <v>187</v>
      </c>
    </row>
    <row r="18" spans="1:4" x14ac:dyDescent="0.4">
      <c r="A18" t="s">
        <v>181</v>
      </c>
      <c r="B18">
        <v>1</v>
      </c>
      <c r="C18">
        <v>5.5</v>
      </c>
      <c r="D18">
        <v>4</v>
      </c>
    </row>
    <row r="19" spans="1:4" x14ac:dyDescent="0.4">
      <c r="A19" t="s">
        <v>182</v>
      </c>
      <c r="B19">
        <v>12.5</v>
      </c>
      <c r="C19">
        <v>25</v>
      </c>
      <c r="D19">
        <v>15</v>
      </c>
    </row>
    <row r="20" spans="1:4" x14ac:dyDescent="0.4">
      <c r="B20">
        <f>SUM(B18:B19)</f>
        <v>13.5</v>
      </c>
      <c r="C20">
        <f>SUM(C18:C19)</f>
        <v>30.5</v>
      </c>
      <c r="D20">
        <f>SUM(D18:D19)</f>
        <v>19</v>
      </c>
    </row>
    <row r="21" spans="1:4" x14ac:dyDescent="0.4">
      <c r="B21">
        <f>B20/C20</f>
        <v>0.44262295081967212</v>
      </c>
    </row>
  </sheetData>
  <mergeCells count="12">
    <mergeCell ref="B13:B14"/>
    <mergeCell ref="D3:E6"/>
    <mergeCell ref="D7:D8"/>
    <mergeCell ref="D13:D14"/>
    <mergeCell ref="D9:D10"/>
    <mergeCell ref="D11:D12"/>
    <mergeCell ref="B1:C1"/>
    <mergeCell ref="D1:E1"/>
    <mergeCell ref="B9:B10"/>
    <mergeCell ref="B11:B12"/>
    <mergeCell ref="B7:B8"/>
    <mergeCell ref="C11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Enos, Eric</dc:creator>
  <cp:lastModifiedBy>Enos,Eric</cp:lastModifiedBy>
  <dcterms:created xsi:type="dcterms:W3CDTF">2023-10-21T17:57:46Z</dcterms:created>
  <dcterms:modified xsi:type="dcterms:W3CDTF">2023-12-10T00:15:59Z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ed981-b2e1-4dc4-bf00-99a347d922b2_Enabled">
    <vt:lpwstr>true</vt:lpwstr>
  </property>
  <property fmtid="{D5CDD505-2E9C-101B-9397-08002B2CF9AE}" pid="3" name="MSIP_Label_e2eed981-b2e1-4dc4-bf00-99a347d922b2_SetDate">
    <vt:lpwstr>2023-10-21T18:15:20Z</vt:lpwstr>
  </property>
  <property fmtid="{D5CDD505-2E9C-101B-9397-08002B2CF9AE}" pid="4" name="MSIP_Label_e2eed981-b2e1-4dc4-bf00-99a347d922b2_Method">
    <vt:lpwstr>Standard</vt:lpwstr>
  </property>
  <property fmtid="{D5CDD505-2E9C-101B-9397-08002B2CF9AE}" pid="5" name="MSIP_Label_e2eed981-b2e1-4dc4-bf00-99a347d922b2_Name">
    <vt:lpwstr>General</vt:lpwstr>
  </property>
  <property fmtid="{D5CDD505-2E9C-101B-9397-08002B2CF9AE}" pid="6" name="MSIP_Label_e2eed981-b2e1-4dc4-bf00-99a347d922b2_SiteId">
    <vt:lpwstr>76066a77-bfa4-4f03-b6b1-31210b0ac66a</vt:lpwstr>
  </property>
  <property fmtid="{D5CDD505-2E9C-101B-9397-08002B2CF9AE}" pid="7" name="MSIP_Label_e2eed981-b2e1-4dc4-bf00-99a347d922b2_ActionId">
    <vt:lpwstr>8298a762-ad8e-4b12-a801-41c03a839661</vt:lpwstr>
  </property>
  <property fmtid="{D5CDD505-2E9C-101B-9397-08002B2CF9AE}" pid="8" name="MSIP_Label_e2eed981-b2e1-4dc4-bf00-99a347d922b2_ContentBits">
    <vt:lpwstr>0</vt:lpwstr>
  </property>
</Properties>
</file>