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117563d60674be/Drive/Crédito Rural/Prontos/"/>
    </mc:Choice>
  </mc:AlternateContent>
  <xr:revisionPtr revIDLastSave="0" documentId="8_{BA2951B1-586F-450C-8B82-EA342A1D588F}" xr6:coauthVersionLast="47" xr6:coauthVersionMax="47" xr10:uidLastSave="{00000000-0000-0000-0000-000000000000}"/>
  <bookViews>
    <workbookView xWindow="-120" yWindow="-120" windowWidth="29040" windowHeight="15720" xr2:uid="{0F17A26A-ECD1-48E2-9C68-F2AF9BA4C167}"/>
  </bookViews>
  <sheets>
    <sheet name="CUSTO DE PRODUÇÃO" sheetId="2" r:id="rId1"/>
  </sheets>
  <definedNames>
    <definedName name="_xlnm.Print_Area" localSheetId="0">'CUSTO DE PRODUÇÃO'!$A$1:$AA$79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2" i="2" l="1"/>
  <c r="X53" i="2"/>
  <c r="X54" i="2"/>
  <c r="X55" i="2"/>
  <c r="X56" i="2"/>
  <c r="X57" i="2"/>
  <c r="X58" i="2"/>
  <c r="X59" i="2"/>
  <c r="X60" i="2"/>
  <c r="X51" i="2"/>
  <c r="X61" i="2"/>
  <c r="E76" i="2"/>
  <c r="J63" i="2"/>
  <c r="J40" i="2"/>
  <c r="S37" i="2"/>
  <c r="J41" i="2" s="1"/>
  <c r="O51" i="2" s="1"/>
  <c r="O37" i="2"/>
  <c r="U40" i="2"/>
  <c r="E75" i="2"/>
  <c r="R75" i="2"/>
  <c r="R76" i="2"/>
  <c r="E77" i="2"/>
  <c r="W78" i="2"/>
  <c r="O52" i="2" l="1"/>
  <c r="O59" i="2"/>
  <c r="O56" i="2"/>
  <c r="O55" i="2"/>
  <c r="O61" i="2"/>
  <c r="O60" i="2"/>
  <c r="O58" i="2"/>
  <c r="O57" i="2"/>
  <c r="U41" i="2"/>
  <c r="O54" i="2"/>
  <c r="O53" i="2"/>
  <c r="O63" i="2" l="1"/>
  <c r="J42" i="2" s="1"/>
  <c r="U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</authors>
  <commentList>
    <comment ref="J39" authorId="0" shapeId="0" xr:uid="{62213A2C-6D59-48F8-9DF3-8139D2F25841}">
      <text>
        <r>
          <rPr>
            <b/>
            <sz val="9"/>
            <color indexed="81"/>
            <rFont val="Segoe UI"/>
            <family val="2"/>
          </rPr>
          <t>Sacas/Hectares</t>
        </r>
      </text>
    </comment>
    <comment ref="U39" authorId="0" shapeId="0" xr:uid="{158C5F9A-D779-4616-82A1-D88CCD2FF3AD}">
      <text>
        <r>
          <rPr>
            <b/>
            <sz val="9"/>
            <color indexed="81"/>
            <rFont val="Segoe UI"/>
            <family val="2"/>
          </rPr>
          <t>Sacas/Hectares</t>
        </r>
      </text>
    </comment>
    <comment ref="J40" authorId="0" shapeId="0" xr:uid="{B4B7A8BE-8960-47C0-8F55-0EE41F92FF27}">
      <text>
        <r>
          <rPr>
            <b/>
            <sz val="9"/>
            <color indexed="81"/>
            <rFont val="Segoe UI"/>
            <family val="2"/>
          </rPr>
          <t>Toneladas/Hectares</t>
        </r>
      </text>
    </comment>
    <comment ref="U40" authorId="0" shapeId="0" xr:uid="{8B5AF2B8-DC37-405A-A462-6C61B2A67F1B}">
      <text>
        <r>
          <rPr>
            <b/>
            <sz val="9"/>
            <color indexed="81"/>
            <rFont val="Segoe UI"/>
            <family val="2"/>
          </rPr>
          <t>Toneladas/Hectares</t>
        </r>
      </text>
    </comment>
    <comment ref="U41" authorId="0" shapeId="0" xr:uid="{8D50D466-8135-45AB-ACAD-65163B1572B1}">
      <text>
        <r>
          <rPr>
            <b/>
            <sz val="9"/>
            <color indexed="81"/>
            <rFont val="Segoe UI"/>
            <family val="2"/>
          </rPr>
          <t>Renda Bruta Esperada não pode ser 5X maior e nem 1,2x menor que o valor financiado.</t>
        </r>
      </text>
    </comment>
    <comment ref="U42" authorId="0" shapeId="0" xr:uid="{898AEA6E-0810-4871-A700-C8DD6B3941EF}">
      <text>
        <r>
          <rPr>
            <b/>
            <sz val="9"/>
            <color indexed="81"/>
            <rFont val="Segoe UI"/>
            <family val="2"/>
          </rPr>
          <t>Renda Liquida Esperada sempre deve ser Positiva!</t>
        </r>
      </text>
    </comment>
    <comment ref="G45" authorId="0" shapeId="0" xr:uid="{F0E2E984-20FD-4282-BC77-71B30BDA926A}">
      <text>
        <r>
          <rPr>
            <b/>
            <sz val="9"/>
            <color indexed="81"/>
            <rFont val="Segoe UI"/>
            <family val="2"/>
          </rPr>
          <t>Intervalo entre o início e fim de plantio não pode ser maior que 62 dias</t>
        </r>
      </text>
    </comment>
    <comment ref="P45" authorId="0" shapeId="0" xr:uid="{0803FE39-CDB5-4800-B0BD-82EBFA4B2EE0}">
      <text>
        <r>
          <rPr>
            <b/>
            <sz val="9"/>
            <color indexed="81"/>
            <rFont val="Segoe UI"/>
            <family val="2"/>
          </rPr>
          <t xml:space="preserve">Vencimento da Op.:
90 dias para Pronaf
60 dias para Demais linhas de Crédito.
*A contar da data final de colheita
</t>
        </r>
      </text>
    </comment>
    <comment ref="G47" authorId="0" shapeId="0" xr:uid="{20A00D7F-70D3-4E05-B76B-1FABF331E611}">
      <text>
        <r>
          <rPr>
            <b/>
            <sz val="9"/>
            <color indexed="81"/>
            <rFont val="Segoe UI"/>
            <family val="2"/>
          </rPr>
          <t>Intervalo entre o início e fim de colheita não pode ser maior que 62 dias</t>
        </r>
      </text>
    </comment>
    <comment ref="T49" authorId="0" shapeId="0" xr:uid="{BBF4AE75-F3DC-453A-9F2E-30BD8121B36B}">
      <text>
        <r>
          <rPr>
            <b/>
            <sz val="9"/>
            <color indexed="81"/>
            <rFont val="Segoe UI"/>
            <family val="2"/>
          </rPr>
          <t>Época de utilização dos itens financiados pelo produtor rural.</t>
        </r>
      </text>
    </comment>
    <comment ref="X49" authorId="0" shapeId="0" xr:uid="{A91DE995-E5D0-48B3-AA5E-F56E1D70EE79}">
      <text>
        <r>
          <rPr>
            <b/>
            <sz val="9"/>
            <color indexed="81"/>
            <rFont val="Segoe UI"/>
            <family val="2"/>
          </rPr>
          <t>Época de utilização do crédito para a compra dos itens financiados. Conforme datas de plantio e colheita.</t>
        </r>
      </text>
    </comment>
  </commentList>
</comments>
</file>

<file path=xl/sharedStrings.xml><?xml version="1.0" encoding="utf-8"?>
<sst xmlns="http://schemas.openxmlformats.org/spreadsheetml/2006/main" count="88" uniqueCount="67">
  <si>
    <t>CPF:</t>
  </si>
  <si>
    <t>Produtor:</t>
  </si>
  <si>
    <t>Resp. Técnico:</t>
  </si>
  <si>
    <t>Total</t>
  </si>
  <si>
    <t>Colheita</t>
  </si>
  <si>
    <t>Plantio (Serviços)</t>
  </si>
  <si>
    <t>Aplicação Fungicida</t>
  </si>
  <si>
    <t>Fungicida</t>
  </si>
  <si>
    <t>Aplicação Herbicida</t>
  </si>
  <si>
    <t>Herbicida</t>
  </si>
  <si>
    <t>Aplicação Inseticida</t>
  </si>
  <si>
    <t>Inseticida</t>
  </si>
  <si>
    <t>Adubo Cobertura</t>
  </si>
  <si>
    <t>Adubo Base</t>
  </si>
  <si>
    <t>Sementes/Mudas</t>
  </si>
  <si>
    <t>Valor Total</t>
  </si>
  <si>
    <t>Valor Total por Hec.</t>
  </si>
  <si>
    <t>Orçamento</t>
  </si>
  <si>
    <t>Final Colheita:</t>
  </si>
  <si>
    <t>Inicio Colheita:</t>
  </si>
  <si>
    <t>Final Plantio:</t>
  </si>
  <si>
    <t>Prazo para Reembolso</t>
  </si>
  <si>
    <t>Inicio Plantio:</t>
  </si>
  <si>
    <t>RLE:</t>
  </si>
  <si>
    <t>Custo Total:</t>
  </si>
  <si>
    <t>RBE Total:</t>
  </si>
  <si>
    <t>Área Total Financiada:</t>
  </si>
  <si>
    <t>Preço Venda:</t>
  </si>
  <si>
    <t>Produtividade Estimada:</t>
  </si>
  <si>
    <t>Chapecó/SC</t>
  </si>
  <si>
    <t>Área Financiada (hec)</t>
  </si>
  <si>
    <t>Área Total (hec)</t>
  </si>
  <si>
    <t>Matriculas</t>
  </si>
  <si>
    <t>12345-7</t>
  </si>
  <si>
    <t>Nº do Registro:</t>
  </si>
  <si>
    <t>CREA/SC</t>
  </si>
  <si>
    <t>Registro Profissional:</t>
  </si>
  <si>
    <t>123.456.789-00</t>
  </si>
  <si>
    <t>Fulando de Tal Siclino Beltrano</t>
  </si>
  <si>
    <t>Responsável Técnico:</t>
  </si>
  <si>
    <t>Ciclo:</t>
  </si>
  <si>
    <t>Alta</t>
  </si>
  <si>
    <t>Tecnologia Aplicada:</t>
  </si>
  <si>
    <t>Cultivar:</t>
  </si>
  <si>
    <t>Tipo de Solo:</t>
  </si>
  <si>
    <t>Cultura:</t>
  </si>
  <si>
    <t>SC</t>
  </si>
  <si>
    <t>UF:</t>
  </si>
  <si>
    <t>Chapecó</t>
  </si>
  <si>
    <t>Linha</t>
  </si>
  <si>
    <t>Localidade:</t>
  </si>
  <si>
    <t>CUSTO DE PRODUÇÃO - CUSTEIO AGRÍCOLA</t>
  </si>
  <si>
    <t>Reg. Prof.:</t>
  </si>
  <si>
    <t>Quantidade Explorada (hec):</t>
  </si>
  <si>
    <t xml:space="preserve">Mat. Nº </t>
  </si>
  <si>
    <t>AD6</t>
  </si>
  <si>
    <t>Soja</t>
  </si>
  <si>
    <t>Perene</t>
  </si>
  <si>
    <t>Manejo Desconhecido</t>
  </si>
  <si>
    <t>Classe de Água Disponível (AD):</t>
  </si>
  <si>
    <t>Município:</t>
  </si>
  <si>
    <t>Tipo de Manejo:</t>
  </si>
  <si>
    <t>Município da Matrícula</t>
  </si>
  <si>
    <t>Época de Utilização</t>
  </si>
  <si>
    <t>Época de Desembolso</t>
  </si>
  <si>
    <t>Argiloso</t>
  </si>
  <si>
    <t>Parecer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</si>
</sst>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DA0"/>
        <bgColor rgb="FFFFCC99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5" borderId="0" applyBorder="0" applyProtection="0"/>
  </cellStyleXfs>
  <cellXfs count="100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13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2" fillId="0" borderId="10" xfId="1" applyNumberFormat="1" applyFont="1" applyBorder="1" applyProtection="1">
      <protection locked="0"/>
    </xf>
    <xf numFmtId="17" fontId="2" fillId="0" borderId="11" xfId="1" applyNumberFormat="1" applyFont="1" applyBorder="1" applyProtection="1">
      <protection locked="0"/>
    </xf>
    <xf numFmtId="17" fontId="2" fillId="0" borderId="9" xfId="1" applyNumberFormat="1" applyFont="1" applyBorder="1" applyProtection="1">
      <protection locked="0"/>
    </xf>
    <xf numFmtId="0" fontId="2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8" xfId="0" applyFont="1" applyFill="1" applyBorder="1"/>
    <xf numFmtId="164" fontId="2" fillId="0" borderId="10" xfId="1" applyNumberFormat="1" applyFont="1" applyBorder="1" applyAlignment="1" applyProtection="1">
      <protection locked="0"/>
    </xf>
    <xf numFmtId="164" fontId="2" fillId="0" borderId="11" xfId="1" applyNumberFormat="1" applyFont="1" applyBorder="1" applyAlignment="1" applyProtection="1">
      <protection locked="0"/>
    </xf>
    <xf numFmtId="164" fontId="2" fillId="0" borderId="9" xfId="1" applyNumberFormat="1" applyFont="1" applyBorder="1" applyAlignment="1" applyProtection="1">
      <protection locked="0"/>
    </xf>
    <xf numFmtId="164" fontId="2" fillId="0" borderId="10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2" fontId="2" fillId="4" borderId="10" xfId="0" applyNumberFormat="1" applyFont="1" applyFill="1" applyBorder="1" applyAlignment="1" applyProtection="1">
      <alignment horizontal="center"/>
      <protection locked="0"/>
    </xf>
    <xf numFmtId="2" fontId="2" fillId="4" borderId="11" xfId="0" applyNumberFormat="1" applyFont="1" applyFill="1" applyBorder="1" applyAlignment="1" applyProtection="1">
      <alignment horizontal="center"/>
      <protection locked="0"/>
    </xf>
    <xf numFmtId="2" fontId="2" fillId="4" borderId="9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14" fontId="2" fillId="4" borderId="8" xfId="0" applyNumberFormat="1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/>
    </xf>
    <xf numFmtId="2" fontId="2" fillId="4" borderId="11" xfId="0" applyNumberFormat="1" applyFont="1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 applyProtection="1">
      <alignment horizontal="center"/>
      <protection locked="0"/>
    </xf>
    <xf numFmtId="164" fontId="2" fillId="4" borderId="8" xfId="0" applyNumberFormat="1" applyFont="1" applyFill="1" applyBorder="1" applyProtection="1">
      <protection locked="0"/>
    </xf>
    <xf numFmtId="164" fontId="2" fillId="4" borderId="8" xfId="0" applyNumberFormat="1" applyFont="1" applyFill="1" applyBorder="1"/>
    <xf numFmtId="164" fontId="2" fillId="4" borderId="8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8" xfId="0" applyFont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/>
      <protection locked="0"/>
    </xf>
  </cellXfs>
  <cellStyles count="3">
    <cellStyle name="AD3" xfId="2" xr:uid="{D17DC5A8-44E9-4694-A908-93793A2C958E}"/>
    <cellStyle name="Mo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A0180458-82E5-4C9A-A323-721018DBCB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4.xml"/><Relationship Id="rId18" Type="http://schemas.microsoft.com/office/2017/10/relationships/person" Target="persons/person0.xml"/><Relationship Id="rId3" Type="http://schemas.openxmlformats.org/officeDocument/2006/relationships/styles" Target="styles.xml"/><Relationship Id="rId12" Type="http://schemas.microsoft.com/office/2017/10/relationships/person" Target="persons/person2.xml"/><Relationship Id="rId17" Type="http://schemas.microsoft.com/office/2017/10/relationships/person" Target="persons/person6.xml"/><Relationship Id="rId2" Type="http://schemas.openxmlformats.org/officeDocument/2006/relationships/theme" Target="theme/theme1.xml"/><Relationship Id="rId16" Type="http://schemas.microsoft.com/office/2017/10/relationships/person" Target="persons/person3.xml"/><Relationship Id="rId20" Type="http://schemas.microsoft.com/office/2017/10/relationships/person" Target="persons/person7.xml"/><Relationship Id="rId1" Type="http://schemas.openxmlformats.org/officeDocument/2006/relationships/worksheet" Target="worksheets/sheet1.xml"/><Relationship Id="rId11" Type="http://schemas.microsoft.com/office/2017/10/relationships/person" Target="persons/person1.xml"/><Relationship Id="rId5" Type="http://schemas.openxmlformats.org/officeDocument/2006/relationships/calcChain" Target="calcChain.xml"/><Relationship Id="rId15" Type="http://schemas.microsoft.com/office/2017/10/relationships/person" Target="persons/person5.xml"/><Relationship Id="rId19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9.xml"/><Relationship Id="rId14" Type="http://schemas.microsoft.com/office/2017/10/relationships/person" Target="persons/person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93CA-6587-4BAA-8CA6-BC83C78F6E15}">
  <sheetPr codeName="Planilha2">
    <pageSetUpPr fitToPage="1"/>
  </sheetPr>
  <dimension ref="A1:AA79"/>
  <sheetViews>
    <sheetView tabSelected="1" topLeftCell="A19" zoomScale="80" zoomScaleNormal="80" workbookViewId="0">
      <selection activeCell="A43" sqref="A43:AA43"/>
    </sheetView>
  </sheetViews>
  <sheetFormatPr defaultColWidth="5.7109375" defaultRowHeight="18.75" x14ac:dyDescent="0.3"/>
  <cols>
    <col min="1" max="16384" width="5.7109375" style="1"/>
  </cols>
  <sheetData>
    <row r="1" spans="1:27" x14ac:dyDescent="0.3">
      <c r="A1" s="98" t="s">
        <v>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</row>
    <row r="2" spans="1:27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</row>
    <row r="3" spans="1:27" x14ac:dyDescent="0.3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</row>
    <row r="4" spans="1:27" x14ac:dyDescent="0.3">
      <c r="A4" s="25"/>
      <c r="B4" s="35" t="s">
        <v>1</v>
      </c>
      <c r="C4" s="35"/>
      <c r="D4" s="35"/>
      <c r="E4" s="35"/>
      <c r="F4" s="82" t="s">
        <v>38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21"/>
    </row>
    <row r="5" spans="1:27" x14ac:dyDescent="0.3">
      <c r="A5" s="26"/>
      <c r="B5" s="35" t="s">
        <v>0</v>
      </c>
      <c r="C5" s="35"/>
      <c r="D5" s="35"/>
      <c r="E5" s="35"/>
      <c r="F5" s="82" t="s">
        <v>37</v>
      </c>
      <c r="G5" s="82"/>
      <c r="H5" s="82"/>
      <c r="I5" s="82"/>
      <c r="J5" s="82"/>
      <c r="K5" s="82"/>
      <c r="L5" s="82"/>
      <c r="M5" s="82"/>
      <c r="N5" s="82"/>
      <c r="O5" s="82"/>
      <c r="P5" s="27"/>
      <c r="Q5" s="27"/>
      <c r="R5" s="27"/>
      <c r="S5" s="27"/>
      <c r="T5" s="27"/>
      <c r="U5" s="27"/>
      <c r="V5" s="27"/>
      <c r="W5" s="27"/>
      <c r="X5" s="27"/>
      <c r="Y5" s="27"/>
      <c r="Z5" s="97"/>
      <c r="AA5" s="21"/>
    </row>
    <row r="6" spans="1:27" x14ac:dyDescent="0.3">
      <c r="A6" s="7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1"/>
    </row>
    <row r="7" spans="1:27" x14ac:dyDescent="0.3">
      <c r="A7" s="26"/>
      <c r="B7" s="35" t="s">
        <v>50</v>
      </c>
      <c r="C7" s="35"/>
      <c r="D7" s="35"/>
      <c r="E7" s="35"/>
      <c r="F7" s="82" t="s">
        <v>49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20"/>
      <c r="Y7" s="20"/>
      <c r="Z7" s="20"/>
      <c r="AA7" s="21"/>
    </row>
    <row r="8" spans="1:27" x14ac:dyDescent="0.3">
      <c r="A8" s="27"/>
      <c r="B8" s="35" t="s">
        <v>60</v>
      </c>
      <c r="C8" s="35"/>
      <c r="D8" s="35"/>
      <c r="E8" s="35"/>
      <c r="F8" s="82" t="s">
        <v>48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35" t="s">
        <v>47</v>
      </c>
      <c r="R8" s="35"/>
      <c r="S8" s="82" t="s">
        <v>46</v>
      </c>
      <c r="T8" s="82"/>
      <c r="U8" s="82"/>
      <c r="V8" s="82"/>
      <c r="W8" s="82"/>
      <c r="X8" s="20"/>
      <c r="Y8" s="20"/>
      <c r="Z8" s="20"/>
      <c r="AA8" s="21"/>
    </row>
    <row r="9" spans="1:27" x14ac:dyDescent="0.3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1"/>
    </row>
    <row r="10" spans="1:27" x14ac:dyDescent="0.3">
      <c r="A10" s="19"/>
      <c r="B10" s="35" t="s">
        <v>45</v>
      </c>
      <c r="C10" s="35"/>
      <c r="D10" s="35"/>
      <c r="E10" s="35"/>
      <c r="F10" s="82" t="s">
        <v>56</v>
      </c>
      <c r="G10" s="82"/>
      <c r="H10" s="82"/>
      <c r="I10" s="82"/>
      <c r="J10" s="82"/>
      <c r="K10" s="82"/>
      <c r="L10" s="82"/>
      <c r="M10" s="82"/>
      <c r="N10" s="2"/>
      <c r="O10" s="35" t="s">
        <v>44</v>
      </c>
      <c r="P10" s="35"/>
      <c r="Q10" s="35"/>
      <c r="R10" s="35"/>
      <c r="S10" s="35"/>
      <c r="T10" s="35"/>
      <c r="U10" s="35"/>
      <c r="V10" s="82" t="s">
        <v>65</v>
      </c>
      <c r="W10" s="82"/>
      <c r="X10" s="82"/>
      <c r="Y10" s="82"/>
      <c r="Z10" s="82"/>
      <c r="AA10" s="69"/>
    </row>
    <row r="11" spans="1:27" x14ac:dyDescent="0.3">
      <c r="A11" s="19"/>
      <c r="B11" s="35" t="s">
        <v>43</v>
      </c>
      <c r="C11" s="35"/>
      <c r="D11" s="35"/>
      <c r="E11" s="35"/>
      <c r="F11" s="82"/>
      <c r="G11" s="82"/>
      <c r="H11" s="82"/>
      <c r="I11" s="82"/>
      <c r="J11" s="82"/>
      <c r="K11" s="82"/>
      <c r="L11" s="82"/>
      <c r="M11" s="27"/>
      <c r="N11" s="69"/>
      <c r="O11" s="35" t="s">
        <v>42</v>
      </c>
      <c r="P11" s="35"/>
      <c r="Q11" s="35"/>
      <c r="R11" s="35"/>
      <c r="S11" s="35"/>
      <c r="T11" s="35"/>
      <c r="U11" s="35"/>
      <c r="V11" s="82" t="s">
        <v>41</v>
      </c>
      <c r="W11" s="82"/>
      <c r="X11" s="82"/>
      <c r="Y11" s="82"/>
      <c r="Z11" s="82"/>
      <c r="AA11" s="69"/>
    </row>
    <row r="12" spans="1:27" x14ac:dyDescent="0.3">
      <c r="A12" s="19"/>
      <c r="B12" s="35" t="s">
        <v>40</v>
      </c>
      <c r="C12" s="35"/>
      <c r="D12" s="35"/>
      <c r="E12" s="35"/>
      <c r="F12" s="82" t="s">
        <v>57</v>
      </c>
      <c r="G12" s="82"/>
      <c r="H12" s="82"/>
      <c r="I12" s="82"/>
      <c r="J12" s="82"/>
      <c r="K12" s="82"/>
      <c r="L12" s="19"/>
      <c r="M12" s="20"/>
      <c r="N12" s="21"/>
      <c r="O12" s="86" t="s">
        <v>59</v>
      </c>
      <c r="P12" s="87"/>
      <c r="Q12" s="87"/>
      <c r="R12" s="87"/>
      <c r="S12" s="87"/>
      <c r="T12" s="87"/>
      <c r="U12" s="88"/>
      <c r="V12" s="89" t="s">
        <v>55</v>
      </c>
      <c r="W12" s="90"/>
      <c r="X12" s="90"/>
      <c r="Y12" s="90"/>
      <c r="Z12" s="91"/>
      <c r="AA12" s="21"/>
    </row>
    <row r="13" spans="1:27" x14ac:dyDescent="0.3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86" t="s">
        <v>61</v>
      </c>
      <c r="P13" s="87"/>
      <c r="Q13" s="87"/>
      <c r="R13" s="87"/>
      <c r="S13" s="87"/>
      <c r="T13" s="87"/>
      <c r="U13" s="88"/>
      <c r="V13" s="89" t="s">
        <v>58</v>
      </c>
      <c r="W13" s="90"/>
      <c r="X13" s="90"/>
      <c r="Y13" s="90"/>
      <c r="Z13" s="91"/>
      <c r="AA13" s="4"/>
    </row>
    <row r="14" spans="1:27" x14ac:dyDescent="0.3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1"/>
    </row>
    <row r="15" spans="1:27" x14ac:dyDescent="0.3">
      <c r="A15" s="25"/>
      <c r="B15" s="35" t="s">
        <v>39</v>
      </c>
      <c r="C15" s="35"/>
      <c r="D15" s="35"/>
      <c r="E15" s="35"/>
      <c r="F15" s="35"/>
      <c r="G15" s="35"/>
      <c r="H15" s="35"/>
      <c r="I15" s="82" t="s">
        <v>38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25"/>
    </row>
    <row r="16" spans="1:27" x14ac:dyDescent="0.3">
      <c r="A16" s="26"/>
      <c r="B16" s="35" t="s">
        <v>0</v>
      </c>
      <c r="C16" s="35"/>
      <c r="D16" s="35"/>
      <c r="E16" s="35"/>
      <c r="F16" s="35"/>
      <c r="G16" s="35"/>
      <c r="H16" s="35"/>
      <c r="I16" s="99" t="s">
        <v>37</v>
      </c>
      <c r="J16" s="99"/>
      <c r="K16" s="99"/>
      <c r="L16" s="99"/>
      <c r="M16" s="99"/>
      <c r="N16" s="99"/>
      <c r="O16" s="99"/>
      <c r="P16" s="99"/>
      <c r="Q16" s="99"/>
      <c r="R16" s="99"/>
      <c r="S16" s="97"/>
      <c r="T16" s="39"/>
      <c r="U16" s="39"/>
      <c r="V16" s="39"/>
      <c r="W16" s="39"/>
      <c r="X16" s="39"/>
      <c r="Y16" s="39"/>
      <c r="Z16" s="39"/>
      <c r="AA16" s="9"/>
    </row>
    <row r="17" spans="1:27" x14ac:dyDescent="0.3">
      <c r="A17" s="26"/>
      <c r="B17" s="35" t="s">
        <v>36</v>
      </c>
      <c r="C17" s="35"/>
      <c r="D17" s="35"/>
      <c r="E17" s="35"/>
      <c r="F17" s="35"/>
      <c r="G17" s="35"/>
      <c r="H17" s="35"/>
      <c r="I17" s="82" t="s">
        <v>35</v>
      </c>
      <c r="J17" s="82"/>
      <c r="K17" s="82"/>
      <c r="L17" s="82"/>
      <c r="M17" s="82"/>
      <c r="N17" s="82"/>
      <c r="O17" s="82"/>
      <c r="P17" s="82"/>
      <c r="Q17" s="82"/>
      <c r="R17" s="82"/>
      <c r="S17" s="19"/>
      <c r="T17" s="20"/>
      <c r="U17" s="20"/>
      <c r="V17" s="20"/>
      <c r="W17" s="20"/>
      <c r="X17" s="20"/>
      <c r="Y17" s="20"/>
      <c r="Z17" s="20"/>
      <c r="AA17" s="9"/>
    </row>
    <row r="18" spans="1:27" x14ac:dyDescent="0.3">
      <c r="A18" s="27"/>
      <c r="B18" s="35" t="s">
        <v>34</v>
      </c>
      <c r="C18" s="35"/>
      <c r="D18" s="35"/>
      <c r="E18" s="35"/>
      <c r="F18" s="35"/>
      <c r="G18" s="35"/>
      <c r="H18" s="35"/>
      <c r="I18" s="82" t="s">
        <v>33</v>
      </c>
      <c r="J18" s="82"/>
      <c r="K18" s="82"/>
      <c r="L18" s="82"/>
      <c r="M18" s="82"/>
      <c r="N18" s="82"/>
      <c r="O18" s="82"/>
      <c r="P18" s="82"/>
      <c r="Q18" s="82"/>
      <c r="R18" s="82"/>
      <c r="S18" s="19"/>
      <c r="T18" s="20"/>
      <c r="U18" s="20"/>
      <c r="V18" s="20"/>
      <c r="W18" s="20"/>
      <c r="X18" s="20"/>
      <c r="Y18" s="20"/>
      <c r="Z18" s="20"/>
      <c r="AA18" s="95"/>
    </row>
    <row r="19" spans="1:27" x14ac:dyDescent="0.3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1"/>
    </row>
    <row r="20" spans="1:27" ht="18.75" customHeight="1" x14ac:dyDescent="0.3">
      <c r="A20" s="69"/>
      <c r="B20" s="96" t="s">
        <v>32</v>
      </c>
      <c r="C20" s="96"/>
      <c r="D20" s="96"/>
      <c r="E20" s="96"/>
      <c r="F20" s="96"/>
      <c r="G20" s="96"/>
      <c r="H20" s="96"/>
      <c r="I20" s="96"/>
      <c r="J20" s="85" t="s">
        <v>62</v>
      </c>
      <c r="K20" s="85"/>
      <c r="L20" s="85"/>
      <c r="M20" s="85"/>
      <c r="N20" s="85"/>
      <c r="O20" s="85" t="s">
        <v>31</v>
      </c>
      <c r="P20" s="85"/>
      <c r="Q20" s="85"/>
      <c r="R20" s="85"/>
      <c r="S20" s="85" t="s">
        <v>30</v>
      </c>
      <c r="T20" s="85"/>
      <c r="U20" s="85"/>
      <c r="V20" s="85"/>
      <c r="W20" s="85"/>
      <c r="X20" s="25"/>
      <c r="Y20" s="25"/>
      <c r="Z20" s="25"/>
      <c r="AA20" s="25"/>
    </row>
    <row r="21" spans="1:27" x14ac:dyDescent="0.3">
      <c r="A21" s="69"/>
      <c r="B21" s="96"/>
      <c r="C21" s="96"/>
      <c r="D21" s="96"/>
      <c r="E21" s="96"/>
      <c r="F21" s="96"/>
      <c r="G21" s="96"/>
      <c r="H21" s="96"/>
      <c r="I21" s="96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26"/>
      <c r="Y21" s="26"/>
      <c r="Z21" s="26"/>
      <c r="AA21" s="26"/>
    </row>
    <row r="22" spans="1:27" x14ac:dyDescent="0.3">
      <c r="A22" s="69"/>
      <c r="B22" s="83" t="s">
        <v>54</v>
      </c>
      <c r="C22" s="83"/>
      <c r="D22" s="83"/>
      <c r="E22" s="83"/>
      <c r="F22" s="83"/>
      <c r="G22" s="83"/>
      <c r="H22" s="83"/>
      <c r="I22" s="83"/>
      <c r="J22" s="82" t="s">
        <v>29</v>
      </c>
      <c r="K22" s="82"/>
      <c r="L22" s="82"/>
      <c r="M22" s="82"/>
      <c r="N22" s="82"/>
      <c r="O22" s="84">
        <v>10</v>
      </c>
      <c r="P22" s="84"/>
      <c r="Q22" s="84"/>
      <c r="R22" s="84"/>
      <c r="S22" s="82">
        <v>5</v>
      </c>
      <c r="T22" s="82"/>
      <c r="U22" s="82"/>
      <c r="V22" s="82"/>
      <c r="W22" s="82"/>
      <c r="X22" s="26"/>
      <c r="Y22" s="26"/>
      <c r="Z22" s="26"/>
      <c r="AA22" s="26"/>
    </row>
    <row r="23" spans="1:27" x14ac:dyDescent="0.3">
      <c r="A23" s="69"/>
      <c r="B23" s="83" t="s">
        <v>54</v>
      </c>
      <c r="C23" s="83"/>
      <c r="D23" s="83"/>
      <c r="E23" s="83"/>
      <c r="F23" s="83"/>
      <c r="G23" s="83"/>
      <c r="H23" s="83"/>
      <c r="I23" s="83"/>
      <c r="J23" s="82" t="s">
        <v>29</v>
      </c>
      <c r="K23" s="82"/>
      <c r="L23" s="82"/>
      <c r="M23" s="82"/>
      <c r="N23" s="82"/>
      <c r="O23" s="84">
        <v>20</v>
      </c>
      <c r="P23" s="84"/>
      <c r="Q23" s="84"/>
      <c r="R23" s="84"/>
      <c r="S23" s="82">
        <v>12</v>
      </c>
      <c r="T23" s="82"/>
      <c r="U23" s="82"/>
      <c r="V23" s="82"/>
      <c r="W23" s="82"/>
      <c r="X23" s="26"/>
      <c r="Y23" s="26"/>
      <c r="Z23" s="26"/>
      <c r="AA23" s="26"/>
    </row>
    <row r="24" spans="1:27" x14ac:dyDescent="0.3">
      <c r="A24" s="69"/>
      <c r="B24" s="83" t="s">
        <v>54</v>
      </c>
      <c r="C24" s="83"/>
      <c r="D24" s="83"/>
      <c r="E24" s="83"/>
      <c r="F24" s="83"/>
      <c r="G24" s="83"/>
      <c r="H24" s="83"/>
      <c r="I24" s="83"/>
      <c r="J24" s="82"/>
      <c r="K24" s="82"/>
      <c r="L24" s="82"/>
      <c r="M24" s="82"/>
      <c r="N24" s="82"/>
      <c r="O24" s="84"/>
      <c r="P24" s="84"/>
      <c r="Q24" s="84"/>
      <c r="R24" s="84"/>
      <c r="S24" s="82">
        <v>5</v>
      </c>
      <c r="T24" s="82"/>
      <c r="U24" s="82"/>
      <c r="V24" s="82"/>
      <c r="W24" s="82"/>
      <c r="X24" s="26"/>
      <c r="Y24" s="26"/>
      <c r="Z24" s="26"/>
      <c r="AA24" s="26"/>
    </row>
    <row r="25" spans="1:27" x14ac:dyDescent="0.3">
      <c r="A25" s="69"/>
      <c r="B25" s="83" t="s">
        <v>54</v>
      </c>
      <c r="C25" s="83"/>
      <c r="D25" s="83"/>
      <c r="E25" s="83"/>
      <c r="F25" s="83"/>
      <c r="G25" s="83"/>
      <c r="H25" s="83"/>
      <c r="I25" s="83"/>
      <c r="J25" s="82"/>
      <c r="K25" s="82"/>
      <c r="L25" s="82"/>
      <c r="M25" s="82"/>
      <c r="N25" s="82"/>
      <c r="O25" s="84"/>
      <c r="P25" s="84"/>
      <c r="Q25" s="84"/>
      <c r="R25" s="84"/>
      <c r="S25" s="82">
        <v>5</v>
      </c>
      <c r="T25" s="82"/>
      <c r="U25" s="82"/>
      <c r="V25" s="82"/>
      <c r="W25" s="82"/>
      <c r="X25" s="26"/>
      <c r="Y25" s="26"/>
      <c r="Z25" s="26"/>
      <c r="AA25" s="26"/>
    </row>
    <row r="26" spans="1:27" x14ac:dyDescent="0.3">
      <c r="A26" s="69"/>
      <c r="B26" s="83" t="s">
        <v>54</v>
      </c>
      <c r="C26" s="83"/>
      <c r="D26" s="83"/>
      <c r="E26" s="83"/>
      <c r="F26" s="83"/>
      <c r="G26" s="83"/>
      <c r="H26" s="83"/>
      <c r="I26" s="83"/>
      <c r="J26" s="89"/>
      <c r="K26" s="90"/>
      <c r="L26" s="90"/>
      <c r="M26" s="90"/>
      <c r="N26" s="91"/>
      <c r="O26" s="92"/>
      <c r="P26" s="93"/>
      <c r="Q26" s="93"/>
      <c r="R26" s="94"/>
      <c r="S26" s="89">
        <v>5</v>
      </c>
      <c r="T26" s="90"/>
      <c r="U26" s="90"/>
      <c r="V26" s="90"/>
      <c r="W26" s="91"/>
      <c r="X26" s="26"/>
      <c r="Y26" s="26"/>
      <c r="Z26" s="26"/>
      <c r="AA26" s="26"/>
    </row>
    <row r="27" spans="1:27" x14ac:dyDescent="0.3">
      <c r="A27" s="69"/>
      <c r="B27" s="83" t="s">
        <v>54</v>
      </c>
      <c r="C27" s="83"/>
      <c r="D27" s="83"/>
      <c r="E27" s="83"/>
      <c r="F27" s="83"/>
      <c r="G27" s="83"/>
      <c r="H27" s="83"/>
      <c r="I27" s="83"/>
      <c r="J27" s="89"/>
      <c r="K27" s="90"/>
      <c r="L27" s="90"/>
      <c r="M27" s="90"/>
      <c r="N27" s="91"/>
      <c r="O27" s="92"/>
      <c r="P27" s="93"/>
      <c r="Q27" s="93"/>
      <c r="R27" s="94"/>
      <c r="S27" s="89">
        <v>5</v>
      </c>
      <c r="T27" s="90"/>
      <c r="U27" s="90"/>
      <c r="V27" s="90"/>
      <c r="W27" s="91"/>
      <c r="X27" s="26"/>
      <c r="Y27" s="26"/>
      <c r="Z27" s="26"/>
      <c r="AA27" s="26"/>
    </row>
    <row r="28" spans="1:27" x14ac:dyDescent="0.3">
      <c r="A28" s="69"/>
      <c r="B28" s="83" t="s">
        <v>54</v>
      </c>
      <c r="C28" s="83"/>
      <c r="D28" s="83"/>
      <c r="E28" s="83"/>
      <c r="F28" s="83"/>
      <c r="G28" s="83"/>
      <c r="H28" s="83"/>
      <c r="I28" s="83"/>
      <c r="J28" s="89"/>
      <c r="K28" s="90"/>
      <c r="L28" s="90"/>
      <c r="M28" s="90"/>
      <c r="N28" s="91"/>
      <c r="O28" s="92"/>
      <c r="P28" s="93"/>
      <c r="Q28" s="93"/>
      <c r="R28" s="94"/>
      <c r="S28" s="89">
        <v>5</v>
      </c>
      <c r="T28" s="90"/>
      <c r="U28" s="90"/>
      <c r="V28" s="90"/>
      <c r="W28" s="91"/>
      <c r="X28" s="26"/>
      <c r="Y28" s="26"/>
      <c r="Z28" s="26"/>
      <c r="AA28" s="26"/>
    </row>
    <row r="29" spans="1:27" x14ac:dyDescent="0.3">
      <c r="A29" s="69"/>
      <c r="B29" s="83" t="s">
        <v>54</v>
      </c>
      <c r="C29" s="83"/>
      <c r="D29" s="83"/>
      <c r="E29" s="83"/>
      <c r="F29" s="83"/>
      <c r="G29" s="83"/>
      <c r="H29" s="83"/>
      <c r="I29" s="83"/>
      <c r="J29" s="89"/>
      <c r="K29" s="90"/>
      <c r="L29" s="90"/>
      <c r="M29" s="90"/>
      <c r="N29" s="91"/>
      <c r="O29" s="92"/>
      <c r="P29" s="93"/>
      <c r="Q29" s="93"/>
      <c r="R29" s="94"/>
      <c r="S29" s="89"/>
      <c r="T29" s="90"/>
      <c r="U29" s="90"/>
      <c r="V29" s="90"/>
      <c r="W29" s="91"/>
      <c r="X29" s="26"/>
      <c r="Y29" s="26"/>
      <c r="Z29" s="26"/>
      <c r="AA29" s="26"/>
    </row>
    <row r="30" spans="1:27" x14ac:dyDescent="0.3">
      <c r="A30" s="69"/>
      <c r="B30" s="83" t="s">
        <v>54</v>
      </c>
      <c r="C30" s="83"/>
      <c r="D30" s="83"/>
      <c r="E30" s="83"/>
      <c r="F30" s="83"/>
      <c r="G30" s="83"/>
      <c r="H30" s="83"/>
      <c r="I30" s="83"/>
      <c r="J30" s="89"/>
      <c r="K30" s="90"/>
      <c r="L30" s="90"/>
      <c r="M30" s="90"/>
      <c r="N30" s="91"/>
      <c r="O30" s="92"/>
      <c r="P30" s="93"/>
      <c r="Q30" s="93"/>
      <c r="R30" s="94"/>
      <c r="S30" s="89"/>
      <c r="T30" s="90"/>
      <c r="U30" s="90"/>
      <c r="V30" s="90"/>
      <c r="W30" s="91"/>
      <c r="X30" s="26"/>
      <c r="Y30" s="26"/>
      <c r="Z30" s="26"/>
      <c r="AA30" s="26"/>
    </row>
    <row r="31" spans="1:27" x14ac:dyDescent="0.3">
      <c r="A31" s="69"/>
      <c r="B31" s="83" t="s">
        <v>54</v>
      </c>
      <c r="C31" s="83"/>
      <c r="D31" s="83"/>
      <c r="E31" s="83"/>
      <c r="F31" s="83"/>
      <c r="G31" s="83"/>
      <c r="H31" s="83"/>
      <c r="I31" s="83"/>
      <c r="J31" s="82"/>
      <c r="K31" s="82"/>
      <c r="L31" s="82"/>
      <c r="M31" s="82"/>
      <c r="N31" s="82"/>
      <c r="O31" s="84"/>
      <c r="P31" s="84"/>
      <c r="Q31" s="84"/>
      <c r="R31" s="84"/>
      <c r="S31" s="82"/>
      <c r="T31" s="82"/>
      <c r="U31" s="82"/>
      <c r="V31" s="82"/>
      <c r="W31" s="82"/>
      <c r="X31" s="26"/>
      <c r="Y31" s="26"/>
      <c r="Z31" s="26"/>
      <c r="AA31" s="26"/>
    </row>
    <row r="32" spans="1:27" x14ac:dyDescent="0.3">
      <c r="A32" s="69"/>
      <c r="B32" s="83" t="s">
        <v>54</v>
      </c>
      <c r="C32" s="83"/>
      <c r="D32" s="83"/>
      <c r="E32" s="83"/>
      <c r="F32" s="83"/>
      <c r="G32" s="83"/>
      <c r="H32" s="83"/>
      <c r="I32" s="83"/>
      <c r="J32" s="82"/>
      <c r="K32" s="82"/>
      <c r="L32" s="82"/>
      <c r="M32" s="82"/>
      <c r="N32" s="82"/>
      <c r="O32" s="84"/>
      <c r="P32" s="84"/>
      <c r="Q32" s="84"/>
      <c r="R32" s="84"/>
      <c r="S32" s="82"/>
      <c r="T32" s="82"/>
      <c r="U32" s="82"/>
      <c r="V32" s="82"/>
      <c r="W32" s="82"/>
      <c r="X32" s="26"/>
      <c r="Y32" s="26"/>
      <c r="Z32" s="26"/>
      <c r="AA32" s="26"/>
    </row>
    <row r="33" spans="1:27" x14ac:dyDescent="0.3">
      <c r="A33" s="69"/>
      <c r="B33" s="83" t="s">
        <v>54</v>
      </c>
      <c r="C33" s="83"/>
      <c r="D33" s="83"/>
      <c r="E33" s="83"/>
      <c r="F33" s="83"/>
      <c r="G33" s="83"/>
      <c r="H33" s="83"/>
      <c r="I33" s="83"/>
      <c r="J33" s="82"/>
      <c r="K33" s="82"/>
      <c r="L33" s="82"/>
      <c r="M33" s="82"/>
      <c r="N33" s="82"/>
      <c r="O33" s="84"/>
      <c r="P33" s="84"/>
      <c r="Q33" s="84"/>
      <c r="R33" s="84"/>
      <c r="S33" s="82"/>
      <c r="T33" s="82"/>
      <c r="U33" s="82"/>
      <c r="V33" s="82"/>
      <c r="W33" s="82"/>
      <c r="X33" s="26"/>
      <c r="Y33" s="26"/>
      <c r="Z33" s="26"/>
      <c r="AA33" s="26"/>
    </row>
    <row r="34" spans="1:27" x14ac:dyDescent="0.3">
      <c r="A34" s="69"/>
      <c r="B34" s="83" t="s">
        <v>54</v>
      </c>
      <c r="C34" s="83"/>
      <c r="D34" s="83"/>
      <c r="E34" s="83"/>
      <c r="F34" s="83"/>
      <c r="G34" s="83"/>
      <c r="H34" s="83"/>
      <c r="I34" s="83"/>
      <c r="J34" s="82"/>
      <c r="K34" s="82"/>
      <c r="L34" s="82"/>
      <c r="M34" s="82"/>
      <c r="N34" s="82"/>
      <c r="O34" s="84"/>
      <c r="P34" s="84"/>
      <c r="Q34" s="84"/>
      <c r="R34" s="84"/>
      <c r="S34" s="82"/>
      <c r="T34" s="82"/>
      <c r="U34" s="82"/>
      <c r="V34" s="82"/>
      <c r="W34" s="82"/>
      <c r="X34" s="26"/>
      <c r="Y34" s="26"/>
      <c r="Z34" s="26"/>
      <c r="AA34" s="26"/>
    </row>
    <row r="35" spans="1:27" x14ac:dyDescent="0.3">
      <c r="A35" s="69"/>
      <c r="B35" s="83" t="s">
        <v>54</v>
      </c>
      <c r="C35" s="83"/>
      <c r="D35" s="83"/>
      <c r="E35" s="83"/>
      <c r="F35" s="83"/>
      <c r="G35" s="83"/>
      <c r="H35" s="83"/>
      <c r="I35" s="83"/>
      <c r="J35" s="82"/>
      <c r="K35" s="82"/>
      <c r="L35" s="82"/>
      <c r="M35" s="82"/>
      <c r="N35" s="82"/>
      <c r="O35" s="84"/>
      <c r="P35" s="84"/>
      <c r="Q35" s="84"/>
      <c r="R35" s="84"/>
      <c r="S35" s="82"/>
      <c r="T35" s="82"/>
      <c r="U35" s="82"/>
      <c r="V35" s="82"/>
      <c r="W35" s="82"/>
      <c r="X35" s="26"/>
      <c r="Y35" s="26"/>
      <c r="Z35" s="26"/>
      <c r="AA35" s="26"/>
    </row>
    <row r="36" spans="1:27" x14ac:dyDescent="0.3">
      <c r="A36" s="69"/>
      <c r="B36" s="83" t="s">
        <v>54</v>
      </c>
      <c r="C36" s="83"/>
      <c r="D36" s="83"/>
      <c r="E36" s="83"/>
      <c r="F36" s="83"/>
      <c r="G36" s="83"/>
      <c r="H36" s="83"/>
      <c r="I36" s="83"/>
      <c r="J36" s="82"/>
      <c r="K36" s="82"/>
      <c r="L36" s="82"/>
      <c r="M36" s="82"/>
      <c r="N36" s="82"/>
      <c r="O36" s="84"/>
      <c r="P36" s="84"/>
      <c r="Q36" s="84"/>
      <c r="R36" s="84"/>
      <c r="S36" s="82"/>
      <c r="T36" s="82"/>
      <c r="U36" s="82"/>
      <c r="V36" s="82"/>
      <c r="W36" s="82"/>
      <c r="X36" s="26"/>
      <c r="Y36" s="26"/>
      <c r="Z36" s="26"/>
      <c r="AA36" s="26"/>
    </row>
    <row r="37" spans="1:27" x14ac:dyDescent="0.3">
      <c r="A37" s="69"/>
      <c r="B37" s="35" t="s">
        <v>53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84">
        <f>SUM(O22:R36)</f>
        <v>30</v>
      </c>
      <c r="P37" s="84"/>
      <c r="Q37" s="84"/>
      <c r="R37" s="84"/>
      <c r="S37" s="84">
        <f>SUM(S22:W36)</f>
        <v>42</v>
      </c>
      <c r="T37" s="84"/>
      <c r="U37" s="84"/>
      <c r="V37" s="84"/>
      <c r="W37" s="84"/>
      <c r="X37" s="27"/>
      <c r="Y37" s="27"/>
      <c r="Z37" s="27"/>
      <c r="AA37" s="27"/>
    </row>
    <row r="38" spans="1:27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1"/>
    </row>
    <row r="39" spans="1:27" x14ac:dyDescent="0.3">
      <c r="A39" s="19"/>
      <c r="B39" s="60" t="s">
        <v>28</v>
      </c>
      <c r="C39" s="61"/>
      <c r="D39" s="61"/>
      <c r="E39" s="61"/>
      <c r="F39" s="61"/>
      <c r="G39" s="61"/>
      <c r="H39" s="61"/>
      <c r="I39" s="62"/>
      <c r="J39" s="66">
        <v>200</v>
      </c>
      <c r="K39" s="67"/>
      <c r="L39" s="67"/>
      <c r="M39" s="67"/>
      <c r="N39" s="67"/>
      <c r="O39" s="67"/>
      <c r="P39" s="67"/>
      <c r="Q39" s="68"/>
      <c r="R39" s="70" t="s">
        <v>27</v>
      </c>
      <c r="S39" s="70"/>
      <c r="T39" s="70"/>
      <c r="U39" s="72">
        <v>150</v>
      </c>
      <c r="V39" s="72"/>
      <c r="W39" s="72"/>
      <c r="X39" s="72"/>
      <c r="Y39" s="72"/>
      <c r="Z39" s="72"/>
      <c r="AA39" s="69"/>
    </row>
    <row r="40" spans="1:27" x14ac:dyDescent="0.3">
      <c r="A40" s="19"/>
      <c r="B40" s="63"/>
      <c r="C40" s="64"/>
      <c r="D40" s="64"/>
      <c r="E40" s="64"/>
      <c r="F40" s="64"/>
      <c r="G40" s="64"/>
      <c r="H40" s="64"/>
      <c r="I40" s="65"/>
      <c r="J40" s="50">
        <f>J39/1000*60</f>
        <v>12</v>
      </c>
      <c r="K40" s="51"/>
      <c r="L40" s="51"/>
      <c r="M40" s="51"/>
      <c r="N40" s="51"/>
      <c r="O40" s="51"/>
      <c r="P40" s="51"/>
      <c r="Q40" s="52"/>
      <c r="R40" s="70"/>
      <c r="S40" s="70"/>
      <c r="T40" s="70"/>
      <c r="U40" s="73">
        <f>U39/60*1000</f>
        <v>2500</v>
      </c>
      <c r="V40" s="73"/>
      <c r="W40" s="73"/>
      <c r="X40" s="73"/>
      <c r="Y40" s="73"/>
      <c r="Z40" s="73"/>
      <c r="AA40" s="69"/>
    </row>
    <row r="41" spans="1:27" x14ac:dyDescent="0.3">
      <c r="A41" s="19"/>
      <c r="B41" s="7" t="s">
        <v>26</v>
      </c>
      <c r="C41" s="8"/>
      <c r="D41" s="8"/>
      <c r="E41" s="8"/>
      <c r="F41" s="8"/>
      <c r="G41" s="8"/>
      <c r="H41" s="8"/>
      <c r="I41" s="9"/>
      <c r="J41" s="53">
        <f>S37</f>
        <v>42</v>
      </c>
      <c r="K41" s="54"/>
      <c r="L41" s="54"/>
      <c r="M41" s="54"/>
      <c r="N41" s="54"/>
      <c r="O41" s="54"/>
      <c r="P41" s="54"/>
      <c r="Q41" s="55"/>
      <c r="R41" s="26" t="s">
        <v>25</v>
      </c>
      <c r="S41" s="26"/>
      <c r="T41" s="26"/>
      <c r="U41" s="74">
        <f>J40*J41*U40</f>
        <v>1260000</v>
      </c>
      <c r="V41" s="75"/>
      <c r="W41" s="75"/>
      <c r="X41" s="75"/>
      <c r="Y41" s="75"/>
      <c r="Z41" s="75"/>
      <c r="AA41" s="69"/>
    </row>
    <row r="42" spans="1:27" x14ac:dyDescent="0.3">
      <c r="A42" s="19"/>
      <c r="B42" s="7" t="s">
        <v>24</v>
      </c>
      <c r="C42" s="8"/>
      <c r="D42" s="8"/>
      <c r="E42" s="8"/>
      <c r="F42" s="8"/>
      <c r="G42" s="8"/>
      <c r="H42" s="8"/>
      <c r="I42" s="9"/>
      <c r="J42" s="56">
        <f>O63</f>
        <v>256200</v>
      </c>
      <c r="K42" s="57"/>
      <c r="L42" s="57"/>
      <c r="M42" s="57"/>
      <c r="N42" s="57"/>
      <c r="O42" s="57"/>
      <c r="P42" s="57"/>
      <c r="Q42" s="58"/>
      <c r="R42" s="7" t="s">
        <v>23</v>
      </c>
      <c r="S42" s="8"/>
      <c r="T42" s="9"/>
      <c r="U42" s="74">
        <f>U41-J42</f>
        <v>1003800</v>
      </c>
      <c r="V42" s="74"/>
      <c r="W42" s="74"/>
      <c r="X42" s="74"/>
      <c r="Y42" s="74"/>
      <c r="Z42" s="74"/>
      <c r="AA42" s="69"/>
    </row>
    <row r="43" spans="1:27" x14ac:dyDescent="0.3">
      <c r="A43" s="1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20"/>
      <c r="V43" s="20"/>
      <c r="W43" s="20"/>
      <c r="X43" s="20"/>
      <c r="Y43" s="20"/>
      <c r="Z43" s="20"/>
      <c r="AA43" s="21"/>
    </row>
    <row r="44" spans="1:27" x14ac:dyDescent="0.3">
      <c r="A44" s="19"/>
      <c r="B44" s="49" t="s">
        <v>22</v>
      </c>
      <c r="C44" s="49"/>
      <c r="D44" s="49"/>
      <c r="E44" s="49"/>
      <c r="F44" s="49"/>
      <c r="G44" s="59">
        <v>36161</v>
      </c>
      <c r="H44" s="59"/>
      <c r="I44" s="59"/>
      <c r="J44" s="59"/>
      <c r="K44" s="59"/>
      <c r="L44" s="59"/>
      <c r="M44" s="59"/>
      <c r="N44" s="20"/>
      <c r="O44" s="20"/>
      <c r="P44" s="26" t="s">
        <v>21</v>
      </c>
      <c r="Q44" s="26"/>
      <c r="R44" s="26"/>
      <c r="S44" s="26"/>
      <c r="T44" s="26"/>
      <c r="U44" s="26"/>
      <c r="V44" s="26"/>
      <c r="W44" s="20"/>
      <c r="X44" s="20"/>
      <c r="Y44" s="20"/>
      <c r="Z44" s="20"/>
      <c r="AA44" s="21"/>
    </row>
    <row r="45" spans="1:27" x14ac:dyDescent="0.3">
      <c r="A45" s="19"/>
      <c r="B45" s="49" t="s">
        <v>20</v>
      </c>
      <c r="C45" s="49"/>
      <c r="D45" s="49"/>
      <c r="E45" s="49"/>
      <c r="F45" s="49"/>
      <c r="G45" s="59">
        <v>0</v>
      </c>
      <c r="H45" s="59"/>
      <c r="I45" s="59"/>
      <c r="J45" s="59"/>
      <c r="K45" s="59"/>
      <c r="L45" s="59"/>
      <c r="M45" s="59"/>
      <c r="N45" s="20"/>
      <c r="O45" s="20"/>
      <c r="P45" s="71">
        <v>0</v>
      </c>
      <c r="Q45" s="71"/>
      <c r="R45" s="71"/>
      <c r="S45" s="71"/>
      <c r="T45" s="71"/>
      <c r="U45" s="71"/>
      <c r="V45" s="71"/>
      <c r="W45" s="20"/>
      <c r="X45" s="20"/>
      <c r="Y45" s="20"/>
      <c r="Z45" s="20"/>
      <c r="AA45" s="21"/>
    </row>
    <row r="46" spans="1:27" x14ac:dyDescent="0.3">
      <c r="A46" s="19"/>
      <c r="B46" s="49" t="s">
        <v>19</v>
      </c>
      <c r="C46" s="49"/>
      <c r="D46" s="49"/>
      <c r="E46" s="49"/>
      <c r="F46" s="49"/>
      <c r="G46" s="59">
        <v>0</v>
      </c>
      <c r="H46" s="59"/>
      <c r="I46" s="59"/>
      <c r="J46" s="59"/>
      <c r="K46" s="59"/>
      <c r="L46" s="59"/>
      <c r="M46" s="5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1"/>
    </row>
    <row r="47" spans="1:27" x14ac:dyDescent="0.3">
      <c r="A47" s="19"/>
      <c r="B47" s="49" t="s">
        <v>18</v>
      </c>
      <c r="C47" s="49"/>
      <c r="D47" s="49"/>
      <c r="E47" s="49"/>
      <c r="F47" s="49"/>
      <c r="G47" s="59">
        <v>0</v>
      </c>
      <c r="H47" s="59"/>
      <c r="I47" s="59"/>
      <c r="J47" s="59"/>
      <c r="K47" s="59"/>
      <c r="L47" s="59"/>
      <c r="M47" s="5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1"/>
    </row>
    <row r="48" spans="1:27" x14ac:dyDescent="0.3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1"/>
    </row>
    <row r="49" spans="1:27" ht="18.75" customHeight="1" x14ac:dyDescent="0.3">
      <c r="A49" s="25"/>
      <c r="B49" s="76" t="s">
        <v>17</v>
      </c>
      <c r="C49" s="77"/>
      <c r="D49" s="77"/>
      <c r="E49" s="77"/>
      <c r="F49" s="77"/>
      <c r="G49" s="77"/>
      <c r="H49" s="77"/>
      <c r="I49" s="78"/>
      <c r="J49" s="43" t="s">
        <v>16</v>
      </c>
      <c r="K49" s="44"/>
      <c r="L49" s="44"/>
      <c r="M49" s="44"/>
      <c r="N49" s="45"/>
      <c r="O49" s="43" t="s">
        <v>15</v>
      </c>
      <c r="P49" s="44"/>
      <c r="Q49" s="44"/>
      <c r="R49" s="44"/>
      <c r="S49" s="45"/>
      <c r="T49" s="43" t="s">
        <v>63</v>
      </c>
      <c r="U49" s="44"/>
      <c r="V49" s="44"/>
      <c r="W49" s="45"/>
      <c r="X49" s="43" t="s">
        <v>64</v>
      </c>
      <c r="Y49" s="44"/>
      <c r="Z49" s="45"/>
      <c r="AA49" s="5"/>
    </row>
    <row r="50" spans="1:27" x14ac:dyDescent="0.3">
      <c r="A50" s="25"/>
      <c r="B50" s="79"/>
      <c r="C50" s="80"/>
      <c r="D50" s="80"/>
      <c r="E50" s="80"/>
      <c r="F50" s="80"/>
      <c r="G50" s="80"/>
      <c r="H50" s="80"/>
      <c r="I50" s="81"/>
      <c r="J50" s="46"/>
      <c r="K50" s="47"/>
      <c r="L50" s="47"/>
      <c r="M50" s="47"/>
      <c r="N50" s="48"/>
      <c r="O50" s="46"/>
      <c r="P50" s="47"/>
      <c r="Q50" s="47"/>
      <c r="R50" s="47"/>
      <c r="S50" s="48"/>
      <c r="T50" s="46"/>
      <c r="U50" s="47"/>
      <c r="V50" s="47"/>
      <c r="W50" s="48"/>
      <c r="X50" s="46"/>
      <c r="Y50" s="47"/>
      <c r="Z50" s="48"/>
      <c r="AA50" s="5"/>
    </row>
    <row r="51" spans="1:27" x14ac:dyDescent="0.3">
      <c r="A51" s="26"/>
      <c r="B51" s="28" t="s">
        <v>14</v>
      </c>
      <c r="C51" s="28"/>
      <c r="D51" s="28"/>
      <c r="E51" s="28"/>
      <c r="F51" s="28"/>
      <c r="G51" s="28"/>
      <c r="H51" s="28"/>
      <c r="I51" s="28"/>
      <c r="J51" s="29">
        <v>2500</v>
      </c>
      <c r="K51" s="30"/>
      <c r="L51" s="30"/>
      <c r="M51" s="30"/>
      <c r="N51" s="31"/>
      <c r="O51" s="32">
        <f>$J$41*J51</f>
        <v>105000</v>
      </c>
      <c r="P51" s="33"/>
      <c r="Q51" s="33"/>
      <c r="R51" s="33"/>
      <c r="S51" s="34"/>
      <c r="T51" s="22">
        <v>45261</v>
      </c>
      <c r="U51" s="23"/>
      <c r="V51" s="23"/>
      <c r="W51" s="24"/>
      <c r="X51" s="22">
        <f>$G$44</f>
        <v>36161</v>
      </c>
      <c r="Y51" s="23"/>
      <c r="Z51" s="24"/>
      <c r="AA51" s="21"/>
    </row>
    <row r="52" spans="1:27" x14ac:dyDescent="0.3">
      <c r="A52" s="26"/>
      <c r="B52" s="28" t="s">
        <v>13</v>
      </c>
      <c r="C52" s="28"/>
      <c r="D52" s="28"/>
      <c r="E52" s="28"/>
      <c r="F52" s="28"/>
      <c r="G52" s="28"/>
      <c r="H52" s="28"/>
      <c r="I52" s="28"/>
      <c r="J52" s="29">
        <v>1500</v>
      </c>
      <c r="K52" s="30"/>
      <c r="L52" s="30"/>
      <c r="M52" s="30"/>
      <c r="N52" s="31"/>
      <c r="O52" s="32">
        <f t="shared" ref="O52:O61" si="0">$J$41*J52</f>
        <v>63000</v>
      </c>
      <c r="P52" s="33"/>
      <c r="Q52" s="33"/>
      <c r="R52" s="33"/>
      <c r="S52" s="34"/>
      <c r="T52" s="22">
        <v>44927</v>
      </c>
      <c r="U52" s="23"/>
      <c r="V52" s="23"/>
      <c r="W52" s="24"/>
      <c r="X52" s="22">
        <f t="shared" ref="X52:X60" si="1">$G$44</f>
        <v>36161</v>
      </c>
      <c r="Y52" s="23"/>
      <c r="Z52" s="24"/>
      <c r="AA52" s="21"/>
    </row>
    <row r="53" spans="1:27" x14ac:dyDescent="0.3">
      <c r="A53" s="26"/>
      <c r="B53" s="28" t="s">
        <v>12</v>
      </c>
      <c r="C53" s="28"/>
      <c r="D53" s="28"/>
      <c r="E53" s="28"/>
      <c r="F53" s="28"/>
      <c r="G53" s="28"/>
      <c r="H53" s="28"/>
      <c r="I53" s="28"/>
      <c r="J53" s="29">
        <v>800</v>
      </c>
      <c r="K53" s="30"/>
      <c r="L53" s="30"/>
      <c r="M53" s="30"/>
      <c r="N53" s="31"/>
      <c r="O53" s="32">
        <f t="shared" si="0"/>
        <v>33600</v>
      </c>
      <c r="P53" s="33"/>
      <c r="Q53" s="33"/>
      <c r="R53" s="33"/>
      <c r="S53" s="34"/>
      <c r="T53" s="22">
        <v>44958</v>
      </c>
      <c r="U53" s="23"/>
      <c r="V53" s="23"/>
      <c r="W53" s="24"/>
      <c r="X53" s="22">
        <f t="shared" si="1"/>
        <v>36161</v>
      </c>
      <c r="Y53" s="23"/>
      <c r="Z53" s="24"/>
      <c r="AA53" s="21"/>
    </row>
    <row r="54" spans="1:27" x14ac:dyDescent="0.3">
      <c r="A54" s="26"/>
      <c r="B54" s="28" t="s">
        <v>11</v>
      </c>
      <c r="C54" s="28"/>
      <c r="D54" s="28"/>
      <c r="E54" s="28"/>
      <c r="F54" s="28"/>
      <c r="G54" s="28"/>
      <c r="H54" s="28"/>
      <c r="I54" s="28"/>
      <c r="J54" s="29">
        <v>150</v>
      </c>
      <c r="K54" s="30"/>
      <c r="L54" s="30"/>
      <c r="M54" s="30"/>
      <c r="N54" s="31"/>
      <c r="O54" s="32">
        <f t="shared" si="0"/>
        <v>6300</v>
      </c>
      <c r="P54" s="33"/>
      <c r="Q54" s="33"/>
      <c r="R54" s="33"/>
      <c r="S54" s="34"/>
      <c r="T54" s="22">
        <v>44986</v>
      </c>
      <c r="U54" s="23"/>
      <c r="V54" s="23"/>
      <c r="W54" s="24"/>
      <c r="X54" s="22">
        <f t="shared" si="1"/>
        <v>36161</v>
      </c>
      <c r="Y54" s="23"/>
      <c r="Z54" s="24"/>
      <c r="AA54" s="21"/>
    </row>
    <row r="55" spans="1:27" x14ac:dyDescent="0.3">
      <c r="A55" s="26"/>
      <c r="B55" s="28" t="s">
        <v>10</v>
      </c>
      <c r="C55" s="28"/>
      <c r="D55" s="28"/>
      <c r="E55" s="28"/>
      <c r="F55" s="28"/>
      <c r="G55" s="28"/>
      <c r="H55" s="28"/>
      <c r="I55" s="28"/>
      <c r="J55" s="29">
        <v>50</v>
      </c>
      <c r="K55" s="30"/>
      <c r="L55" s="30"/>
      <c r="M55" s="30"/>
      <c r="N55" s="31"/>
      <c r="O55" s="32">
        <f t="shared" si="0"/>
        <v>2100</v>
      </c>
      <c r="P55" s="33"/>
      <c r="Q55" s="33"/>
      <c r="R55" s="33"/>
      <c r="S55" s="34"/>
      <c r="T55" s="22">
        <v>45017</v>
      </c>
      <c r="U55" s="23"/>
      <c r="V55" s="23"/>
      <c r="W55" s="24"/>
      <c r="X55" s="22">
        <f t="shared" si="1"/>
        <v>36161</v>
      </c>
      <c r="Y55" s="23"/>
      <c r="Z55" s="24"/>
      <c r="AA55" s="21"/>
    </row>
    <row r="56" spans="1:27" x14ac:dyDescent="0.3">
      <c r="A56" s="26"/>
      <c r="B56" s="28" t="s">
        <v>9</v>
      </c>
      <c r="C56" s="28"/>
      <c r="D56" s="28"/>
      <c r="E56" s="28"/>
      <c r="F56" s="28"/>
      <c r="G56" s="28"/>
      <c r="H56" s="28"/>
      <c r="I56" s="28"/>
      <c r="J56" s="29">
        <v>200</v>
      </c>
      <c r="K56" s="30"/>
      <c r="L56" s="30"/>
      <c r="M56" s="30"/>
      <c r="N56" s="31"/>
      <c r="O56" s="32">
        <f t="shared" si="0"/>
        <v>8400</v>
      </c>
      <c r="P56" s="33"/>
      <c r="Q56" s="33"/>
      <c r="R56" s="33"/>
      <c r="S56" s="34"/>
      <c r="T56" s="22">
        <v>45047</v>
      </c>
      <c r="U56" s="23"/>
      <c r="V56" s="23"/>
      <c r="W56" s="24"/>
      <c r="X56" s="22">
        <f t="shared" si="1"/>
        <v>36161</v>
      </c>
      <c r="Y56" s="23"/>
      <c r="Z56" s="24"/>
      <c r="AA56" s="21"/>
    </row>
    <row r="57" spans="1:27" x14ac:dyDescent="0.3">
      <c r="A57" s="26"/>
      <c r="B57" s="28" t="s">
        <v>8</v>
      </c>
      <c r="C57" s="28"/>
      <c r="D57" s="28"/>
      <c r="E57" s="28"/>
      <c r="F57" s="28"/>
      <c r="G57" s="28"/>
      <c r="H57" s="28"/>
      <c r="I57" s="28"/>
      <c r="J57" s="29">
        <v>50</v>
      </c>
      <c r="K57" s="30"/>
      <c r="L57" s="30"/>
      <c r="M57" s="30"/>
      <c r="N57" s="31"/>
      <c r="O57" s="32">
        <f t="shared" si="0"/>
        <v>2100</v>
      </c>
      <c r="P57" s="33"/>
      <c r="Q57" s="33"/>
      <c r="R57" s="33"/>
      <c r="S57" s="34"/>
      <c r="T57" s="22">
        <v>45078</v>
      </c>
      <c r="U57" s="23"/>
      <c r="V57" s="23"/>
      <c r="W57" s="24"/>
      <c r="X57" s="22">
        <f t="shared" si="1"/>
        <v>36161</v>
      </c>
      <c r="Y57" s="23"/>
      <c r="Z57" s="24"/>
      <c r="AA57" s="21"/>
    </row>
    <row r="58" spans="1:27" x14ac:dyDescent="0.3">
      <c r="A58" s="26"/>
      <c r="B58" s="28" t="s">
        <v>7</v>
      </c>
      <c r="C58" s="28"/>
      <c r="D58" s="28"/>
      <c r="E58" s="28"/>
      <c r="F58" s="28"/>
      <c r="G58" s="28"/>
      <c r="H58" s="28"/>
      <c r="I58" s="28"/>
      <c r="J58" s="29">
        <v>300</v>
      </c>
      <c r="K58" s="30"/>
      <c r="L58" s="30"/>
      <c r="M58" s="30"/>
      <c r="N58" s="31"/>
      <c r="O58" s="32">
        <f t="shared" si="0"/>
        <v>12600</v>
      </c>
      <c r="P58" s="33"/>
      <c r="Q58" s="33"/>
      <c r="R58" s="33"/>
      <c r="S58" s="34"/>
      <c r="T58" s="22">
        <v>45108</v>
      </c>
      <c r="U58" s="23"/>
      <c r="V58" s="23"/>
      <c r="W58" s="24"/>
      <c r="X58" s="22">
        <f t="shared" si="1"/>
        <v>36161</v>
      </c>
      <c r="Y58" s="23"/>
      <c r="Z58" s="24"/>
      <c r="AA58" s="21"/>
    </row>
    <row r="59" spans="1:27" x14ac:dyDescent="0.3">
      <c r="A59" s="26"/>
      <c r="B59" s="28" t="s">
        <v>6</v>
      </c>
      <c r="C59" s="28"/>
      <c r="D59" s="28"/>
      <c r="E59" s="28"/>
      <c r="F59" s="28"/>
      <c r="G59" s="28"/>
      <c r="H59" s="28"/>
      <c r="I59" s="28"/>
      <c r="J59" s="29">
        <v>50</v>
      </c>
      <c r="K59" s="30"/>
      <c r="L59" s="30"/>
      <c r="M59" s="30"/>
      <c r="N59" s="31"/>
      <c r="O59" s="32">
        <f t="shared" si="0"/>
        <v>2100</v>
      </c>
      <c r="P59" s="33"/>
      <c r="Q59" s="33"/>
      <c r="R59" s="33"/>
      <c r="S59" s="34"/>
      <c r="T59" s="22">
        <v>45139</v>
      </c>
      <c r="U59" s="23"/>
      <c r="V59" s="23"/>
      <c r="W59" s="24"/>
      <c r="X59" s="22">
        <f t="shared" si="1"/>
        <v>36161</v>
      </c>
      <c r="Y59" s="23"/>
      <c r="Z59" s="24"/>
      <c r="AA59" s="21"/>
    </row>
    <row r="60" spans="1:27" x14ac:dyDescent="0.3">
      <c r="A60" s="26"/>
      <c r="B60" s="28" t="s">
        <v>5</v>
      </c>
      <c r="C60" s="28"/>
      <c r="D60" s="28"/>
      <c r="E60" s="28"/>
      <c r="F60" s="28"/>
      <c r="G60" s="28"/>
      <c r="H60" s="28"/>
      <c r="I60" s="28"/>
      <c r="J60" s="29">
        <v>200</v>
      </c>
      <c r="K60" s="30"/>
      <c r="L60" s="30"/>
      <c r="M60" s="30"/>
      <c r="N60" s="31"/>
      <c r="O60" s="32">
        <f t="shared" si="0"/>
        <v>8400</v>
      </c>
      <c r="P60" s="33"/>
      <c r="Q60" s="33"/>
      <c r="R60" s="33"/>
      <c r="S60" s="34"/>
      <c r="T60" s="22">
        <v>45170</v>
      </c>
      <c r="U60" s="23"/>
      <c r="V60" s="23"/>
      <c r="W60" s="24"/>
      <c r="X60" s="22">
        <f t="shared" si="1"/>
        <v>36161</v>
      </c>
      <c r="Y60" s="23"/>
      <c r="Z60" s="24"/>
      <c r="AA60" s="21"/>
    </row>
    <row r="61" spans="1:27" x14ac:dyDescent="0.3">
      <c r="A61" s="26"/>
      <c r="B61" s="28" t="s">
        <v>4</v>
      </c>
      <c r="C61" s="28"/>
      <c r="D61" s="28"/>
      <c r="E61" s="28"/>
      <c r="F61" s="28"/>
      <c r="G61" s="28"/>
      <c r="H61" s="28"/>
      <c r="I61" s="28"/>
      <c r="J61" s="29">
        <v>300</v>
      </c>
      <c r="K61" s="30"/>
      <c r="L61" s="30"/>
      <c r="M61" s="30"/>
      <c r="N61" s="31"/>
      <c r="O61" s="32">
        <f t="shared" si="0"/>
        <v>12600</v>
      </c>
      <c r="P61" s="33"/>
      <c r="Q61" s="33"/>
      <c r="R61" s="33"/>
      <c r="S61" s="34"/>
      <c r="T61" s="22">
        <v>45200</v>
      </c>
      <c r="U61" s="23"/>
      <c r="V61" s="23"/>
      <c r="W61" s="24"/>
      <c r="X61" s="22">
        <f>G46</f>
        <v>0</v>
      </c>
      <c r="Y61" s="23"/>
      <c r="Z61" s="24"/>
      <c r="AA61" s="21"/>
    </row>
    <row r="62" spans="1:27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9"/>
      <c r="U62" s="39"/>
      <c r="V62" s="39"/>
      <c r="W62" s="39"/>
      <c r="X62" s="39"/>
      <c r="Y62" s="39"/>
      <c r="Z62" s="39"/>
      <c r="AA62" s="21"/>
    </row>
    <row r="63" spans="1:27" x14ac:dyDescent="0.3">
      <c r="A63" s="27"/>
      <c r="B63" s="35" t="s">
        <v>3</v>
      </c>
      <c r="C63" s="35"/>
      <c r="D63" s="35"/>
      <c r="E63" s="35"/>
      <c r="F63" s="35"/>
      <c r="G63" s="35"/>
      <c r="H63" s="35"/>
      <c r="I63" s="35"/>
      <c r="J63" s="32">
        <f>SUM(J51:N60)</f>
        <v>5800</v>
      </c>
      <c r="K63" s="33"/>
      <c r="L63" s="33"/>
      <c r="M63" s="33"/>
      <c r="N63" s="34"/>
      <c r="O63" s="32">
        <f>SUM(O51:S61)</f>
        <v>256200</v>
      </c>
      <c r="P63" s="33"/>
      <c r="Q63" s="33"/>
      <c r="R63" s="33"/>
      <c r="S63" s="33"/>
      <c r="T63" s="19"/>
      <c r="U63" s="20"/>
      <c r="V63" s="20"/>
      <c r="W63" s="20"/>
      <c r="X63" s="20"/>
      <c r="Y63" s="20"/>
      <c r="Z63" s="20"/>
      <c r="AA63" s="21"/>
    </row>
    <row r="64" spans="1:27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1"/>
    </row>
    <row r="65" spans="1:27" ht="18.75" customHeight="1" x14ac:dyDescent="0.3">
      <c r="A65" s="6"/>
      <c r="B65" s="7" t="s">
        <v>66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  <c r="AA65" s="5"/>
    </row>
    <row r="66" spans="1:27" ht="18.75" customHeight="1" x14ac:dyDescent="0.3">
      <c r="A66" s="6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5"/>
    </row>
    <row r="67" spans="1:27" ht="18.75" customHeight="1" x14ac:dyDescent="0.3">
      <c r="A67" s="6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  <c r="AA67" s="5"/>
    </row>
    <row r="68" spans="1:27" ht="18.75" customHeight="1" x14ac:dyDescent="0.3">
      <c r="A68" s="6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5"/>
    </row>
    <row r="69" spans="1:27" ht="18.75" customHeight="1" x14ac:dyDescent="0.3">
      <c r="A69" s="6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  <c r="AA69" s="5"/>
    </row>
    <row r="70" spans="1:27" ht="18.75" customHeight="1" x14ac:dyDescent="0.3">
      <c r="A70" s="6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5"/>
    </row>
    <row r="71" spans="1:27" ht="18.75" customHeight="1" x14ac:dyDescent="0.3">
      <c r="A71" s="6"/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8"/>
      <c r="AA71" s="5"/>
    </row>
    <row r="72" spans="1:27" x14ac:dyDescent="0.3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1"/>
    </row>
    <row r="73" spans="1:27" x14ac:dyDescent="0.3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1"/>
    </row>
    <row r="74" spans="1:27" x14ac:dyDescent="0.3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1"/>
    </row>
    <row r="75" spans="1:27" x14ac:dyDescent="0.3">
      <c r="A75" s="19"/>
      <c r="B75" s="38" t="s">
        <v>2</v>
      </c>
      <c r="C75" s="38"/>
      <c r="D75" s="38"/>
      <c r="E75" s="39" t="str">
        <f>I15</f>
        <v>Fulando de Tal Siclino Beltrano</v>
      </c>
      <c r="F75" s="39"/>
      <c r="G75" s="39"/>
      <c r="H75" s="39"/>
      <c r="I75" s="39"/>
      <c r="J75" s="39"/>
      <c r="K75" s="39"/>
      <c r="L75" s="20"/>
      <c r="M75" s="20"/>
      <c r="N75" s="20"/>
      <c r="O75" s="20"/>
      <c r="P75" s="38" t="s">
        <v>1</v>
      </c>
      <c r="Q75" s="38"/>
      <c r="R75" s="39" t="str">
        <f>F4</f>
        <v>Fulando de Tal Siclino Beltrano</v>
      </c>
      <c r="S75" s="39"/>
      <c r="T75" s="39"/>
      <c r="U75" s="39"/>
      <c r="V75" s="39"/>
      <c r="W75" s="39"/>
      <c r="X75" s="39"/>
      <c r="Y75" s="39"/>
      <c r="Z75" s="20"/>
      <c r="AA75" s="21"/>
    </row>
    <row r="76" spans="1:27" x14ac:dyDescent="0.3">
      <c r="A76" s="19"/>
      <c r="B76" s="37" t="s">
        <v>52</v>
      </c>
      <c r="C76" s="37"/>
      <c r="D76" s="37"/>
      <c r="E76" s="20" t="str">
        <f>I18</f>
        <v>12345-7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37" t="s">
        <v>0</v>
      </c>
      <c r="Q76" s="37"/>
      <c r="R76" s="20" t="str">
        <f>F5</f>
        <v>123.456.789-00</v>
      </c>
      <c r="S76" s="20"/>
      <c r="T76" s="20"/>
      <c r="U76" s="20"/>
      <c r="V76" s="20"/>
      <c r="W76" s="20"/>
      <c r="X76" s="20"/>
      <c r="Y76" s="20"/>
      <c r="Z76" s="20"/>
      <c r="AA76" s="21"/>
    </row>
    <row r="77" spans="1:27" x14ac:dyDescent="0.3">
      <c r="A77" s="19"/>
      <c r="B77" s="20" t="s">
        <v>0</v>
      </c>
      <c r="C77" s="20"/>
      <c r="D77" s="20"/>
      <c r="E77" s="20" t="str">
        <f>I16</f>
        <v>123.456.789-00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3"/>
      <c r="Q77" s="3"/>
      <c r="R77" s="3"/>
      <c r="S77" s="3"/>
      <c r="T77" s="3"/>
      <c r="U77" s="3"/>
      <c r="V77" s="3"/>
      <c r="W77" s="20"/>
      <c r="X77" s="20"/>
      <c r="Y77" s="20"/>
      <c r="Z77" s="20"/>
      <c r="AA77" s="21"/>
    </row>
    <row r="78" spans="1:27" x14ac:dyDescent="0.3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36">
        <f ca="1">TODAY()</f>
        <v>45892</v>
      </c>
      <c r="X78" s="20"/>
      <c r="Y78" s="20"/>
      <c r="Z78" s="20"/>
      <c r="AA78" s="21"/>
    </row>
    <row r="79" spans="1:27" x14ac:dyDescent="0.3">
      <c r="A79" s="40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2"/>
    </row>
  </sheetData>
  <sheetProtection selectLockedCells="1"/>
  <mergeCells count="240">
    <mergeCell ref="T52:W52"/>
    <mergeCell ref="T58:W58"/>
    <mergeCell ref="J63:N63"/>
    <mergeCell ref="O63:S63"/>
    <mergeCell ref="T63:AA63"/>
    <mergeCell ref="A1:AA2"/>
    <mergeCell ref="A3:AA3"/>
    <mergeCell ref="B4:E4"/>
    <mergeCell ref="F4:Z4"/>
    <mergeCell ref="B5:E5"/>
    <mergeCell ref="F5:O5"/>
    <mergeCell ref="P5:Z5"/>
    <mergeCell ref="AA4:AA8"/>
    <mergeCell ref="B18:H18"/>
    <mergeCell ref="I15:Z15"/>
    <mergeCell ref="B16:H16"/>
    <mergeCell ref="I16:R16"/>
    <mergeCell ref="I17:R17"/>
    <mergeCell ref="I18:R18"/>
    <mergeCell ref="A9:AA9"/>
    <mergeCell ref="A4:A8"/>
    <mergeCell ref="B6:Z6"/>
    <mergeCell ref="S8:W8"/>
    <mergeCell ref="Q8:R8"/>
    <mergeCell ref="X7:Z8"/>
    <mergeCell ref="B10:E10"/>
    <mergeCell ref="B11:E11"/>
    <mergeCell ref="B12:E12"/>
    <mergeCell ref="AA15:AA18"/>
    <mergeCell ref="J20:N21"/>
    <mergeCell ref="B20:I21"/>
    <mergeCell ref="B15:H15"/>
    <mergeCell ref="B17:H17"/>
    <mergeCell ref="B7:E7"/>
    <mergeCell ref="B8:E8"/>
    <mergeCell ref="F7:W7"/>
    <mergeCell ref="F8:P8"/>
    <mergeCell ref="L12:N12"/>
    <mergeCell ref="V13:Z13"/>
    <mergeCell ref="O13:U13"/>
    <mergeCell ref="S16:Z18"/>
    <mergeCell ref="AA10:AA12"/>
    <mergeCell ref="F11:L11"/>
    <mergeCell ref="F12:K12"/>
    <mergeCell ref="M11:N11"/>
    <mergeCell ref="O10:U10"/>
    <mergeCell ref="O11:U11"/>
    <mergeCell ref="A14:AA14"/>
    <mergeCell ref="O31:R31"/>
    <mergeCell ref="O32:R32"/>
    <mergeCell ref="O33:R33"/>
    <mergeCell ref="S24:W24"/>
    <mergeCell ref="S25:W25"/>
    <mergeCell ref="B27:I27"/>
    <mergeCell ref="B28:I28"/>
    <mergeCell ref="B29:I29"/>
    <mergeCell ref="B30:I30"/>
    <mergeCell ref="J26:N26"/>
    <mergeCell ref="J27:N27"/>
    <mergeCell ref="J28:N28"/>
    <mergeCell ref="J32:N32"/>
    <mergeCell ref="J33:N33"/>
    <mergeCell ref="O24:R24"/>
    <mergeCell ref="O25:R25"/>
    <mergeCell ref="A72:AA74"/>
    <mergeCell ref="L75:O77"/>
    <mergeCell ref="W77:AA77"/>
    <mergeCell ref="Z75:AA76"/>
    <mergeCell ref="A75:A77"/>
    <mergeCell ref="B23:I23"/>
    <mergeCell ref="O23:R23"/>
    <mergeCell ref="J29:N29"/>
    <mergeCell ref="J30:N30"/>
    <mergeCell ref="O26:R26"/>
    <mergeCell ref="O27:R27"/>
    <mergeCell ref="O28:R28"/>
    <mergeCell ref="O29:R29"/>
    <mergeCell ref="O30:R30"/>
    <mergeCell ref="S26:W26"/>
    <mergeCell ref="S27:W27"/>
    <mergeCell ref="S28:W28"/>
    <mergeCell ref="S29:W29"/>
    <mergeCell ref="S30:W30"/>
    <mergeCell ref="B62:Z62"/>
    <mergeCell ref="AA51:AA62"/>
    <mergeCell ref="X20:AA37"/>
    <mergeCell ref="O34:R34"/>
    <mergeCell ref="B37:N37"/>
    <mergeCell ref="A20:A37"/>
    <mergeCell ref="A15:A18"/>
    <mergeCell ref="O12:U12"/>
    <mergeCell ref="V12:Z12"/>
    <mergeCell ref="A10:A13"/>
    <mergeCell ref="B13:N13"/>
    <mergeCell ref="O35:R35"/>
    <mergeCell ref="O36:R36"/>
    <mergeCell ref="S23:W23"/>
    <mergeCell ref="J35:N35"/>
    <mergeCell ref="J36:N36"/>
    <mergeCell ref="B24:I24"/>
    <mergeCell ref="B25:I25"/>
    <mergeCell ref="B31:I31"/>
    <mergeCell ref="B32:I32"/>
    <mergeCell ref="B26:I26"/>
    <mergeCell ref="S31:W31"/>
    <mergeCell ref="S32:W32"/>
    <mergeCell ref="S33:W33"/>
    <mergeCell ref="S34:W34"/>
    <mergeCell ref="B35:I35"/>
    <mergeCell ref="B36:I36"/>
    <mergeCell ref="J23:N23"/>
    <mergeCell ref="F10:M10"/>
    <mergeCell ref="V10:Z10"/>
    <mergeCell ref="V11:Z11"/>
    <mergeCell ref="A48:AA48"/>
    <mergeCell ref="T54:W54"/>
    <mergeCell ref="A39:A42"/>
    <mergeCell ref="A43:AA43"/>
    <mergeCell ref="B22:I22"/>
    <mergeCell ref="J22:N22"/>
    <mergeCell ref="O22:R22"/>
    <mergeCell ref="S22:W22"/>
    <mergeCell ref="A19:AA19"/>
    <mergeCell ref="O20:R21"/>
    <mergeCell ref="S20:W21"/>
    <mergeCell ref="J24:N24"/>
    <mergeCell ref="J25:N25"/>
    <mergeCell ref="J31:N31"/>
    <mergeCell ref="J34:N34"/>
    <mergeCell ref="O37:R37"/>
    <mergeCell ref="S37:W37"/>
    <mergeCell ref="A38:AA38"/>
    <mergeCell ref="B33:I33"/>
    <mergeCell ref="B34:I34"/>
    <mergeCell ref="S35:W35"/>
    <mergeCell ref="S36:W36"/>
    <mergeCell ref="O52:S52"/>
    <mergeCell ref="J61:N61"/>
    <mergeCell ref="O58:S58"/>
    <mergeCell ref="B55:I55"/>
    <mergeCell ref="B56:I56"/>
    <mergeCell ref="B57:I57"/>
    <mergeCell ref="B51:I51"/>
    <mergeCell ref="B52:I52"/>
    <mergeCell ref="J52:N52"/>
    <mergeCell ref="J53:N53"/>
    <mergeCell ref="J54:N54"/>
    <mergeCell ref="J55:N55"/>
    <mergeCell ref="J56:N56"/>
    <mergeCell ref="J57:N57"/>
    <mergeCell ref="AA39:AA42"/>
    <mergeCell ref="R41:T41"/>
    <mergeCell ref="R42:T42"/>
    <mergeCell ref="R39:T40"/>
    <mergeCell ref="P45:V45"/>
    <mergeCell ref="N44:O47"/>
    <mergeCell ref="P46:V47"/>
    <mergeCell ref="U39:Z39"/>
    <mergeCell ref="U40:Z40"/>
    <mergeCell ref="U41:Z41"/>
    <mergeCell ref="U42:Z42"/>
    <mergeCell ref="W44:AA47"/>
    <mergeCell ref="A44:A47"/>
    <mergeCell ref="B45:F45"/>
    <mergeCell ref="J40:Q40"/>
    <mergeCell ref="J41:Q41"/>
    <mergeCell ref="B44:F44"/>
    <mergeCell ref="P44:V44"/>
    <mergeCell ref="J42:Q42"/>
    <mergeCell ref="G47:M47"/>
    <mergeCell ref="B39:I40"/>
    <mergeCell ref="B41:I41"/>
    <mergeCell ref="J39:Q39"/>
    <mergeCell ref="B42:I42"/>
    <mergeCell ref="B46:F46"/>
    <mergeCell ref="B47:F47"/>
    <mergeCell ref="G44:M44"/>
    <mergeCell ref="G45:M45"/>
    <mergeCell ref="G46:M46"/>
    <mergeCell ref="X49:Z50"/>
    <mergeCell ref="X51:Z51"/>
    <mergeCell ref="X52:Z52"/>
    <mergeCell ref="T49:W50"/>
    <mergeCell ref="T51:W51"/>
    <mergeCell ref="B58:I58"/>
    <mergeCell ref="B59:I59"/>
    <mergeCell ref="B60:I60"/>
    <mergeCell ref="X53:Z53"/>
    <mergeCell ref="X54:Z54"/>
    <mergeCell ref="X55:Z55"/>
    <mergeCell ref="X56:Z56"/>
    <mergeCell ref="X57:Z57"/>
    <mergeCell ref="X58:Z58"/>
    <mergeCell ref="X59:Z59"/>
    <mergeCell ref="X60:Z60"/>
    <mergeCell ref="O59:S59"/>
    <mergeCell ref="O53:S53"/>
    <mergeCell ref="O54:S54"/>
    <mergeCell ref="O55:S55"/>
    <mergeCell ref="B49:I50"/>
    <mergeCell ref="J49:N50"/>
    <mergeCell ref="O51:S51"/>
    <mergeCell ref="O49:S50"/>
    <mergeCell ref="W78:AA78"/>
    <mergeCell ref="B76:D76"/>
    <mergeCell ref="B75:D75"/>
    <mergeCell ref="E75:K75"/>
    <mergeCell ref="E76:K76"/>
    <mergeCell ref="P75:Q75"/>
    <mergeCell ref="P76:Q76"/>
    <mergeCell ref="R75:Y75"/>
    <mergeCell ref="A78:V79"/>
    <mergeCell ref="W79:AA79"/>
    <mergeCell ref="R76:Y76"/>
    <mergeCell ref="B77:D77"/>
    <mergeCell ref="E77:K77"/>
    <mergeCell ref="B65:Z65"/>
    <mergeCell ref="B66:Z71"/>
    <mergeCell ref="A64:AA64"/>
    <mergeCell ref="T60:W60"/>
    <mergeCell ref="A49:A63"/>
    <mergeCell ref="B61:I61"/>
    <mergeCell ref="J51:N51"/>
    <mergeCell ref="B53:I53"/>
    <mergeCell ref="B54:I54"/>
    <mergeCell ref="O60:S60"/>
    <mergeCell ref="O61:S61"/>
    <mergeCell ref="T61:W61"/>
    <mergeCell ref="T55:W55"/>
    <mergeCell ref="T56:W56"/>
    <mergeCell ref="T57:W57"/>
    <mergeCell ref="O56:S56"/>
    <mergeCell ref="O57:S57"/>
    <mergeCell ref="T59:W59"/>
    <mergeCell ref="B63:I63"/>
    <mergeCell ref="J58:N58"/>
    <mergeCell ref="J59:N59"/>
    <mergeCell ref="J60:N60"/>
    <mergeCell ref="X61:Z61"/>
    <mergeCell ref="T53:W53"/>
  </mergeCells>
  <dataValidations count="5">
    <dataValidation type="list" allowBlank="1" showInputMessage="1" showErrorMessage="1" sqref="V11:Z11" xr:uid="{24EE06DB-5E85-4A00-AD12-68B874753171}">
      <formula1>"Baixa, Média, Alta,"</formula1>
    </dataValidation>
    <dataValidation type="list" allowBlank="1" showInputMessage="1" showErrorMessage="1" sqref="F12:K12" xr:uid="{8A9FAAFA-DE3E-4D10-AFEB-58F29200B220}">
      <formula1>"Grupo I, Grupo II, Grupo III, Grupo IV, Perene,"</formula1>
    </dataValidation>
    <dataValidation type="list" allowBlank="1" showInputMessage="1" showErrorMessage="1" sqref="V12:Z12" xr:uid="{65C61C30-B7F1-4486-AF8A-5D7E2CB48AD7}">
      <formula1>"AD1,AD2,AD3,AD4,AD5,AD6"</formula1>
    </dataValidation>
    <dataValidation type="list" allowBlank="1" showInputMessage="1" showErrorMessage="1" sqref="V13" xr:uid="{4BE8DD82-8D4A-4AB2-82D1-718D866FD8B8}">
      <formula1>"Manejo Desconhecido"</formula1>
    </dataValidation>
    <dataValidation type="list" allowBlank="1" showInputMessage="1" showErrorMessage="1" sqref="V10:Z10" xr:uid="{43F66B8A-DB77-4706-8FC4-8D9F9916DFB8}">
      <formula1>"Não se aplica, Textura Média, Arenoso, Argiloso,"</formula1>
    </dataValidation>
  </dataValidations>
  <pageMargins left="0.39370078740157483" right="0.39370078740157483" top="0.78740157480314965" bottom="0.78740157480314965" header="0.31496062992125984" footer="0.31496062992125984"/>
  <pageSetup paperSize="9" scale="50" orientation="portrait" r:id="rId1"/>
  <ignoredErrors>
    <ignoredError sqref="J40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CUSTO DE PRODUÇÃO</vt:lpstr>
      <vt:lpstr>'CUSTO DE PRODUÇÃO'!Area_de_impressao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Magdiel Sperotto</cp:lastModifiedBy>
  <cp:lastPrinted>2025-08-23T18:08:20Z</cp:lastPrinted>
  <dcterms:created xsi:type="dcterms:W3CDTF">2023-03-22T01:28:16Z</dcterms:created>
  <dcterms:modified xsi:type="dcterms:W3CDTF">2025-08-23T18:48:56Z</dcterms:modified>
</cp:coreProperties>
</file>