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elatorre\Desktop\imágenes lean finance\"/>
    </mc:Choice>
  </mc:AlternateContent>
  <xr:revisionPtr revIDLastSave="0" documentId="8_{D6471400-7B11-4B3D-B70D-8F89678E0E19}" xr6:coauthVersionLast="40" xr6:coauthVersionMax="40" xr10:uidLastSave="{00000000-0000-0000-0000-000000000000}"/>
  <bookViews>
    <workbookView xWindow="0" yWindow="0" windowWidth="20490" windowHeight="7485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E22" i="1" s="1"/>
  <c r="L14" i="1"/>
  <c r="H14" i="1"/>
  <c r="D14" i="1"/>
  <c r="P14" i="1" s="1"/>
  <c r="P15" i="1" s="1"/>
  <c r="P13" i="1"/>
  <c r="M13" i="1"/>
  <c r="I13" i="1"/>
  <c r="W8" i="1"/>
  <c r="Q8" i="1"/>
  <c r="K8" i="1"/>
  <c r="E8" i="1"/>
  <c r="C8" i="1"/>
  <c r="L16" i="1" s="1"/>
  <c r="L17" i="1" s="1"/>
  <c r="U7" i="1" s="1"/>
  <c r="V7" i="1" l="1"/>
  <c r="U8" i="1"/>
  <c r="E13" i="1"/>
  <c r="D16" i="1"/>
  <c r="D17" i="1" s="1"/>
  <c r="I7" i="1" s="1"/>
  <c r="D25" i="1"/>
  <c r="D3" i="1"/>
  <c r="D6" i="1"/>
  <c r="H16" i="1"/>
  <c r="H17" i="1" s="1"/>
  <c r="O7" i="1" s="1"/>
  <c r="D4" i="1"/>
  <c r="D5" i="1"/>
  <c r="I8" i="1" l="1"/>
  <c r="J7" i="1" s="1"/>
  <c r="D26" i="1"/>
  <c r="E25" i="1"/>
  <c r="O8" i="1"/>
  <c r="P7" i="1" s="1"/>
  <c r="D8" i="1"/>
  <c r="V6" i="1"/>
  <c r="V5" i="1"/>
  <c r="V4" i="1"/>
  <c r="V3" i="1"/>
  <c r="V8" i="1" l="1"/>
  <c r="P5" i="1"/>
  <c r="P3" i="1"/>
  <c r="P6" i="1"/>
  <c r="P4" i="1"/>
  <c r="J6" i="1"/>
  <c r="J5" i="1"/>
  <c r="J4" i="1"/>
  <c r="J3" i="1"/>
  <c r="P8" i="1" l="1"/>
  <c r="J8" i="1"/>
</calcChain>
</file>

<file path=xl/sharedStrings.xml><?xml version="1.0" encoding="utf-8"?>
<sst xmlns="http://schemas.openxmlformats.org/spreadsheetml/2006/main" count="71" uniqueCount="26">
  <si>
    <t>SITUACIÓN ACTUAL</t>
  </si>
  <si>
    <t>SITUACIÓN SEEDROCKET 1</t>
  </si>
  <si>
    <t>SITUACIÓN SEEDROCKET 2</t>
  </si>
  <si>
    <t>SITUACIÓN SEEDROCKET 3</t>
  </si>
  <si>
    <t>Accionista</t>
  </si>
  <si>
    <t>Capital</t>
  </si>
  <si>
    <t>%</t>
  </si>
  <si>
    <t>Prima E.</t>
  </si>
  <si>
    <t>Manuel Agudo</t>
  </si>
  <si>
    <t>Jesús Lucas</t>
  </si>
  <si>
    <t>Victor Humanes</t>
  </si>
  <si>
    <t xml:space="preserve">Media Investment Partners </t>
  </si>
  <si>
    <t>SEEDROCKET 1</t>
  </si>
  <si>
    <t>SEEDROCKET 2 (PHANTOM)</t>
  </si>
  <si>
    <t>SEEDROCKET 3</t>
  </si>
  <si>
    <t>Pre-Money</t>
  </si>
  <si>
    <t>% CAP TABLE</t>
  </si>
  <si>
    <t>EXIT</t>
  </si>
  <si>
    <t>Aportación</t>
  </si>
  <si>
    <t>APORTACIÓN</t>
  </si>
  <si>
    <t>Post-Money</t>
  </si>
  <si>
    <t>% PARTICIPACIÓN</t>
  </si>
  <si>
    <t>VALORACIÓN SALIDA</t>
  </si>
  <si>
    <t>Valor participaciones</t>
  </si>
  <si>
    <t>Nº participaciones</t>
  </si>
  <si>
    <t>ENCOMENDA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</si>
</sst>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"/>
    </font>
    <font>
      <sz val="11"/>
      <color rgb="FF000000"/>
      <name val="Calibri "/>
    </font>
    <font>
      <b/>
      <sz val="11"/>
      <color rgb="FF000000"/>
      <name val="Calibri "/>
    </font>
  </fonts>
  <fills count="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10" fontId="3" fillId="0" borderId="4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1" fontId="2" fillId="2" borderId="4" xfId="0" applyNumberFormat="1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10" fontId="2" fillId="0" borderId="4" xfId="0" applyNumberFormat="1" applyFont="1" applyBorder="1" applyAlignment="1">
      <alignment wrapText="1"/>
    </xf>
    <xf numFmtId="3" fontId="4" fillId="2" borderId="4" xfId="0" applyNumberFormat="1" applyFont="1" applyFill="1" applyBorder="1" applyAlignment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/>
    <xf numFmtId="44" fontId="2" fillId="0" borderId="7" xfId="1" applyFont="1" applyBorder="1"/>
    <xf numFmtId="0" fontId="2" fillId="0" borderId="0" xfId="0" applyFont="1" applyAlignment="1">
      <alignment horizontal="center"/>
    </xf>
    <xf numFmtId="44" fontId="2" fillId="0" borderId="0" xfId="1" applyFont="1"/>
    <xf numFmtId="10" fontId="2" fillId="0" borderId="0" xfId="2" applyNumberFormat="1" applyFont="1" applyAlignment="1">
      <alignment horizontal="center"/>
    </xf>
    <xf numFmtId="44" fontId="2" fillId="0" borderId="0" xfId="0" applyNumberFormat="1" applyFont="1"/>
    <xf numFmtId="44" fontId="2" fillId="0" borderId="0" xfId="1" applyFont="1" applyBorder="1"/>
    <xf numFmtId="1" fontId="2" fillId="0" borderId="0" xfId="1" applyNumberFormat="1" applyFont="1"/>
    <xf numFmtId="0" fontId="2" fillId="0" borderId="8" xfId="0" applyFont="1" applyBorder="1"/>
    <xf numFmtId="10" fontId="2" fillId="0" borderId="0" xfId="2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workbookViewId="0">
      <selection activeCell="D18" sqref="D18"/>
    </sheetView>
  </sheetViews>
  <sheetFormatPr baseColWidth="10" defaultRowHeight="14.25"/>
  <cols>
    <col min="1" max="1" width="20.5703125" style="2" bestFit="1" customWidth="1"/>
    <col min="2" max="2" width="11.42578125" style="2"/>
    <col min="3" max="3" width="20.85546875" style="2" bestFit="1" customWidth="1"/>
    <col min="4" max="4" width="16.42578125" style="2" bestFit="1" customWidth="1"/>
    <col min="5" max="5" width="14.85546875" style="2" bestFit="1" customWidth="1"/>
    <col min="6" max="6" width="5.5703125" style="2" customWidth="1"/>
    <col min="7" max="7" width="20.7109375" style="2" bestFit="1" customWidth="1"/>
    <col min="8" max="8" width="16.42578125" style="2" bestFit="1" customWidth="1"/>
    <col min="9" max="9" width="16.42578125" style="2" customWidth="1"/>
    <col min="10" max="10" width="9.140625" style="2" bestFit="1" customWidth="1"/>
    <col min="11" max="11" width="20.7109375" style="2" bestFit="1" customWidth="1"/>
    <col min="12" max="12" width="16.42578125" style="2" bestFit="1" customWidth="1"/>
    <col min="13" max="13" width="16.42578125" style="2" customWidth="1"/>
    <col min="14" max="14" width="5.5703125" style="2" customWidth="1"/>
    <col min="15" max="15" width="22.42578125" style="2" bestFit="1" customWidth="1"/>
    <col min="16" max="16" width="17.5703125" style="2" bestFit="1" customWidth="1"/>
    <col min="17" max="17" width="11.42578125" style="2"/>
    <col min="18" max="18" width="5.140625" style="2" customWidth="1"/>
    <col min="19" max="16384" width="11.42578125" style="2"/>
  </cols>
  <sheetData>
    <row r="1" spans="1:23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spans="1:23">
      <c r="A2" s="3" t="s">
        <v>4</v>
      </c>
      <c r="B2" s="4"/>
      <c r="C2" s="5" t="s">
        <v>5</v>
      </c>
      <c r="D2" s="5" t="s">
        <v>6</v>
      </c>
      <c r="E2" s="5" t="s">
        <v>7</v>
      </c>
      <c r="G2" s="3" t="s">
        <v>4</v>
      </c>
      <c r="H2" s="4"/>
      <c r="I2" s="5" t="s">
        <v>5</v>
      </c>
      <c r="J2" s="5" t="s">
        <v>6</v>
      </c>
      <c r="K2" s="5" t="s">
        <v>7</v>
      </c>
      <c r="M2" s="3" t="s">
        <v>4</v>
      </c>
      <c r="N2" s="4"/>
      <c r="O2" s="5" t="s">
        <v>5</v>
      </c>
      <c r="P2" s="5" t="s">
        <v>6</v>
      </c>
      <c r="Q2" s="5" t="s">
        <v>7</v>
      </c>
      <c r="S2" s="3" t="s">
        <v>4</v>
      </c>
      <c r="T2" s="4"/>
      <c r="U2" s="5" t="s">
        <v>5</v>
      </c>
      <c r="V2" s="5" t="s">
        <v>6</v>
      </c>
      <c r="W2" s="5" t="s">
        <v>7</v>
      </c>
    </row>
    <row r="3" spans="1:23">
      <c r="A3" s="6" t="s">
        <v>8</v>
      </c>
      <c r="B3" s="7"/>
      <c r="C3" s="8">
        <v>190143</v>
      </c>
      <c r="D3" s="9">
        <f>+C3/$C$8</f>
        <v>0.51927520004369554</v>
      </c>
      <c r="E3" s="10"/>
      <c r="G3" s="6" t="s">
        <v>8</v>
      </c>
      <c r="H3" s="7"/>
      <c r="I3" s="8">
        <v>190143</v>
      </c>
      <c r="J3" s="9">
        <f>+I3/$I$8</f>
        <v>0.47206836367608684</v>
      </c>
      <c r="K3" s="10"/>
      <c r="M3" s="6" t="s">
        <v>8</v>
      </c>
      <c r="N3" s="7"/>
      <c r="O3" s="8">
        <v>190143</v>
      </c>
      <c r="P3" s="9">
        <f>+O3/$O$8</f>
        <v>0.48304669771506564</v>
      </c>
      <c r="Q3" s="10"/>
      <c r="S3" s="6" t="s">
        <v>8</v>
      </c>
      <c r="T3" s="7"/>
      <c r="U3" s="8">
        <v>190143</v>
      </c>
      <c r="V3" s="9">
        <f>+U3/$U$8</f>
        <v>0.48988226419216557</v>
      </c>
      <c r="W3" s="10"/>
    </row>
    <row r="4" spans="1:23">
      <c r="A4" s="6" t="s">
        <v>9</v>
      </c>
      <c r="B4" s="7"/>
      <c r="C4" s="11">
        <v>81301</v>
      </c>
      <c r="D4" s="9">
        <f t="shared" ref="D4:D6" si="0">+C4/$C$8</f>
        <v>0.22203075074418985</v>
      </c>
      <c r="E4" s="10"/>
      <c r="G4" s="6" t="s">
        <v>9</v>
      </c>
      <c r="H4" s="7"/>
      <c r="I4" s="11">
        <v>81301</v>
      </c>
      <c r="J4" s="9">
        <f t="shared" ref="J4:J7" si="1">+I4/$I$8</f>
        <v>0.2018461370401726</v>
      </c>
      <c r="K4" s="10"/>
      <c r="M4" s="6" t="s">
        <v>9</v>
      </c>
      <c r="N4" s="7"/>
      <c r="O4" s="11">
        <v>81301</v>
      </c>
      <c r="P4" s="9">
        <f t="shared" ref="P4:P7" si="2">+O4/$O$8</f>
        <v>0.20654023325040918</v>
      </c>
      <c r="Q4" s="10"/>
      <c r="S4" s="6" t="s">
        <v>9</v>
      </c>
      <c r="T4" s="7"/>
      <c r="U4" s="11">
        <v>81301</v>
      </c>
      <c r="V4" s="9">
        <f t="shared" ref="V4:V7" si="3">+U4/$U$8</f>
        <v>0.20946297240017911</v>
      </c>
      <c r="W4" s="10"/>
    </row>
    <row r="5" spans="1:23">
      <c r="A5" s="6" t="s">
        <v>10</v>
      </c>
      <c r="B5" s="7"/>
      <c r="C5" s="11">
        <v>18600</v>
      </c>
      <c r="D5" s="9">
        <f t="shared" si="0"/>
        <v>5.0796078324275608E-2</v>
      </c>
      <c r="E5" s="10"/>
      <c r="G5" s="6" t="s">
        <v>10</v>
      </c>
      <c r="H5" s="7"/>
      <c r="I5" s="11">
        <v>18600</v>
      </c>
      <c r="J5" s="9">
        <f t="shared" si="1"/>
        <v>4.6178253022068738E-2</v>
      </c>
      <c r="K5" s="10"/>
      <c r="M5" s="6" t="s">
        <v>10</v>
      </c>
      <c r="N5" s="7"/>
      <c r="O5" s="11">
        <v>18600</v>
      </c>
      <c r="P5" s="9">
        <f t="shared" si="2"/>
        <v>4.7252165883047079E-2</v>
      </c>
      <c r="Q5" s="10"/>
      <c r="S5" s="6" t="s">
        <v>10</v>
      </c>
      <c r="T5" s="7"/>
      <c r="U5" s="11">
        <v>18600</v>
      </c>
      <c r="V5" s="9">
        <f t="shared" si="3"/>
        <v>4.7920828607807178E-2</v>
      </c>
      <c r="W5" s="10"/>
    </row>
    <row r="6" spans="1:23">
      <c r="A6" s="6" t="s">
        <v>11</v>
      </c>
      <c r="B6" s="7"/>
      <c r="C6" s="11">
        <v>76126</v>
      </c>
      <c r="D6" s="9">
        <f t="shared" si="0"/>
        <v>0.20789797088783898</v>
      </c>
      <c r="E6" s="8">
        <v>99438</v>
      </c>
      <c r="G6" s="6" t="s">
        <v>11</v>
      </c>
      <c r="H6" s="7"/>
      <c r="I6" s="11">
        <v>76126</v>
      </c>
      <c r="J6" s="9">
        <f t="shared" si="1"/>
        <v>0.18899815535258088</v>
      </c>
      <c r="K6" s="8">
        <v>99438</v>
      </c>
      <c r="M6" s="6" t="s">
        <v>11</v>
      </c>
      <c r="N6" s="7"/>
      <c r="O6" s="11">
        <v>76126</v>
      </c>
      <c r="P6" s="9">
        <f t="shared" si="2"/>
        <v>0.19339346129101301</v>
      </c>
      <c r="Q6" s="8">
        <v>99438</v>
      </c>
      <c r="S6" s="6" t="s">
        <v>11</v>
      </c>
      <c r="T6" s="7"/>
      <c r="U6" s="11">
        <v>76126</v>
      </c>
      <c r="V6" s="9">
        <f t="shared" si="3"/>
        <v>0.19613016121494242</v>
      </c>
      <c r="W6" s="8">
        <v>99438</v>
      </c>
    </row>
    <row r="7" spans="1:23">
      <c r="A7" s="12"/>
      <c r="B7" s="13"/>
      <c r="C7" s="14"/>
      <c r="D7" s="15"/>
      <c r="E7" s="10"/>
      <c r="G7" s="12" t="s">
        <v>12</v>
      </c>
      <c r="H7" s="13"/>
      <c r="I7" s="14">
        <f>+D17</f>
        <v>36617</v>
      </c>
      <c r="J7" s="16">
        <f t="shared" si="1"/>
        <v>9.0909090909090912E-2</v>
      </c>
      <c r="K7" s="10"/>
      <c r="M7" s="12" t="s">
        <v>12</v>
      </c>
      <c r="N7" s="13"/>
      <c r="O7" s="14">
        <f>+H17</f>
        <v>27462.75</v>
      </c>
      <c r="P7" s="9">
        <f t="shared" si="2"/>
        <v>6.9767441860465115E-2</v>
      </c>
      <c r="Q7" s="10"/>
      <c r="S7" s="12" t="s">
        <v>12</v>
      </c>
      <c r="T7" s="13"/>
      <c r="U7" s="14">
        <f>+L17</f>
        <v>21970.2</v>
      </c>
      <c r="V7" s="9">
        <f t="shared" si="3"/>
        <v>5.6603773584905662E-2</v>
      </c>
      <c r="W7" s="10"/>
    </row>
    <row r="8" spans="1:23" ht="15">
      <c r="C8" s="17">
        <f>+SUM(C3:C7)</f>
        <v>366170</v>
      </c>
      <c r="D8" s="18">
        <f t="shared" ref="D8:E8" si="4">+SUM(D3:D7)</f>
        <v>1</v>
      </c>
      <c r="E8" s="17">
        <f t="shared" si="4"/>
        <v>99438</v>
      </c>
      <c r="I8" s="17">
        <f>+SUM(I3:I7)</f>
        <v>402787</v>
      </c>
      <c r="J8" s="18">
        <f>+SUM(J3:J7)</f>
        <v>1</v>
      </c>
      <c r="K8" s="17">
        <f t="shared" ref="K8" si="5">+SUM(K3:K7)</f>
        <v>99438</v>
      </c>
      <c r="O8" s="17">
        <f>+SUM(O3:O7)</f>
        <v>393632.75</v>
      </c>
      <c r="P8" s="18">
        <f>+SUM(P3:P7)</f>
        <v>1</v>
      </c>
      <c r="Q8" s="17">
        <f t="shared" ref="Q8" si="6">+SUM(Q3:Q7)</f>
        <v>99438</v>
      </c>
      <c r="U8" s="17">
        <f>+SUM(U3:U7)</f>
        <v>388140.2</v>
      </c>
      <c r="V8" s="18">
        <f>+SUM(V3:V7)</f>
        <v>1</v>
      </c>
      <c r="W8" s="17">
        <f t="shared" ref="W8" si="7">+SUM(W3:W7)</f>
        <v>99438</v>
      </c>
    </row>
    <row r="11" spans="1:23" ht="15" thickBot="1">
      <c r="C11" s="19" t="s">
        <v>12</v>
      </c>
      <c r="D11" s="19"/>
      <c r="G11" s="19" t="s">
        <v>13</v>
      </c>
      <c r="H11" s="19"/>
      <c r="I11" s="20"/>
      <c r="K11" s="19" t="s">
        <v>14</v>
      </c>
      <c r="L11" s="19"/>
      <c r="M11" s="20"/>
    </row>
    <row r="12" spans="1:23" ht="15" thickBot="1">
      <c r="C12" s="21" t="s">
        <v>15</v>
      </c>
      <c r="D12" s="22">
        <v>1500000</v>
      </c>
      <c r="E12" s="2" t="s">
        <v>16</v>
      </c>
      <c r="G12" s="21" t="s">
        <v>15</v>
      </c>
      <c r="H12" s="22">
        <v>2000000</v>
      </c>
      <c r="I12" s="2" t="s">
        <v>16</v>
      </c>
      <c r="K12" s="21" t="s">
        <v>15</v>
      </c>
      <c r="L12" s="22">
        <v>2500000</v>
      </c>
      <c r="M12" s="2" t="s">
        <v>16</v>
      </c>
      <c r="O12" s="2" t="s">
        <v>17</v>
      </c>
      <c r="P12" s="23">
        <v>7</v>
      </c>
    </row>
    <row r="13" spans="1:23">
      <c r="C13" s="2" t="s">
        <v>18</v>
      </c>
      <c r="D13" s="24">
        <v>150000</v>
      </c>
      <c r="E13" s="25">
        <f>+D13/D14</f>
        <v>9.0909090909090912E-2</v>
      </c>
      <c r="G13" s="2" t="s">
        <v>18</v>
      </c>
      <c r="H13" s="24">
        <v>150000</v>
      </c>
      <c r="I13" s="25">
        <f>+H13/H14</f>
        <v>6.9767441860465115E-2</v>
      </c>
      <c r="K13" s="2" t="s">
        <v>18</v>
      </c>
      <c r="L13" s="24">
        <v>150000</v>
      </c>
      <c r="M13" s="25">
        <f>+L13/L14</f>
        <v>5.6603773584905662E-2</v>
      </c>
      <c r="O13" s="2" t="s">
        <v>19</v>
      </c>
      <c r="P13" s="26">
        <f>+D13</f>
        <v>150000</v>
      </c>
    </row>
    <row r="14" spans="1:23" ht="15" thickBot="1">
      <c r="C14" s="2" t="s">
        <v>20</v>
      </c>
      <c r="D14" s="26">
        <f>+D12+D13</f>
        <v>1650000</v>
      </c>
      <c r="G14" s="2" t="s">
        <v>20</v>
      </c>
      <c r="H14" s="26">
        <f>+H12+H13</f>
        <v>2150000</v>
      </c>
      <c r="I14" s="26"/>
      <c r="K14" s="2" t="s">
        <v>20</v>
      </c>
      <c r="L14" s="26">
        <f>+L12+L13</f>
        <v>2650000</v>
      </c>
      <c r="M14" s="26"/>
      <c r="O14" s="2" t="s">
        <v>21</v>
      </c>
      <c r="P14" s="25">
        <f>+D13/$D$14</f>
        <v>9.0909090909090912E-2</v>
      </c>
    </row>
    <row r="15" spans="1:23" ht="15" thickBot="1">
      <c r="O15" s="21" t="s">
        <v>22</v>
      </c>
      <c r="P15" s="22">
        <f>+(P13*P12)/P14</f>
        <v>11550000</v>
      </c>
    </row>
    <row r="16" spans="1:23" ht="15" thickBot="1">
      <c r="C16" s="21" t="s">
        <v>23</v>
      </c>
      <c r="D16" s="22">
        <f>+D12/C8</f>
        <v>4.0964579293770651</v>
      </c>
      <c r="G16" s="21" t="s">
        <v>23</v>
      </c>
      <c r="H16" s="22">
        <f>+H12/C8</f>
        <v>5.4619439058360868</v>
      </c>
      <c r="I16" s="27"/>
      <c r="K16" s="21" t="s">
        <v>23</v>
      </c>
      <c r="L16" s="22">
        <f>+L12/C8</f>
        <v>6.8274298822951085</v>
      </c>
      <c r="M16" s="27"/>
    </row>
    <row r="17" spans="3:16">
      <c r="C17" s="2" t="s">
        <v>24</v>
      </c>
      <c r="D17" s="28">
        <f>+D13/D16</f>
        <v>36617</v>
      </c>
      <c r="G17" s="2" t="s">
        <v>24</v>
      </c>
      <c r="H17" s="28">
        <f>+H13/H16</f>
        <v>27462.75</v>
      </c>
      <c r="I17" s="28"/>
      <c r="K17" s="2" t="s">
        <v>24</v>
      </c>
      <c r="L17" s="28">
        <f>+L13/L16</f>
        <v>21970.2</v>
      </c>
      <c r="M17" s="28"/>
      <c r="P17" s="26"/>
    </row>
    <row r="18" spans="3:16" s="29" customFormat="1"/>
    <row r="20" spans="3:16" ht="15" thickBot="1">
      <c r="C20" s="19" t="s">
        <v>25</v>
      </c>
      <c r="D20" s="19"/>
    </row>
    <row r="21" spans="3:16" ht="15" thickBot="1">
      <c r="C21" s="21" t="s">
        <v>15</v>
      </c>
      <c r="D21" s="22">
        <v>2000000</v>
      </c>
      <c r="E21" s="2" t="s">
        <v>16</v>
      </c>
      <c r="G21" s="30"/>
    </row>
    <row r="22" spans="3:16">
      <c r="C22" s="2" t="s">
        <v>18</v>
      </c>
      <c r="D22" s="24">
        <v>150000</v>
      </c>
      <c r="E22" s="25">
        <f>+D22/D23</f>
        <v>6.9767441860465115E-2</v>
      </c>
    </row>
    <row r="23" spans="3:16">
      <c r="C23" s="2" t="s">
        <v>20</v>
      </c>
      <c r="D23" s="26">
        <f>+D21+D22</f>
        <v>2150000</v>
      </c>
    </row>
    <row r="24" spans="3:16" ht="15" thickBot="1"/>
    <row r="25" spans="3:16" ht="15" thickBot="1">
      <c r="C25" s="21" t="s">
        <v>23</v>
      </c>
      <c r="D25" s="22">
        <f>+D21/C8</f>
        <v>5.4619439058360868</v>
      </c>
      <c r="E25" s="9">
        <f>+D25/D16-1</f>
        <v>0.33333333333333326</v>
      </c>
    </row>
    <row r="26" spans="3:16">
      <c r="C26" s="2" t="s">
        <v>24</v>
      </c>
      <c r="D26" s="28">
        <f>+D22/D25</f>
        <v>27462.75</v>
      </c>
    </row>
  </sheetData>
  <mergeCells count="32">
    <mergeCell ref="C20:D20"/>
    <mergeCell ref="A7:B7"/>
    <mergeCell ref="G7:H7"/>
    <mergeCell ref="M7:N7"/>
    <mergeCell ref="S7:T7"/>
    <mergeCell ref="C11:D11"/>
    <mergeCell ref="G11:H11"/>
    <mergeCell ref="K11:L11"/>
    <mergeCell ref="A5:B5"/>
    <mergeCell ref="G5:H5"/>
    <mergeCell ref="M5:N5"/>
    <mergeCell ref="S5:T5"/>
    <mergeCell ref="A6:B6"/>
    <mergeCell ref="G6:H6"/>
    <mergeCell ref="M6:N6"/>
    <mergeCell ref="S6:T6"/>
    <mergeCell ref="A3:B3"/>
    <mergeCell ref="G3:H3"/>
    <mergeCell ref="M3:N3"/>
    <mergeCell ref="S3:T3"/>
    <mergeCell ref="A4:B4"/>
    <mergeCell ref="G4:H4"/>
    <mergeCell ref="M4:N4"/>
    <mergeCell ref="S4:T4"/>
    <mergeCell ref="A1:E1"/>
    <mergeCell ref="G1:K1"/>
    <mergeCell ref="M1:Q1"/>
    <mergeCell ref="S1:W1"/>
    <mergeCell ref="A2:B2"/>
    <mergeCell ref="G2:H2"/>
    <mergeCell ref="M2:N2"/>
    <mergeCell ref="S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jdelatorre</dc:creator>
  <cp:lastModifiedBy>jdelatorre</cp:lastModifiedBy>
  <dcterms:created xsi:type="dcterms:W3CDTF">2019-01-17T08:21:36Z</dcterms:created>
  <dcterms:modified xsi:type="dcterms:W3CDTF">2019-01-17T08:22:21Z</dcterms:modified>
</cp:coreProperties>
</file>