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6230" windowHeight="12600" activeTab="2"/>
  </bookViews>
  <sheets>
    <sheet name="voto-paga" sheetId="1" r:id="rId1"/>
    <sheet name="materie" sheetId="2" r:id="rId2"/>
    <sheet name="Es scheda pasta" sheetId="3" r:id="rId3"/>
  </sheets>
  <calcPr calcId="125725"/>
</workbook>
</file>

<file path=xl/calcChain.xml><?xml version="1.0" encoding="utf-8"?>
<calcChain xmlns="http://schemas.openxmlformats.org/spreadsheetml/2006/main">
  <c r="G13" i="3"/>
  <c r="G26"/>
  <c r="G33"/>
  <c r="G40"/>
  <c r="G47"/>
  <c r="F11"/>
  <c r="F12"/>
  <c r="F16"/>
  <c r="F20"/>
  <c r="F21"/>
  <c r="F28"/>
  <c r="F32"/>
  <c r="F36"/>
  <c r="F37"/>
  <c r="F38"/>
  <c r="F39"/>
  <c r="F44"/>
  <c r="F45"/>
  <c r="G9"/>
  <c r="G10"/>
  <c r="G11"/>
  <c r="G12"/>
  <c r="G15"/>
  <c r="G16"/>
  <c r="G17"/>
  <c r="G18"/>
  <c r="G19"/>
  <c r="G20"/>
  <c r="G21"/>
  <c r="G22"/>
  <c r="G23"/>
  <c r="G24"/>
  <c r="G25"/>
  <c r="G28"/>
  <c r="G29"/>
  <c r="G30"/>
  <c r="G31"/>
  <c r="G32"/>
  <c r="G35"/>
  <c r="G36"/>
  <c r="G37"/>
  <c r="G38"/>
  <c r="G39"/>
  <c r="G42"/>
  <c r="G43"/>
  <c r="G44"/>
  <c r="G45"/>
  <c r="G46"/>
  <c r="E9"/>
  <c r="E10"/>
  <c r="E11"/>
  <c r="E12"/>
  <c r="E15"/>
  <c r="E16"/>
  <c r="E17"/>
  <c r="E18"/>
  <c r="E19"/>
  <c r="E20"/>
  <c r="E21"/>
  <c r="E22"/>
  <c r="E23"/>
  <c r="E24"/>
  <c r="E25"/>
  <c r="E28"/>
  <c r="E29"/>
  <c r="E30"/>
  <c r="E31"/>
  <c r="E32"/>
  <c r="E35"/>
  <c r="E36"/>
  <c r="E37"/>
  <c r="E38"/>
  <c r="E39"/>
  <c r="E42"/>
  <c r="E43"/>
  <c r="E44"/>
  <c r="E45"/>
  <c r="E46"/>
  <c r="F8"/>
  <c r="G8" s="1"/>
  <c r="E8"/>
  <c r="G4" i="2"/>
  <c r="G3"/>
  <c r="F2"/>
  <c r="G2" s="1"/>
  <c r="A4" i="1"/>
  <c r="B4" s="1"/>
  <c r="B2"/>
</calcChain>
</file>

<file path=xl/sharedStrings.xml><?xml version="1.0" encoding="utf-8"?>
<sst xmlns="http://schemas.openxmlformats.org/spreadsheetml/2006/main" count="62" uniqueCount="57">
  <si>
    <t>Voto</t>
  </si>
  <si>
    <t>Paga Oraria</t>
  </si>
  <si>
    <t>Commento</t>
  </si>
  <si>
    <t>materie</t>
  </si>
  <si>
    <t>ita</t>
  </si>
  <si>
    <t>voti</t>
  </si>
  <si>
    <t>media</t>
  </si>
  <si>
    <t>commento</t>
  </si>
  <si>
    <t>Bavette</t>
  </si>
  <si>
    <t>Pasta lunga</t>
  </si>
  <si>
    <t>TIPOLOGIE DI PASTA</t>
  </si>
  <si>
    <t>Prezzo al KG</t>
  </si>
  <si>
    <t>Q.tà Ordinata</t>
  </si>
  <si>
    <t>Importo sconto</t>
  </si>
  <si>
    <t>Importo pasta</t>
  </si>
  <si>
    <t>Q.tà min. Sconto 3%</t>
  </si>
  <si>
    <t>Sconto del 3%?</t>
  </si>
  <si>
    <t>Azienda "Spiga d'oro"-Scheda per ordinativo pasta</t>
  </si>
  <si>
    <t>Data ordine: 24/11/2014</t>
  </si>
  <si>
    <r>
      <t>Nome Cliente: Melis</t>
    </r>
    <r>
      <rPr>
        <sz val="11"/>
        <color rgb="FFFF0000"/>
        <rFont val="Calibri"/>
        <family val="2"/>
        <scheme val="minor"/>
      </rPr>
      <t>♥</t>
    </r>
    <r>
      <rPr>
        <sz val="11"/>
        <color theme="1"/>
        <rFont val="Calibri"/>
        <family val="2"/>
        <scheme val="minor"/>
      </rPr>
      <t>Pezzano</t>
    </r>
  </si>
  <si>
    <t>Listino prezzi</t>
  </si>
  <si>
    <t>Bucatini</t>
  </si>
  <si>
    <t>Capellini</t>
  </si>
  <si>
    <t>Vermicelli</t>
  </si>
  <si>
    <t>Spaghetti</t>
  </si>
  <si>
    <t>Pasta corta</t>
  </si>
  <si>
    <t>Conchiglie rigate</t>
  </si>
  <si>
    <t>Farfalle</t>
  </si>
  <si>
    <t>Fusilli</t>
  </si>
  <si>
    <t>Garganelli</t>
  </si>
  <si>
    <t>Gnocchi</t>
  </si>
  <si>
    <t>Penne lisce</t>
  </si>
  <si>
    <t>Penne rigate</t>
  </si>
  <si>
    <t>Mezze penne lisce</t>
  </si>
  <si>
    <t>Mezze penne rigate</t>
  </si>
  <si>
    <t>Rigatoni</t>
  </si>
  <si>
    <t>Tortiglioni</t>
  </si>
  <si>
    <t>Pastina</t>
  </si>
  <si>
    <t>Ditaloni lisci</t>
  </si>
  <si>
    <t>Ditaloni rigati</t>
  </si>
  <si>
    <t>Farfalline</t>
  </si>
  <si>
    <t>Filini</t>
  </si>
  <si>
    <t>Grattini</t>
  </si>
  <si>
    <t>Pasta a nidi</t>
  </si>
  <si>
    <t>Fettuccine all'uovo</t>
  </si>
  <si>
    <t>Paglia e fieno caserecce</t>
  </si>
  <si>
    <t>Pappardelle all'uovo</t>
  </si>
  <si>
    <t>Tagliatelle caserecce</t>
  </si>
  <si>
    <t>Tagliolini all'uovo</t>
  </si>
  <si>
    <t>Tipi speciali</t>
  </si>
  <si>
    <t>Lasagne all'uovo</t>
  </si>
  <si>
    <t>Lasagne verdi all'uovo</t>
  </si>
  <si>
    <t>Tortellini con prosciutto crudo</t>
  </si>
  <si>
    <t>Tortelloni alla carne</t>
  </si>
  <si>
    <t>Tortelloni con ricotta e spinaci</t>
  </si>
  <si>
    <t>Totale spesa €</t>
  </si>
  <si>
    <t>Totale complessivo €</t>
  </si>
</sst>
</file>

<file path=xl/styles.xml><?xml version="1.0" encoding="utf-8"?>
<styleSheet xmlns="http://schemas.openxmlformats.org/spreadsheetml/2006/main">
  <numFmts count="2">
    <numFmt numFmtId="44" formatCode="_-&quot;€&quot;\ * #,##0.00_-;\-&quot;€&quot;\ * #,##0.00_-;_-&quot;€&quot;\ * &quot;-&quot;??_-;_-@_-"/>
    <numFmt numFmtId="164" formatCode="_-[$€-410]\ * #,##0.00_-;\-[$€-410]\ * #,##0.00_-;_-[$€-410]\ * &quot;-&quot;??_-;_-@_-"/>
  </numFmts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4" borderId="3" xfId="0" applyFont="1" applyFill="1" applyBorder="1"/>
    <xf numFmtId="164" fontId="0" fillId="0" borderId="8" xfId="1" applyNumberFormat="1" applyFont="1" applyBorder="1"/>
    <xf numFmtId="0" fontId="0" fillId="0" borderId="9" xfId="0" applyBorder="1"/>
    <xf numFmtId="0" fontId="0" fillId="0" borderId="10" xfId="0" applyBorder="1"/>
    <xf numFmtId="164" fontId="0" fillId="0" borderId="11" xfId="1" applyNumberFormat="1" applyFont="1" applyBorder="1"/>
    <xf numFmtId="0" fontId="0" fillId="0" borderId="3" xfId="0" applyBorder="1"/>
    <xf numFmtId="164" fontId="0" fillId="0" borderId="1" xfId="1" applyNumberFormat="1" applyFont="1" applyBorder="1"/>
    <xf numFmtId="0" fontId="0" fillId="0" borderId="12" xfId="0" applyBorder="1"/>
    <xf numFmtId="44" fontId="0" fillId="0" borderId="14" xfId="0" applyNumberFormat="1" applyBorder="1"/>
    <xf numFmtId="44" fontId="0" fillId="0" borderId="15" xfId="0" applyNumberFormat="1" applyBorder="1"/>
    <xf numFmtId="0" fontId="0" fillId="0" borderId="11" xfId="0" applyBorder="1"/>
    <xf numFmtId="44" fontId="0" fillId="0" borderId="1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/>
    <xf numFmtId="0" fontId="0" fillId="0" borderId="11" xfId="0" applyBorder="1" applyAlignment="1">
      <alignment horizontal="center" vertical="center"/>
    </xf>
    <xf numFmtId="2" fontId="0" fillId="0" borderId="1" xfId="0" applyNumberFormat="1" applyBorder="1"/>
    <xf numFmtId="2" fontId="0" fillId="0" borderId="6" xfId="0" applyNumberForma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4" fontId="0" fillId="0" borderId="5" xfId="0" applyNumberFormat="1" applyBorder="1"/>
    <xf numFmtId="0" fontId="0" fillId="0" borderId="1" xfId="0" applyBorder="1" applyAlignment="1">
      <alignment horizontal="center" vertical="center"/>
    </xf>
    <xf numFmtId="164" fontId="0" fillId="0" borderId="16" xfId="1" applyNumberFormat="1" applyFont="1" applyBorder="1"/>
    <xf numFmtId="2" fontId="0" fillId="0" borderId="16" xfId="0" applyNumberFormat="1" applyBorder="1"/>
    <xf numFmtId="0" fontId="0" fillId="0" borderId="16" xfId="0" applyBorder="1"/>
    <xf numFmtId="0" fontId="0" fillId="0" borderId="17" xfId="0" applyBorder="1" applyAlignment="1">
      <alignment horizontal="center" vertical="center"/>
    </xf>
    <xf numFmtId="44" fontId="0" fillId="0" borderId="17" xfId="0" applyNumberFormat="1" applyBorder="1"/>
    <xf numFmtId="0" fontId="0" fillId="0" borderId="19" xfId="0" applyBorder="1"/>
    <xf numFmtId="164" fontId="0" fillId="0" borderId="18" xfId="1" applyNumberFormat="1" applyFont="1" applyBorder="1"/>
    <xf numFmtId="2" fontId="0" fillId="0" borderId="18" xfId="0" applyNumberFormat="1" applyBorder="1"/>
    <xf numFmtId="0" fontId="0" fillId="0" borderId="18" xfId="0" applyBorder="1"/>
    <xf numFmtId="0" fontId="0" fillId="0" borderId="20" xfId="0" applyBorder="1" applyAlignment="1">
      <alignment horizontal="center" vertical="center"/>
    </xf>
    <xf numFmtId="44" fontId="0" fillId="0" borderId="20" xfId="0" applyNumberFormat="1" applyBorder="1"/>
    <xf numFmtId="0" fontId="0" fillId="0" borderId="21" xfId="0" applyBorder="1"/>
    <xf numFmtId="0" fontId="0" fillId="0" borderId="22" xfId="0" applyBorder="1"/>
    <xf numFmtId="44" fontId="0" fillId="0" borderId="18" xfId="0" applyNumberFormat="1" applyBorder="1"/>
    <xf numFmtId="44" fontId="0" fillId="0" borderId="23" xfId="0" applyNumberFormat="1" applyBorder="1"/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/>
  </cellXfs>
  <cellStyles count="2">
    <cellStyle name="Normale" xfId="0" builtinId="0"/>
    <cellStyle name="Valuta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zoomScale="400" zoomScaleNormal="400" workbookViewId="0">
      <selection activeCell="B2" sqref="B2"/>
    </sheetView>
  </sheetViews>
  <sheetFormatPr defaultRowHeight="15"/>
  <cols>
    <col min="1" max="1" width="11" bestFit="1" customWidth="1"/>
    <col min="2" max="2" width="10.85546875" customWidth="1"/>
    <col min="3" max="7" width="9.140625" customWidth="1"/>
  </cols>
  <sheetData>
    <row r="1" spans="1:2" ht="15.75" thickBot="1">
      <c r="A1" s="1" t="s">
        <v>0</v>
      </c>
      <c r="B1" s="1" t="s">
        <v>2</v>
      </c>
    </row>
    <row r="2" spans="1:2" ht="15.75" thickBot="1">
      <c r="A2" s="2">
        <v>7</v>
      </c>
      <c r="B2" s="2" t="str">
        <f>IF(A2&lt;6,"brutto voto","bel voto")</f>
        <v>bel voto</v>
      </c>
    </row>
    <row r="3" spans="1:2" ht="15.75" thickBot="1">
      <c r="A3" s="1" t="s">
        <v>1</v>
      </c>
      <c r="B3" s="1" t="s">
        <v>2</v>
      </c>
    </row>
    <row r="4" spans="1:2" ht="15.75" thickBot="1">
      <c r="A4" s="2">
        <f>A2</f>
        <v>7</v>
      </c>
      <c r="B4" s="2" t="str">
        <f>IF(A4&lt;7,"brutta paga","bella paga")</f>
        <v>bella paga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zoomScale="400" zoomScaleNormal="400" workbookViewId="0">
      <selection activeCell="H4" sqref="H4"/>
    </sheetView>
  </sheetViews>
  <sheetFormatPr defaultRowHeight="15"/>
  <cols>
    <col min="2" max="5" width="4.5703125" bestFit="1" customWidth="1"/>
    <col min="6" max="6" width="9.28515625" bestFit="1" customWidth="1"/>
    <col min="7" max="7" width="12.42578125" bestFit="1" customWidth="1"/>
  </cols>
  <sheetData>
    <row r="1" spans="1:8" ht="15.75" thickBot="1">
      <c r="A1" s="3" t="s">
        <v>3</v>
      </c>
      <c r="B1" s="34" t="s">
        <v>5</v>
      </c>
      <c r="C1" s="35"/>
      <c r="D1" s="35"/>
      <c r="E1" s="36"/>
      <c r="F1" s="3" t="s">
        <v>6</v>
      </c>
      <c r="G1" s="4" t="s">
        <v>7</v>
      </c>
    </row>
    <row r="2" spans="1:8" ht="15.75" thickBot="1">
      <c r="A2" s="5" t="s">
        <v>4</v>
      </c>
      <c r="B2" s="6">
        <v>4</v>
      </c>
      <c r="C2" s="6">
        <v>5</v>
      </c>
      <c r="D2" s="7">
        <v>6</v>
      </c>
      <c r="E2" s="6">
        <v>7</v>
      </c>
      <c r="F2" s="6">
        <f>AVERAGE(B2:E2)</f>
        <v>5.5</v>
      </c>
      <c r="G2" s="5" t="str">
        <f>IF(F2&lt;6,"brutta media","bella media")</f>
        <v>brutta media</v>
      </c>
    </row>
    <row r="3" spans="1:8" ht="15.75" thickBot="1">
      <c r="A3" s="8"/>
      <c r="B3" s="9"/>
      <c r="C3" s="9"/>
      <c r="D3" s="10"/>
      <c r="E3" s="9"/>
      <c r="F3" s="9"/>
      <c r="G3" s="8" t="str">
        <f>IF(F3&lt;6,"brutta media","bella media")</f>
        <v>brutta media</v>
      </c>
    </row>
    <row r="4" spans="1:8" ht="15.75" thickBot="1">
      <c r="A4" s="5"/>
      <c r="B4" s="6"/>
      <c r="C4" s="6"/>
      <c r="D4" s="7"/>
      <c r="E4" s="6"/>
      <c r="F4" s="9">
        <v>5.99</v>
      </c>
      <c r="G4" s="8" t="str">
        <f>IF(F4&lt;=5.99,"bella media","brutta media")</f>
        <v>bella media</v>
      </c>
      <c r="H4" s="11"/>
    </row>
    <row r="5" spans="1:8" ht="15.75" thickBot="1">
      <c r="A5" s="8"/>
      <c r="B5" s="9"/>
      <c r="C5" s="9"/>
      <c r="D5" s="10"/>
      <c r="E5" s="9"/>
    </row>
    <row r="6" spans="1:8" ht="15.75" thickBot="1">
      <c r="A6" s="5"/>
      <c r="B6" s="6"/>
      <c r="C6" s="6"/>
      <c r="D6" s="7"/>
      <c r="E6" s="6"/>
      <c r="F6" s="6"/>
      <c r="G6" s="8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6" zoomScale="145" zoomScaleNormal="145" workbookViewId="0">
      <selection activeCell="E3" sqref="E3:G3"/>
    </sheetView>
  </sheetViews>
  <sheetFormatPr defaultRowHeight="15"/>
  <cols>
    <col min="1" max="1" width="28.140625" bestFit="1" customWidth="1"/>
    <col min="4" max="4" width="9.140625" customWidth="1"/>
    <col min="7" max="7" width="9.5703125" bestFit="1" customWidth="1"/>
  </cols>
  <sheetData>
    <row r="1" spans="1:7">
      <c r="A1" s="39" t="s">
        <v>17</v>
      </c>
      <c r="B1" s="39"/>
      <c r="C1" s="39"/>
      <c r="D1" s="39"/>
      <c r="E1" s="39"/>
      <c r="F1" s="39"/>
      <c r="G1" s="39"/>
    </row>
    <row r="3" spans="1:7">
      <c r="E3" s="39" t="s">
        <v>18</v>
      </c>
      <c r="F3" s="39"/>
      <c r="G3" s="39"/>
    </row>
    <row r="4" spans="1:7">
      <c r="A4" t="s">
        <v>20</v>
      </c>
      <c r="E4" s="39" t="s">
        <v>19</v>
      </c>
      <c r="F4" s="39"/>
      <c r="G4" s="39"/>
    </row>
    <row r="5" spans="1:7" ht="69.95" customHeight="1">
      <c r="A5" s="12" t="s">
        <v>10</v>
      </c>
      <c r="B5" s="13" t="s">
        <v>11</v>
      </c>
      <c r="C5" s="13" t="s">
        <v>15</v>
      </c>
      <c r="D5" s="13" t="s">
        <v>12</v>
      </c>
      <c r="E5" s="13" t="s">
        <v>16</v>
      </c>
      <c r="F5" s="13" t="s">
        <v>13</v>
      </c>
      <c r="G5" s="13" t="s">
        <v>14</v>
      </c>
    </row>
    <row r="6" spans="1:7" ht="15.75" thickBot="1">
      <c r="C6" s="21"/>
      <c r="D6" s="21"/>
      <c r="E6" s="21"/>
      <c r="F6" s="21"/>
      <c r="G6" s="21"/>
    </row>
    <row r="7" spans="1:7" ht="15.75" thickBot="1">
      <c r="A7" s="14" t="s">
        <v>9</v>
      </c>
      <c r="B7" s="20"/>
      <c r="C7" s="2"/>
      <c r="D7" s="19"/>
      <c r="E7" s="2"/>
      <c r="F7" s="44"/>
      <c r="G7" s="44"/>
    </row>
    <row r="8" spans="1:7">
      <c r="A8" s="50" t="s">
        <v>8</v>
      </c>
      <c r="B8" s="48">
        <v>1.6</v>
      </c>
      <c r="C8" s="49">
        <v>10</v>
      </c>
      <c r="D8" s="50">
        <v>12</v>
      </c>
      <c r="E8" s="51" t="str">
        <f>IF(D8&lt;=C8,"NO","SI")</f>
        <v>SI</v>
      </c>
      <c r="F8" s="52">
        <f>3/100*(B8*D8)</f>
        <v>0.57600000000000007</v>
      </c>
      <c r="G8" s="52">
        <f>B8*D8-F8</f>
        <v>18.624000000000002</v>
      </c>
    </row>
    <row r="9" spans="1:7">
      <c r="A9" s="53" t="s">
        <v>21</v>
      </c>
      <c r="B9" s="54">
        <v>1.55</v>
      </c>
      <c r="C9" s="55">
        <v>12</v>
      </c>
      <c r="D9" s="56">
        <v>6</v>
      </c>
      <c r="E9" s="57" t="str">
        <f>IF(D9&gt;=C9,"SI","NO")</f>
        <v>NO</v>
      </c>
      <c r="F9" s="58"/>
      <c r="G9" s="58">
        <f t="shared" ref="G9:G46" si="0">B9*D9-F9</f>
        <v>9.3000000000000007</v>
      </c>
    </row>
    <row r="10" spans="1:7">
      <c r="A10" s="53" t="s">
        <v>22</v>
      </c>
      <c r="B10" s="54">
        <v>1.8</v>
      </c>
      <c r="C10" s="55">
        <v>10</v>
      </c>
      <c r="D10" s="56">
        <v>5</v>
      </c>
      <c r="E10" s="57" t="str">
        <f>IF(D10&gt;=C10,"SI","NO")</f>
        <v>NO</v>
      </c>
      <c r="F10" s="58"/>
      <c r="G10" s="58">
        <f t="shared" si="0"/>
        <v>9</v>
      </c>
    </row>
    <row r="11" spans="1:7">
      <c r="A11" s="53" t="s">
        <v>23</v>
      </c>
      <c r="B11" s="54">
        <v>1.8</v>
      </c>
      <c r="C11" s="55">
        <v>8</v>
      </c>
      <c r="D11" s="56">
        <v>9</v>
      </c>
      <c r="E11" s="57" t="str">
        <f>IF(D11&gt;=C11,"SI","NO")</f>
        <v>SI</v>
      </c>
      <c r="F11" s="58">
        <f t="shared" ref="F11:F45" si="1">3/100*(B11*D11)</f>
        <v>0.48599999999999999</v>
      </c>
      <c r="G11" s="58">
        <f t="shared" si="0"/>
        <v>15.713999999999999</v>
      </c>
    </row>
    <row r="12" spans="1:7" ht="15.75" thickBot="1">
      <c r="A12" s="17" t="s">
        <v>24</v>
      </c>
      <c r="B12" s="18">
        <v>1.6</v>
      </c>
      <c r="C12" s="26">
        <v>10</v>
      </c>
      <c r="D12" s="24">
        <v>15</v>
      </c>
      <c r="E12" s="29" t="str">
        <f>IF(D12&gt;=C12,"SI","NO")</f>
        <v>SI</v>
      </c>
      <c r="F12" s="22">
        <f t="shared" si="1"/>
        <v>0.72</v>
      </c>
      <c r="G12" s="22">
        <f t="shared" si="0"/>
        <v>23.28</v>
      </c>
    </row>
    <row r="13" spans="1:7" ht="15.75" thickBot="1">
      <c r="A13" s="19"/>
      <c r="B13" s="20"/>
      <c r="C13" s="32"/>
      <c r="D13" s="40" t="s">
        <v>55</v>
      </c>
      <c r="E13" s="41"/>
      <c r="F13" s="41"/>
      <c r="G13" s="46">
        <f>SUM(G8:G12)</f>
        <v>75.918000000000006</v>
      </c>
    </row>
    <row r="14" spans="1:7" ht="15.75" thickBot="1">
      <c r="A14" s="14" t="s">
        <v>25</v>
      </c>
      <c r="B14" s="20"/>
      <c r="C14" s="27"/>
      <c r="D14" s="2"/>
      <c r="E14" s="45"/>
      <c r="F14" s="46"/>
      <c r="G14" s="23"/>
    </row>
    <row r="15" spans="1:7">
      <c r="A15" s="59" t="s">
        <v>26</v>
      </c>
      <c r="B15" s="48">
        <v>1.85</v>
      </c>
      <c r="C15" s="49">
        <v>7</v>
      </c>
      <c r="D15" s="50">
        <v>4</v>
      </c>
      <c r="E15" s="51" t="str">
        <f t="shared" ref="E15:E25" si="2">IF(D15&gt;=C15,"SI","NO")</f>
        <v>NO</v>
      </c>
      <c r="F15" s="52"/>
      <c r="G15" s="52">
        <f t="shared" si="0"/>
        <v>7.4</v>
      </c>
    </row>
    <row r="16" spans="1:7">
      <c r="A16" s="53" t="s">
        <v>27</v>
      </c>
      <c r="B16" s="54">
        <v>1.95</v>
      </c>
      <c r="C16" s="55">
        <v>8</v>
      </c>
      <c r="D16" s="56">
        <v>9</v>
      </c>
      <c r="E16" s="57" t="str">
        <f t="shared" si="2"/>
        <v>SI</v>
      </c>
      <c r="F16" s="58">
        <f t="shared" si="1"/>
        <v>0.52649999999999997</v>
      </c>
      <c r="G16" s="58">
        <f t="shared" si="0"/>
        <v>17.023500000000002</v>
      </c>
    </row>
    <row r="17" spans="1:8">
      <c r="A17" s="53" t="s">
        <v>28</v>
      </c>
      <c r="B17" s="54">
        <v>1.8</v>
      </c>
      <c r="C17" s="55">
        <v>9</v>
      </c>
      <c r="D17" s="56">
        <v>0</v>
      </c>
      <c r="E17" s="57" t="str">
        <f t="shared" si="2"/>
        <v>NO</v>
      </c>
      <c r="F17" s="58"/>
      <c r="G17" s="58">
        <f t="shared" si="0"/>
        <v>0</v>
      </c>
    </row>
    <row r="18" spans="1:8">
      <c r="A18" s="16" t="s">
        <v>29</v>
      </c>
      <c r="B18" s="15">
        <v>2.1</v>
      </c>
      <c r="C18" s="26">
        <v>10</v>
      </c>
      <c r="D18" s="30">
        <v>8</v>
      </c>
      <c r="E18" s="28" t="str">
        <f t="shared" si="2"/>
        <v>NO</v>
      </c>
      <c r="F18" s="22"/>
      <c r="G18" s="22">
        <f t="shared" si="0"/>
        <v>16.8</v>
      </c>
    </row>
    <row r="19" spans="1:8">
      <c r="A19" s="60" t="s">
        <v>30</v>
      </c>
      <c r="B19" s="54">
        <v>2</v>
      </c>
      <c r="C19" s="55">
        <v>8</v>
      </c>
      <c r="D19" s="56">
        <v>3</v>
      </c>
      <c r="E19" s="57" t="str">
        <f t="shared" si="2"/>
        <v>NO</v>
      </c>
      <c r="F19" s="58"/>
      <c r="G19" s="61">
        <f t="shared" si="0"/>
        <v>6</v>
      </c>
    </row>
    <row r="20" spans="1:8">
      <c r="A20" s="53" t="s">
        <v>31</v>
      </c>
      <c r="B20" s="54">
        <v>1.8</v>
      </c>
      <c r="C20" s="55">
        <v>10</v>
      </c>
      <c r="D20" s="56">
        <v>10</v>
      </c>
      <c r="E20" s="57" t="str">
        <f t="shared" si="2"/>
        <v>SI</v>
      </c>
      <c r="F20" s="58">
        <f t="shared" si="1"/>
        <v>0.54</v>
      </c>
      <c r="G20" s="58">
        <f t="shared" si="0"/>
        <v>17.46</v>
      </c>
    </row>
    <row r="21" spans="1:8">
      <c r="A21" s="53" t="s">
        <v>32</v>
      </c>
      <c r="B21" s="54">
        <v>1.85</v>
      </c>
      <c r="C21" s="55">
        <v>9</v>
      </c>
      <c r="D21" s="56">
        <v>9</v>
      </c>
      <c r="E21" s="57" t="str">
        <f t="shared" si="2"/>
        <v>SI</v>
      </c>
      <c r="F21" s="58">
        <f t="shared" si="1"/>
        <v>0.49950000000000006</v>
      </c>
      <c r="G21" s="58">
        <f t="shared" si="0"/>
        <v>16.150500000000001</v>
      </c>
    </row>
    <row r="22" spans="1:8">
      <c r="A22" s="16" t="s">
        <v>33</v>
      </c>
      <c r="B22" s="15">
        <v>1.85</v>
      </c>
      <c r="C22" s="26">
        <v>7</v>
      </c>
      <c r="D22" s="30">
        <v>3</v>
      </c>
      <c r="E22" s="28" t="str">
        <f t="shared" si="2"/>
        <v>NO</v>
      </c>
      <c r="F22" s="22"/>
      <c r="G22" s="22">
        <f t="shared" si="0"/>
        <v>5.5500000000000007</v>
      </c>
    </row>
    <row r="23" spans="1:8">
      <c r="A23" s="60" t="s">
        <v>34</v>
      </c>
      <c r="B23" s="54">
        <v>1.9</v>
      </c>
      <c r="C23" s="55">
        <v>9</v>
      </c>
      <c r="D23" s="56">
        <v>5</v>
      </c>
      <c r="E23" s="57" t="str">
        <f t="shared" si="2"/>
        <v>NO</v>
      </c>
      <c r="F23" s="58"/>
      <c r="G23" s="62">
        <f t="shared" si="0"/>
        <v>9.5</v>
      </c>
      <c r="H23" s="16"/>
    </row>
    <row r="24" spans="1:8">
      <c r="A24" s="53" t="s">
        <v>35</v>
      </c>
      <c r="B24" s="54">
        <v>1.95</v>
      </c>
      <c r="C24" s="55">
        <v>12</v>
      </c>
      <c r="D24" s="56">
        <v>4</v>
      </c>
      <c r="E24" s="57" t="str">
        <f t="shared" si="2"/>
        <v>NO</v>
      </c>
      <c r="F24" s="58"/>
      <c r="G24" s="58">
        <f t="shared" si="0"/>
        <v>7.8</v>
      </c>
    </row>
    <row r="25" spans="1:8" ht="15.75" thickBot="1">
      <c r="A25" s="17" t="s">
        <v>36</v>
      </c>
      <c r="B25" s="18">
        <v>1.95</v>
      </c>
      <c r="C25" s="26">
        <v>11</v>
      </c>
      <c r="D25" s="24">
        <v>6</v>
      </c>
      <c r="E25" s="29" t="str">
        <f t="shared" si="2"/>
        <v>NO</v>
      </c>
      <c r="F25" s="23"/>
      <c r="G25" s="22">
        <f t="shared" si="0"/>
        <v>11.7</v>
      </c>
    </row>
    <row r="26" spans="1:8" ht="15.75" thickBot="1">
      <c r="A26" s="16"/>
      <c r="B26" s="15"/>
      <c r="C26" s="32"/>
      <c r="D26" s="42" t="s">
        <v>55</v>
      </c>
      <c r="E26" s="43"/>
      <c r="F26" s="43"/>
      <c r="G26" s="46">
        <f>G15+G16+G17+G18+G19+G21+G20+G22+G23+G24+G25</f>
        <v>115.384</v>
      </c>
    </row>
    <row r="27" spans="1:8" ht="15.75" thickBot="1">
      <c r="A27" s="14" t="s">
        <v>37</v>
      </c>
      <c r="B27" s="20"/>
      <c r="C27" s="32"/>
      <c r="D27" s="2"/>
      <c r="E27" s="47"/>
      <c r="F27" s="46"/>
      <c r="G27" s="25"/>
    </row>
    <row r="28" spans="1:8">
      <c r="A28" s="59" t="s">
        <v>38</v>
      </c>
      <c r="B28" s="48">
        <v>1.8</v>
      </c>
      <c r="C28" s="49">
        <v>10</v>
      </c>
      <c r="D28" s="50">
        <v>10</v>
      </c>
      <c r="E28" s="63" t="str">
        <f>IF(D28&gt;=C28,"SI","NO")</f>
        <v>SI</v>
      </c>
      <c r="F28" s="52">
        <f t="shared" si="1"/>
        <v>0.54</v>
      </c>
      <c r="G28" s="52">
        <f t="shared" si="0"/>
        <v>17.46</v>
      </c>
    </row>
    <row r="29" spans="1:8">
      <c r="A29" s="53" t="s">
        <v>39</v>
      </c>
      <c r="B29" s="54">
        <v>1.85</v>
      </c>
      <c r="C29" s="55">
        <v>9</v>
      </c>
      <c r="D29" s="56">
        <v>8</v>
      </c>
      <c r="E29" s="64" t="str">
        <f>IF(D29&gt;=C29,"SI","NO")</f>
        <v>NO</v>
      </c>
      <c r="F29" s="58"/>
      <c r="G29" s="58">
        <f t="shared" si="0"/>
        <v>14.8</v>
      </c>
    </row>
    <row r="30" spans="1:8">
      <c r="A30" s="53" t="s">
        <v>40</v>
      </c>
      <c r="B30" s="54">
        <v>2</v>
      </c>
      <c r="C30" s="55">
        <v>6</v>
      </c>
      <c r="D30" s="56">
        <v>0</v>
      </c>
      <c r="E30" s="64" t="str">
        <f>IF(D30&gt;=C30,"SI","NO")</f>
        <v>NO</v>
      </c>
      <c r="F30" s="58"/>
      <c r="G30" s="58">
        <f t="shared" si="0"/>
        <v>0</v>
      </c>
    </row>
    <row r="31" spans="1:8">
      <c r="A31" s="53" t="s">
        <v>41</v>
      </c>
      <c r="B31" s="54">
        <v>2.0499999999999998</v>
      </c>
      <c r="C31" s="55">
        <v>6</v>
      </c>
      <c r="D31" s="56">
        <v>2</v>
      </c>
      <c r="E31" s="64" t="str">
        <f>IF(D31&gt;=C31,"SI","NO")</f>
        <v>NO</v>
      </c>
      <c r="F31" s="58"/>
      <c r="G31" s="58">
        <f t="shared" si="0"/>
        <v>4.0999999999999996</v>
      </c>
    </row>
    <row r="32" spans="1:8" ht="15.75" thickBot="1">
      <c r="A32" s="17" t="s">
        <v>42</v>
      </c>
      <c r="B32" s="18">
        <v>2</v>
      </c>
      <c r="C32" s="26">
        <v>8</v>
      </c>
      <c r="D32" s="24">
        <v>8</v>
      </c>
      <c r="E32" s="31" t="str">
        <f>IF(D32&gt;=C32,"SI","NO")</f>
        <v>SI</v>
      </c>
      <c r="F32" s="23">
        <f t="shared" si="1"/>
        <v>0.48</v>
      </c>
      <c r="G32" s="22">
        <f t="shared" si="0"/>
        <v>15.52</v>
      </c>
    </row>
    <row r="33" spans="1:7" ht="15.75" thickBot="1">
      <c r="A33" s="16"/>
      <c r="B33" s="15"/>
      <c r="C33" s="33"/>
      <c r="D33" s="42" t="s">
        <v>55</v>
      </c>
      <c r="E33" s="43"/>
      <c r="F33" s="43"/>
      <c r="G33" s="46">
        <f>G28+G29+G30+G31+G32</f>
        <v>51.88000000000001</v>
      </c>
    </row>
    <row r="34" spans="1:7" ht="15.75" thickBot="1">
      <c r="A34" s="14" t="s">
        <v>43</v>
      </c>
      <c r="B34" s="20"/>
      <c r="C34" s="32"/>
      <c r="D34" s="2"/>
      <c r="E34" s="47"/>
      <c r="F34" s="46"/>
      <c r="G34" s="25"/>
    </row>
    <row r="35" spans="1:7">
      <c r="A35" s="59" t="s">
        <v>44</v>
      </c>
      <c r="B35" s="48">
        <v>2.2000000000000002</v>
      </c>
      <c r="C35" s="49">
        <v>6</v>
      </c>
      <c r="D35" s="50">
        <v>2</v>
      </c>
      <c r="E35" s="63" t="str">
        <f>IF(D35&gt;=C35,"SI","NO")</f>
        <v>NO</v>
      </c>
      <c r="F35" s="52"/>
      <c r="G35" s="52">
        <f t="shared" si="0"/>
        <v>4.4000000000000004</v>
      </c>
    </row>
    <row r="36" spans="1:7">
      <c r="A36" s="53" t="s">
        <v>45</v>
      </c>
      <c r="B36" s="54">
        <v>2.2999999999999998</v>
      </c>
      <c r="C36" s="55">
        <v>8</v>
      </c>
      <c r="D36" s="56">
        <v>8</v>
      </c>
      <c r="E36" s="64" t="str">
        <f>IF(D36&gt;=C36,"SI","NO")</f>
        <v>SI</v>
      </c>
      <c r="F36" s="58">
        <f t="shared" si="1"/>
        <v>0.55199999999999994</v>
      </c>
      <c r="G36" s="58">
        <f t="shared" si="0"/>
        <v>17.847999999999999</v>
      </c>
    </row>
    <row r="37" spans="1:7">
      <c r="A37" s="53" t="s">
        <v>46</v>
      </c>
      <c r="B37" s="54">
        <v>2.2000000000000002</v>
      </c>
      <c r="C37" s="55">
        <v>7</v>
      </c>
      <c r="D37" s="56">
        <v>12</v>
      </c>
      <c r="E37" s="64" t="str">
        <f>IF(D37&gt;=C37,"SI","NO")</f>
        <v>SI</v>
      </c>
      <c r="F37" s="58">
        <f t="shared" si="1"/>
        <v>0.79200000000000004</v>
      </c>
      <c r="G37" s="58">
        <f t="shared" si="0"/>
        <v>25.608000000000001</v>
      </c>
    </row>
    <row r="38" spans="1:7">
      <c r="A38" s="53" t="s">
        <v>47</v>
      </c>
      <c r="B38" s="54">
        <v>3.1</v>
      </c>
      <c r="C38" s="55">
        <v>8</v>
      </c>
      <c r="D38" s="56">
        <v>12</v>
      </c>
      <c r="E38" s="64" t="str">
        <f>IF(D38&gt;=C38,"SI","NO")</f>
        <v>SI</v>
      </c>
      <c r="F38" s="58">
        <f t="shared" si="1"/>
        <v>1.1160000000000001</v>
      </c>
      <c r="G38" s="58">
        <f t="shared" si="0"/>
        <v>36.084000000000003</v>
      </c>
    </row>
    <row r="39" spans="1:7" ht="15.75" thickBot="1">
      <c r="A39" s="17" t="s">
        <v>48</v>
      </c>
      <c r="B39" s="18">
        <v>2.8</v>
      </c>
      <c r="C39" s="26">
        <v>7</v>
      </c>
      <c r="D39" s="24">
        <v>7</v>
      </c>
      <c r="E39" s="31" t="str">
        <f>IF(D39&gt;=C39,"SI","NO")</f>
        <v>SI</v>
      </c>
      <c r="F39" s="22">
        <f t="shared" si="1"/>
        <v>0.58799999999999997</v>
      </c>
      <c r="G39" s="22">
        <f t="shared" si="0"/>
        <v>19.011999999999997</v>
      </c>
    </row>
    <row r="40" spans="1:7" ht="15.75" thickBot="1">
      <c r="A40" s="16"/>
      <c r="B40" s="15"/>
      <c r="C40" s="32"/>
      <c r="D40" s="37" t="s">
        <v>55</v>
      </c>
      <c r="E40" s="38"/>
      <c r="F40" s="38"/>
      <c r="G40" s="46">
        <f>G35+G36+G37+G38+G39</f>
        <v>102.952</v>
      </c>
    </row>
    <row r="41" spans="1:7" ht="15.75" thickBot="1">
      <c r="A41" s="14" t="s">
        <v>49</v>
      </c>
      <c r="B41" s="20"/>
      <c r="C41" s="32"/>
      <c r="D41" s="2"/>
      <c r="E41" s="45"/>
      <c r="F41" s="46"/>
      <c r="G41" s="25"/>
    </row>
    <row r="42" spans="1:7">
      <c r="A42" s="59" t="s">
        <v>50</v>
      </c>
      <c r="B42" s="48">
        <v>3</v>
      </c>
      <c r="C42" s="49">
        <v>6</v>
      </c>
      <c r="D42" s="50">
        <v>0</v>
      </c>
      <c r="E42" s="51" t="str">
        <f>IF(D42&gt;=C42,"SI","NO")</f>
        <v>NO</v>
      </c>
      <c r="F42" s="52"/>
      <c r="G42" s="52">
        <f t="shared" si="0"/>
        <v>0</v>
      </c>
    </row>
    <row r="43" spans="1:7">
      <c r="A43" s="53" t="s">
        <v>51</v>
      </c>
      <c r="B43" s="54">
        <v>3.4</v>
      </c>
      <c r="C43" s="55">
        <v>6</v>
      </c>
      <c r="D43" s="56">
        <v>2</v>
      </c>
      <c r="E43" s="57" t="str">
        <f>IF(D43&gt;=C43,"SI","NO")</f>
        <v>NO</v>
      </c>
      <c r="F43" s="58"/>
      <c r="G43" s="58">
        <f t="shared" si="0"/>
        <v>6.8</v>
      </c>
    </row>
    <row r="44" spans="1:7">
      <c r="A44" s="53" t="s">
        <v>52</v>
      </c>
      <c r="B44" s="54">
        <v>5.9</v>
      </c>
      <c r="C44" s="55">
        <v>5</v>
      </c>
      <c r="D44" s="56">
        <v>8</v>
      </c>
      <c r="E44" s="57" t="str">
        <f>IF(D44&gt;=C44,"SI","NO")</f>
        <v>SI</v>
      </c>
      <c r="F44" s="58">
        <f t="shared" si="1"/>
        <v>1.4159999999999999</v>
      </c>
      <c r="G44" s="58">
        <f t="shared" si="0"/>
        <v>45.784000000000006</v>
      </c>
    </row>
    <row r="45" spans="1:7">
      <c r="A45" s="53" t="s">
        <v>53</v>
      </c>
      <c r="B45" s="54">
        <v>5.6</v>
      </c>
      <c r="C45" s="55">
        <v>6</v>
      </c>
      <c r="D45" s="56">
        <v>6</v>
      </c>
      <c r="E45" s="57" t="str">
        <f>IF(D45&gt;=C45,"SI","NO")</f>
        <v>SI</v>
      </c>
      <c r="F45" s="58">
        <f t="shared" si="1"/>
        <v>1.0079999999999998</v>
      </c>
      <c r="G45" s="58">
        <f t="shared" si="0"/>
        <v>32.591999999999992</v>
      </c>
    </row>
    <row r="46" spans="1:7" ht="15.75" thickBot="1">
      <c r="A46" s="65" t="s">
        <v>54</v>
      </c>
      <c r="B46" s="18">
        <v>5.75</v>
      </c>
      <c r="C46" s="27">
        <v>7</v>
      </c>
      <c r="D46" s="24">
        <v>3</v>
      </c>
      <c r="E46" s="29" t="str">
        <f>IF(D46&gt;=C46,"SI","NO")</f>
        <v>NO</v>
      </c>
      <c r="F46" s="23"/>
      <c r="G46" s="23">
        <f t="shared" si="0"/>
        <v>17.25</v>
      </c>
    </row>
    <row r="47" spans="1:7" ht="15.75" thickBot="1">
      <c r="A47" s="17"/>
      <c r="B47" s="2"/>
      <c r="C47" s="24"/>
      <c r="D47" s="37" t="s">
        <v>55</v>
      </c>
      <c r="E47" s="38"/>
      <c r="F47" s="38"/>
      <c r="G47" s="46">
        <f>G42+G44+G43+G45+G46</f>
        <v>102.42599999999999</v>
      </c>
    </row>
    <row r="49" spans="4:5">
      <c r="D49" s="39" t="s">
        <v>56</v>
      </c>
      <c r="E49" s="39"/>
    </row>
  </sheetData>
  <mergeCells count="9">
    <mergeCell ref="D40:F40"/>
    <mergeCell ref="D47:F47"/>
    <mergeCell ref="D49:E49"/>
    <mergeCell ref="A1:G1"/>
    <mergeCell ref="E3:G3"/>
    <mergeCell ref="E4:G4"/>
    <mergeCell ref="D13:F13"/>
    <mergeCell ref="D26:F26"/>
    <mergeCell ref="D33:F3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voto-paga</vt:lpstr>
      <vt:lpstr>materie</vt:lpstr>
      <vt:lpstr>Es scheda pasta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1GT12</dc:creator>
  <cp:lastModifiedBy>1GT12</cp:lastModifiedBy>
  <dcterms:created xsi:type="dcterms:W3CDTF">2014-11-24T11:07:28Z</dcterms:created>
  <dcterms:modified xsi:type="dcterms:W3CDTF">2014-12-01T11:27:23Z</dcterms:modified>
</cp:coreProperties>
</file>