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1355" windowHeight="7530" tabRatio="838" activeTab="3"/>
  </bookViews>
  <sheets>
    <sheet name="BC SỞ GTVT " sheetId="35" r:id="rId1"/>
    <sheet name="BÁO CÁO THÁNG" sheetId="6" r:id="rId2"/>
    <sheet name="01" sheetId="37" r:id="rId3"/>
    <sheet name="02" sheetId="64" r:id="rId4"/>
    <sheet name="03" sheetId="63" r:id="rId5"/>
    <sheet name="04" sheetId="62" r:id="rId6"/>
    <sheet name="05" sheetId="61" r:id="rId7"/>
    <sheet name="06" sheetId="60" r:id="rId8"/>
    <sheet name="07" sheetId="59" r:id="rId9"/>
    <sheet name="08" sheetId="58" r:id="rId10"/>
    <sheet name="09" sheetId="57" r:id="rId11"/>
    <sheet name="10" sheetId="56" r:id="rId12"/>
    <sheet name="11" sheetId="55" r:id="rId13"/>
    <sheet name="12" sheetId="54" r:id="rId14"/>
    <sheet name="13" sheetId="53" r:id="rId15"/>
    <sheet name="14" sheetId="72" r:id="rId16"/>
    <sheet name="15" sheetId="51" r:id="rId17"/>
    <sheet name="16" sheetId="50" r:id="rId18"/>
    <sheet name="17" sheetId="49" r:id="rId19"/>
    <sheet name="18" sheetId="48" r:id="rId20"/>
    <sheet name="19" sheetId="47" r:id="rId21"/>
    <sheet name="20" sheetId="46" r:id="rId22"/>
    <sheet name="21" sheetId="45" r:id="rId23"/>
    <sheet name="22" sheetId="44" r:id="rId24"/>
    <sheet name="23" sheetId="43" r:id="rId25"/>
    <sheet name="24" sheetId="42" r:id="rId26"/>
    <sheet name="25" sheetId="41" r:id="rId27"/>
    <sheet name="26" sheetId="40" r:id="rId28"/>
    <sheet name="27" sheetId="39" r:id="rId29"/>
    <sheet name="28" sheetId="38" r:id="rId30"/>
    <sheet name="29" sheetId="1" r:id="rId31"/>
    <sheet name="30" sheetId="68" r:id="rId32"/>
    <sheet name="31" sheetId="69" r:id="rId33"/>
    <sheet name="Sheet1" sheetId="71" r:id="rId34"/>
  </sheets>
  <calcPr calcId="124519"/>
</workbook>
</file>

<file path=xl/calcChain.xml><?xml version="1.0" encoding="utf-8"?>
<calcChain xmlns="http://schemas.openxmlformats.org/spreadsheetml/2006/main">
  <c r="L79" i="69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K62"/>
  <c r="H62"/>
  <c r="E62"/>
  <c r="I62" s="1"/>
  <c r="L61"/>
  <c r="E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G52" s="1"/>
  <c r="H52" s="1"/>
  <c r="I52" s="1"/>
  <c r="J52" s="1"/>
  <c r="M52" s="1"/>
  <c r="E51"/>
  <c r="G51" s="1"/>
  <c r="L50"/>
  <c r="K50"/>
  <c r="E50"/>
  <c r="D50"/>
  <c r="H49"/>
  <c r="K49" s="1"/>
  <c r="K48" s="1"/>
  <c r="G49"/>
  <c r="E49"/>
  <c r="L48"/>
  <c r="H48"/>
  <c r="G48"/>
  <c r="E48"/>
  <c r="D48"/>
  <c r="E47"/>
  <c r="G47" s="1"/>
  <c r="H47" s="1"/>
  <c r="I46"/>
  <c r="J46" s="1"/>
  <c r="G46"/>
  <c r="H46" s="1"/>
  <c r="E46"/>
  <c r="H45"/>
  <c r="K45" s="1"/>
  <c r="G45"/>
  <c r="E45"/>
  <c r="I45" s="1"/>
  <c r="L44"/>
  <c r="E44"/>
  <c r="D44"/>
  <c r="E43"/>
  <c r="G43" s="1"/>
  <c r="G42"/>
  <c r="H42" s="1"/>
  <c r="E42"/>
  <c r="L41"/>
  <c r="D41"/>
  <c r="E39"/>
  <c r="G39" s="1"/>
  <c r="L38"/>
  <c r="K38"/>
  <c r="F38"/>
  <c r="D38"/>
  <c r="J37"/>
  <c r="M37" s="1"/>
  <c r="H37"/>
  <c r="E37"/>
  <c r="K36"/>
  <c r="H36"/>
  <c r="E36"/>
  <c r="I36" s="1"/>
  <c r="J36" s="1"/>
  <c r="M36" s="1"/>
  <c r="K35"/>
  <c r="K34" s="1"/>
  <c r="H35"/>
  <c r="E35"/>
  <c r="I35" s="1"/>
  <c r="L34"/>
  <c r="H34"/>
  <c r="G34"/>
  <c r="F34"/>
  <c r="D34"/>
  <c r="C34"/>
  <c r="E34" s="1"/>
  <c r="G33"/>
  <c r="H33" s="1"/>
  <c r="E33"/>
  <c r="L32"/>
  <c r="K32"/>
  <c r="G32"/>
  <c r="E32"/>
  <c r="D32"/>
  <c r="G31"/>
  <c r="H31" s="1"/>
  <c r="E31"/>
  <c r="H30"/>
  <c r="K30" s="1"/>
  <c r="E30"/>
  <c r="H29"/>
  <c r="K29" s="1"/>
  <c r="E29"/>
  <c r="L28"/>
  <c r="G28"/>
  <c r="F28"/>
  <c r="E28"/>
  <c r="D28"/>
  <c r="C28"/>
  <c r="G27"/>
  <c r="H27" s="1"/>
  <c r="E27"/>
  <c r="L26"/>
  <c r="G26"/>
  <c r="E26"/>
  <c r="D26"/>
  <c r="G25"/>
  <c r="H25" s="1"/>
  <c r="E25"/>
  <c r="L24"/>
  <c r="G24"/>
  <c r="E24"/>
  <c r="D24"/>
  <c r="G23"/>
  <c r="H23" s="1"/>
  <c r="E23"/>
  <c r="L22"/>
  <c r="G22"/>
  <c r="E22"/>
  <c r="D22"/>
  <c r="J21"/>
  <c r="M21" s="1"/>
  <c r="M20" s="1"/>
  <c r="H21"/>
  <c r="E21"/>
  <c r="L20"/>
  <c r="K20"/>
  <c r="J20"/>
  <c r="I20"/>
  <c r="H20"/>
  <c r="G20"/>
  <c r="E20"/>
  <c r="D20"/>
  <c r="H19"/>
  <c r="K19" s="1"/>
  <c r="G19"/>
  <c r="E19"/>
  <c r="G18"/>
  <c r="H18" s="1"/>
  <c r="E18"/>
  <c r="H17"/>
  <c r="K17" s="1"/>
  <c r="G17"/>
  <c r="E17"/>
  <c r="G16"/>
  <c r="H16" s="1"/>
  <c r="E16"/>
  <c r="H15"/>
  <c r="K15" s="1"/>
  <c r="G15"/>
  <c r="E15"/>
  <c r="F14"/>
  <c r="H14" s="1"/>
  <c r="E14"/>
  <c r="L13"/>
  <c r="G13"/>
  <c r="E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F9"/>
  <c r="H9" s="1"/>
  <c r="E9"/>
  <c r="L8"/>
  <c r="E8"/>
  <c r="D8"/>
  <c r="D76" s="1"/>
  <c r="C8"/>
  <c r="C76" s="1"/>
  <c r="L79" i="68"/>
  <c r="M78"/>
  <c r="M77"/>
  <c r="M75"/>
  <c r="M74"/>
  <c r="E73"/>
  <c r="G73" s="1"/>
  <c r="L72"/>
  <c r="F72"/>
  <c r="D72"/>
  <c r="C72"/>
  <c r="E71"/>
  <c r="G71" s="1"/>
  <c r="L70"/>
  <c r="F70"/>
  <c r="E70"/>
  <c r="D70"/>
  <c r="C70"/>
  <c r="E69"/>
  <c r="G69" s="1"/>
  <c r="L68"/>
  <c r="F68"/>
  <c r="E68"/>
  <c r="D68"/>
  <c r="C68"/>
  <c r="G67"/>
  <c r="H67" s="1"/>
  <c r="E67"/>
  <c r="L66"/>
  <c r="G66"/>
  <c r="F66"/>
  <c r="E66"/>
  <c r="D66"/>
  <c r="C66"/>
  <c r="F65"/>
  <c r="H65" s="1"/>
  <c r="E65"/>
  <c r="L64"/>
  <c r="F64"/>
  <c r="E64"/>
  <c r="C64"/>
  <c r="E63"/>
  <c r="G63" s="1"/>
  <c r="H62"/>
  <c r="K62" s="1"/>
  <c r="E62"/>
  <c r="L61"/>
  <c r="E61"/>
  <c r="D61"/>
  <c r="E60"/>
  <c r="G60" s="1"/>
  <c r="H60" s="1"/>
  <c r="E59"/>
  <c r="G59" s="1"/>
  <c r="H59" s="1"/>
  <c r="E58"/>
  <c r="G58" s="1"/>
  <c r="L57"/>
  <c r="E57"/>
  <c r="D57"/>
  <c r="E56"/>
  <c r="G56" s="1"/>
  <c r="L55"/>
  <c r="E55"/>
  <c r="D55"/>
  <c r="H54"/>
  <c r="K54" s="1"/>
  <c r="K53" s="1"/>
  <c r="E54"/>
  <c r="L53"/>
  <c r="H53"/>
  <c r="G53"/>
  <c r="E53"/>
  <c r="D53"/>
  <c r="E52"/>
  <c r="G52" s="1"/>
  <c r="H52" s="1"/>
  <c r="I52" s="1"/>
  <c r="J52" s="1"/>
  <c r="M52" s="1"/>
  <c r="E51"/>
  <c r="G51" s="1"/>
  <c r="L50"/>
  <c r="K50"/>
  <c r="E50"/>
  <c r="D50"/>
  <c r="G49"/>
  <c r="H49" s="1"/>
  <c r="E49"/>
  <c r="L48"/>
  <c r="G48"/>
  <c r="E48"/>
  <c r="D48"/>
  <c r="G47"/>
  <c r="H47" s="1"/>
  <c r="E47"/>
  <c r="H46"/>
  <c r="K46" s="1"/>
  <c r="G46"/>
  <c r="E46"/>
  <c r="I46" s="1"/>
  <c r="J46" s="1"/>
  <c r="M46" s="1"/>
  <c r="G45"/>
  <c r="H45" s="1"/>
  <c r="E45"/>
  <c r="I45" s="1"/>
  <c r="L44"/>
  <c r="G44"/>
  <c r="E44"/>
  <c r="D44"/>
  <c r="E43"/>
  <c r="G43" s="1"/>
  <c r="H43" s="1"/>
  <c r="E42"/>
  <c r="G42" s="1"/>
  <c r="L41"/>
  <c r="E41"/>
  <c r="D41"/>
  <c r="E39"/>
  <c r="G39" s="1"/>
  <c r="L38"/>
  <c r="K38"/>
  <c r="F38"/>
  <c r="E38"/>
  <c r="D38"/>
  <c r="J37"/>
  <c r="M37" s="1"/>
  <c r="H37"/>
  <c r="E37"/>
  <c r="H36"/>
  <c r="K36" s="1"/>
  <c r="E36"/>
  <c r="H35"/>
  <c r="K35" s="1"/>
  <c r="K34" s="1"/>
  <c r="E35"/>
  <c r="L34"/>
  <c r="H34"/>
  <c r="G34"/>
  <c r="F34"/>
  <c r="D34"/>
  <c r="C34"/>
  <c r="E34" s="1"/>
  <c r="E33"/>
  <c r="G33" s="1"/>
  <c r="L32"/>
  <c r="K32"/>
  <c r="E32"/>
  <c r="D32"/>
  <c r="E31"/>
  <c r="G31" s="1"/>
  <c r="H30"/>
  <c r="K30" s="1"/>
  <c r="E30"/>
  <c r="H29"/>
  <c r="K29" s="1"/>
  <c r="E29"/>
  <c r="L28"/>
  <c r="F28"/>
  <c r="E28"/>
  <c r="D28"/>
  <c r="C28"/>
  <c r="E27"/>
  <c r="G27" s="1"/>
  <c r="L26"/>
  <c r="E26"/>
  <c r="D26"/>
  <c r="E25"/>
  <c r="G25" s="1"/>
  <c r="L24"/>
  <c r="E24"/>
  <c r="D24"/>
  <c r="E23"/>
  <c r="G23" s="1"/>
  <c r="L22"/>
  <c r="E22"/>
  <c r="D22"/>
  <c r="M21"/>
  <c r="J21"/>
  <c r="H21"/>
  <c r="E21"/>
  <c r="M20"/>
  <c r="L20"/>
  <c r="K20"/>
  <c r="J20"/>
  <c r="I20"/>
  <c r="H20"/>
  <c r="G20"/>
  <c r="E20"/>
  <c r="D20"/>
  <c r="G19"/>
  <c r="H19" s="1"/>
  <c r="E19"/>
  <c r="H18"/>
  <c r="K18" s="1"/>
  <c r="G18"/>
  <c r="E18"/>
  <c r="G17"/>
  <c r="H17" s="1"/>
  <c r="E17"/>
  <c r="H16"/>
  <c r="K16" s="1"/>
  <c r="G16"/>
  <c r="E16"/>
  <c r="G15"/>
  <c r="H15" s="1"/>
  <c r="E15"/>
  <c r="H14"/>
  <c r="K14" s="1"/>
  <c r="F14"/>
  <c r="E14"/>
  <c r="L13"/>
  <c r="G13"/>
  <c r="F13"/>
  <c r="E13"/>
  <c r="D13"/>
  <c r="C13"/>
  <c r="G12"/>
  <c r="H12" s="1"/>
  <c r="I12" s="1"/>
  <c r="J12" s="1"/>
  <c r="M12" s="1"/>
  <c r="E12"/>
  <c r="H11"/>
  <c r="K11" s="1"/>
  <c r="E11"/>
  <c r="H10"/>
  <c r="K10" s="1"/>
  <c r="E10"/>
  <c r="E9"/>
  <c r="F9" s="1"/>
  <c r="L8"/>
  <c r="G8"/>
  <c r="E8"/>
  <c r="D8"/>
  <c r="D76" s="1"/>
  <c r="C8"/>
  <c r="C76" s="1"/>
  <c r="L79" i="1"/>
  <c r="M78"/>
  <c r="M77"/>
  <c r="M75"/>
  <c r="M74"/>
  <c r="G73"/>
  <c r="H73" s="1"/>
  <c r="E73"/>
  <c r="L72"/>
  <c r="G72"/>
  <c r="F72"/>
  <c r="E72"/>
  <c r="D72"/>
  <c r="C72"/>
  <c r="G71"/>
  <c r="H71" s="1"/>
  <c r="E71"/>
  <c r="L70"/>
  <c r="G70"/>
  <c r="F70"/>
  <c r="E70"/>
  <c r="D70"/>
  <c r="C70"/>
  <c r="G69"/>
  <c r="H69" s="1"/>
  <c r="E69"/>
  <c r="L68"/>
  <c r="G68"/>
  <c r="F68"/>
  <c r="E68"/>
  <c r="D68"/>
  <c r="C68"/>
  <c r="G67"/>
  <c r="H67" s="1"/>
  <c r="E67"/>
  <c r="L66"/>
  <c r="G66"/>
  <c r="F66"/>
  <c r="E66"/>
  <c r="D66"/>
  <c r="C66"/>
  <c r="F65"/>
  <c r="H65" s="1"/>
  <c r="E65"/>
  <c r="L64"/>
  <c r="F64"/>
  <c r="E64"/>
  <c r="C64"/>
  <c r="G63"/>
  <c r="H63" s="1"/>
  <c r="E63"/>
  <c r="H62"/>
  <c r="K62" s="1"/>
  <c r="E62"/>
  <c r="L61"/>
  <c r="G61"/>
  <c r="E61"/>
  <c r="D61"/>
  <c r="G60"/>
  <c r="H60" s="1"/>
  <c r="E60"/>
  <c r="E59"/>
  <c r="G59" s="1"/>
  <c r="G58"/>
  <c r="H58" s="1"/>
  <c r="E58"/>
  <c r="L57"/>
  <c r="D57"/>
  <c r="G56"/>
  <c r="H56" s="1"/>
  <c r="E56"/>
  <c r="L55"/>
  <c r="G55"/>
  <c r="E55"/>
  <c r="D55"/>
  <c r="K54"/>
  <c r="K53" s="1"/>
  <c r="H54"/>
  <c r="E54"/>
  <c r="I54" s="1"/>
  <c r="L53"/>
  <c r="H53"/>
  <c r="G53"/>
  <c r="E53"/>
  <c r="D53"/>
  <c r="G52"/>
  <c r="H52" s="1"/>
  <c r="I52" s="1"/>
  <c r="J52" s="1"/>
  <c r="M52" s="1"/>
  <c r="E52"/>
  <c r="G51"/>
  <c r="H51" s="1"/>
  <c r="E51"/>
  <c r="L50"/>
  <c r="K50"/>
  <c r="G50"/>
  <c r="E50"/>
  <c r="D50"/>
  <c r="G49"/>
  <c r="H49" s="1"/>
  <c r="E49"/>
  <c r="L48"/>
  <c r="G48"/>
  <c r="E48"/>
  <c r="D48"/>
  <c r="G47"/>
  <c r="H47" s="1"/>
  <c r="E47"/>
  <c r="H46"/>
  <c r="K46" s="1"/>
  <c r="G46"/>
  <c r="E46"/>
  <c r="I46" s="1"/>
  <c r="I45"/>
  <c r="J45" s="1"/>
  <c r="G45"/>
  <c r="H45" s="1"/>
  <c r="E45"/>
  <c r="L44"/>
  <c r="G44"/>
  <c r="D44"/>
  <c r="G43"/>
  <c r="H43" s="1"/>
  <c r="E43"/>
  <c r="E42"/>
  <c r="G42" s="1"/>
  <c r="L41"/>
  <c r="E41"/>
  <c r="D41"/>
  <c r="G39"/>
  <c r="H39" s="1"/>
  <c r="E39"/>
  <c r="L38"/>
  <c r="K38"/>
  <c r="G38"/>
  <c r="F38"/>
  <c r="E38"/>
  <c r="D38"/>
  <c r="M37"/>
  <c r="J37"/>
  <c r="H37"/>
  <c r="E37"/>
  <c r="H36"/>
  <c r="K36" s="1"/>
  <c r="E36"/>
  <c r="H35"/>
  <c r="K35" s="1"/>
  <c r="K34" s="1"/>
  <c r="E35"/>
  <c r="L34"/>
  <c r="G34"/>
  <c r="F34"/>
  <c r="D34"/>
  <c r="C34"/>
  <c r="C76" s="1"/>
  <c r="E33"/>
  <c r="G33" s="1"/>
  <c r="L32"/>
  <c r="K32"/>
  <c r="E32"/>
  <c r="D32"/>
  <c r="E31"/>
  <c r="G31" s="1"/>
  <c r="K30"/>
  <c r="H30"/>
  <c r="E30"/>
  <c r="I30" s="1"/>
  <c r="J30" s="1"/>
  <c r="M30" s="1"/>
  <c r="K29"/>
  <c r="H29"/>
  <c r="E29"/>
  <c r="E28" s="1"/>
  <c r="L28"/>
  <c r="F28"/>
  <c r="D28"/>
  <c r="C28"/>
  <c r="E27"/>
  <c r="G27" s="1"/>
  <c r="L26"/>
  <c r="E26"/>
  <c r="D26"/>
  <c r="E25"/>
  <c r="G25" s="1"/>
  <c r="L24"/>
  <c r="E24"/>
  <c r="D24"/>
  <c r="E23"/>
  <c r="G23" s="1"/>
  <c r="L22"/>
  <c r="E22"/>
  <c r="D22"/>
  <c r="M21"/>
  <c r="J21"/>
  <c r="H21"/>
  <c r="H20" s="1"/>
  <c r="E21"/>
  <c r="M20"/>
  <c r="L20"/>
  <c r="K20"/>
  <c r="J20"/>
  <c r="I20"/>
  <c r="G20"/>
  <c r="E20"/>
  <c r="D20"/>
  <c r="G19"/>
  <c r="H19" s="1"/>
  <c r="E19"/>
  <c r="H18"/>
  <c r="K18" s="1"/>
  <c r="G18"/>
  <c r="E18"/>
  <c r="G17"/>
  <c r="H17" s="1"/>
  <c r="E17"/>
  <c r="H16"/>
  <c r="K16" s="1"/>
  <c r="G16"/>
  <c r="E16"/>
  <c r="G15"/>
  <c r="H15" s="1"/>
  <c r="E15"/>
  <c r="H14"/>
  <c r="K14" s="1"/>
  <c r="F14"/>
  <c r="E14"/>
  <c r="E13" s="1"/>
  <c r="L13"/>
  <c r="F13"/>
  <c r="D13"/>
  <c r="C13"/>
  <c r="G12"/>
  <c r="H12" s="1"/>
  <c r="I12" s="1"/>
  <c r="J12" s="1"/>
  <c r="M12" s="1"/>
  <c r="E12"/>
  <c r="H11"/>
  <c r="K11" s="1"/>
  <c r="E11"/>
  <c r="H10"/>
  <c r="K10" s="1"/>
  <c r="E10"/>
  <c r="E9"/>
  <c r="F9" s="1"/>
  <c r="L8"/>
  <c r="D8"/>
  <c r="D76" s="1"/>
  <c r="C8"/>
  <c r="L79" i="38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K62"/>
  <c r="H62"/>
  <c r="E62"/>
  <c r="I62" s="1"/>
  <c r="L61"/>
  <c r="E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G52" s="1"/>
  <c r="H52" s="1"/>
  <c r="I52" s="1"/>
  <c r="J52" s="1"/>
  <c r="M52" s="1"/>
  <c r="E51"/>
  <c r="G51" s="1"/>
  <c r="L50"/>
  <c r="K50"/>
  <c r="E50"/>
  <c r="D50"/>
  <c r="H49"/>
  <c r="K49" s="1"/>
  <c r="K48" s="1"/>
  <c r="G49"/>
  <c r="E49"/>
  <c r="L48"/>
  <c r="H48"/>
  <c r="G48"/>
  <c r="E48"/>
  <c r="D48"/>
  <c r="E47"/>
  <c r="G47" s="1"/>
  <c r="H47" s="1"/>
  <c r="I46"/>
  <c r="J46" s="1"/>
  <c r="G46"/>
  <c r="H46" s="1"/>
  <c r="E46"/>
  <c r="H45"/>
  <c r="K45" s="1"/>
  <c r="G45"/>
  <c r="E45"/>
  <c r="I45" s="1"/>
  <c r="L44"/>
  <c r="E44"/>
  <c r="D44"/>
  <c r="E43"/>
  <c r="G43" s="1"/>
  <c r="G42"/>
  <c r="H42" s="1"/>
  <c r="E42"/>
  <c r="L41"/>
  <c r="D41"/>
  <c r="E39"/>
  <c r="G39" s="1"/>
  <c r="L38"/>
  <c r="K38"/>
  <c r="F38"/>
  <c r="D38"/>
  <c r="J37"/>
  <c r="M37" s="1"/>
  <c r="H37"/>
  <c r="E37"/>
  <c r="K36"/>
  <c r="H36"/>
  <c r="E36"/>
  <c r="I36" s="1"/>
  <c r="J36" s="1"/>
  <c r="M36" s="1"/>
  <c r="K35"/>
  <c r="K34" s="1"/>
  <c r="H35"/>
  <c r="E35"/>
  <c r="I35" s="1"/>
  <c r="L34"/>
  <c r="H34"/>
  <c r="G34"/>
  <c r="F34"/>
  <c r="D34"/>
  <c r="C34"/>
  <c r="E34" s="1"/>
  <c r="G33"/>
  <c r="H33" s="1"/>
  <c r="E33"/>
  <c r="L32"/>
  <c r="K32"/>
  <c r="G32"/>
  <c r="E32"/>
  <c r="D32"/>
  <c r="G31"/>
  <c r="H31" s="1"/>
  <c r="E31"/>
  <c r="H30"/>
  <c r="K30" s="1"/>
  <c r="E30"/>
  <c r="H29"/>
  <c r="K29" s="1"/>
  <c r="E29"/>
  <c r="L28"/>
  <c r="G28"/>
  <c r="F28"/>
  <c r="E28"/>
  <c r="D28"/>
  <c r="C28"/>
  <c r="G27"/>
  <c r="H27" s="1"/>
  <c r="E27"/>
  <c r="L26"/>
  <c r="G26"/>
  <c r="E26"/>
  <c r="D26"/>
  <c r="G25"/>
  <c r="H25" s="1"/>
  <c r="E25"/>
  <c r="L24"/>
  <c r="G24"/>
  <c r="E24"/>
  <c r="D24"/>
  <c r="G23"/>
  <c r="H23" s="1"/>
  <c r="E23"/>
  <c r="L22"/>
  <c r="G22"/>
  <c r="E22"/>
  <c r="D22"/>
  <c r="J21"/>
  <c r="M21" s="1"/>
  <c r="M20" s="1"/>
  <c r="H21"/>
  <c r="E21"/>
  <c r="L20"/>
  <c r="K20"/>
  <c r="J20"/>
  <c r="I20"/>
  <c r="H20"/>
  <c r="G20"/>
  <c r="E20"/>
  <c r="D20"/>
  <c r="H19"/>
  <c r="K19" s="1"/>
  <c r="G19"/>
  <c r="E19"/>
  <c r="G18"/>
  <c r="H18" s="1"/>
  <c r="E18"/>
  <c r="H17"/>
  <c r="K17" s="1"/>
  <c r="G17"/>
  <c r="E17"/>
  <c r="G16"/>
  <c r="H16" s="1"/>
  <c r="E16"/>
  <c r="H15"/>
  <c r="K15" s="1"/>
  <c r="G15"/>
  <c r="E15"/>
  <c r="F14"/>
  <c r="H14" s="1"/>
  <c r="E14"/>
  <c r="L13"/>
  <c r="G13"/>
  <c r="E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F9"/>
  <c r="H9" s="1"/>
  <c r="E9"/>
  <c r="L8"/>
  <c r="E8"/>
  <c r="D8"/>
  <c r="D76" s="1"/>
  <c r="C8"/>
  <c r="C76" s="1"/>
  <c r="L79" i="39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K62"/>
  <c r="H62"/>
  <c r="E62"/>
  <c r="I62" s="1"/>
  <c r="L61"/>
  <c r="E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G52" s="1"/>
  <c r="H52" s="1"/>
  <c r="I52" s="1"/>
  <c r="J52" s="1"/>
  <c r="M52" s="1"/>
  <c r="E51"/>
  <c r="G51" s="1"/>
  <c r="L50"/>
  <c r="K50"/>
  <c r="E50"/>
  <c r="D50"/>
  <c r="H49"/>
  <c r="K49" s="1"/>
  <c r="K48" s="1"/>
  <c r="G49"/>
  <c r="E49"/>
  <c r="L48"/>
  <c r="H48"/>
  <c r="G48"/>
  <c r="E48"/>
  <c r="D48"/>
  <c r="E47"/>
  <c r="G47" s="1"/>
  <c r="H47" s="1"/>
  <c r="I46"/>
  <c r="J46" s="1"/>
  <c r="G46"/>
  <c r="H46" s="1"/>
  <c r="E46"/>
  <c r="H45"/>
  <c r="K45" s="1"/>
  <c r="G45"/>
  <c r="E45"/>
  <c r="I45" s="1"/>
  <c r="L44"/>
  <c r="E44"/>
  <c r="D44"/>
  <c r="E43"/>
  <c r="G43" s="1"/>
  <c r="G42"/>
  <c r="H42" s="1"/>
  <c r="E42"/>
  <c r="L41"/>
  <c r="D41"/>
  <c r="E39"/>
  <c r="G39" s="1"/>
  <c r="L38"/>
  <c r="K38"/>
  <c r="F38"/>
  <c r="D38"/>
  <c r="J37"/>
  <c r="M37" s="1"/>
  <c r="H37"/>
  <c r="E37"/>
  <c r="K36"/>
  <c r="H36"/>
  <c r="E36"/>
  <c r="I36" s="1"/>
  <c r="J36" s="1"/>
  <c r="M36" s="1"/>
  <c r="K35"/>
  <c r="K34" s="1"/>
  <c r="H35"/>
  <c r="E35"/>
  <c r="I35" s="1"/>
  <c r="L34"/>
  <c r="H34"/>
  <c r="G34"/>
  <c r="F34"/>
  <c r="D34"/>
  <c r="C34"/>
  <c r="E34" s="1"/>
  <c r="G33"/>
  <c r="H33" s="1"/>
  <c r="E33"/>
  <c r="L32"/>
  <c r="K32"/>
  <c r="G32"/>
  <c r="E32"/>
  <c r="D32"/>
  <c r="G31"/>
  <c r="H31" s="1"/>
  <c r="E31"/>
  <c r="H30"/>
  <c r="K30" s="1"/>
  <c r="E30"/>
  <c r="H29"/>
  <c r="K29" s="1"/>
  <c r="E29"/>
  <c r="L28"/>
  <c r="G28"/>
  <c r="F28"/>
  <c r="E28"/>
  <c r="D28"/>
  <c r="C28"/>
  <c r="G27"/>
  <c r="H27" s="1"/>
  <c r="E27"/>
  <c r="L26"/>
  <c r="G26"/>
  <c r="E26"/>
  <c r="D26"/>
  <c r="G25"/>
  <c r="H25" s="1"/>
  <c r="E25"/>
  <c r="L24"/>
  <c r="G24"/>
  <c r="E24"/>
  <c r="D24"/>
  <c r="G23"/>
  <c r="H23" s="1"/>
  <c r="E23"/>
  <c r="L22"/>
  <c r="G22"/>
  <c r="E22"/>
  <c r="D22"/>
  <c r="J21"/>
  <c r="M21" s="1"/>
  <c r="M20" s="1"/>
  <c r="H21"/>
  <c r="E21"/>
  <c r="L20"/>
  <c r="K20"/>
  <c r="J20"/>
  <c r="I20"/>
  <c r="H20"/>
  <c r="G20"/>
  <c r="E20"/>
  <c r="D20"/>
  <c r="H19"/>
  <c r="K19" s="1"/>
  <c r="G19"/>
  <c r="E19"/>
  <c r="G18"/>
  <c r="H18" s="1"/>
  <c r="E18"/>
  <c r="H17"/>
  <c r="K17" s="1"/>
  <c r="G17"/>
  <c r="E17"/>
  <c r="G16"/>
  <c r="H16" s="1"/>
  <c r="E16"/>
  <c r="H15"/>
  <c r="K15" s="1"/>
  <c r="G15"/>
  <c r="E15"/>
  <c r="F14"/>
  <c r="H14" s="1"/>
  <c r="E14"/>
  <c r="L13"/>
  <c r="G13"/>
  <c r="E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F9"/>
  <c r="H9" s="1"/>
  <c r="E9"/>
  <c r="L8"/>
  <c r="E8"/>
  <c r="D8"/>
  <c r="D76" s="1"/>
  <c r="C8"/>
  <c r="C76" s="1"/>
  <c r="L79" i="40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K62"/>
  <c r="H62"/>
  <c r="E62"/>
  <c r="I62" s="1"/>
  <c r="L61"/>
  <c r="E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G52" s="1"/>
  <c r="H52" s="1"/>
  <c r="I52" s="1"/>
  <c r="J52" s="1"/>
  <c r="M52" s="1"/>
  <c r="E51"/>
  <c r="G51" s="1"/>
  <c r="L50"/>
  <c r="K50"/>
  <c r="E50"/>
  <c r="D50"/>
  <c r="H49"/>
  <c r="K49" s="1"/>
  <c r="K48" s="1"/>
  <c r="G49"/>
  <c r="E49"/>
  <c r="L48"/>
  <c r="H48"/>
  <c r="G48"/>
  <c r="E48"/>
  <c r="D48"/>
  <c r="E47"/>
  <c r="G47" s="1"/>
  <c r="H47" s="1"/>
  <c r="I46"/>
  <c r="J46" s="1"/>
  <c r="G46"/>
  <c r="H46" s="1"/>
  <c r="E46"/>
  <c r="H45"/>
  <c r="K45" s="1"/>
  <c r="G45"/>
  <c r="E45"/>
  <c r="I45" s="1"/>
  <c r="L44"/>
  <c r="E44"/>
  <c r="D44"/>
  <c r="E43"/>
  <c r="G43" s="1"/>
  <c r="G42"/>
  <c r="H42" s="1"/>
  <c r="E42"/>
  <c r="L41"/>
  <c r="D41"/>
  <c r="E39"/>
  <c r="G39" s="1"/>
  <c r="L38"/>
  <c r="K38"/>
  <c r="F38"/>
  <c r="D38"/>
  <c r="J37"/>
  <c r="M37" s="1"/>
  <c r="H37"/>
  <c r="E37"/>
  <c r="K36"/>
  <c r="H36"/>
  <c r="E36"/>
  <c r="I36" s="1"/>
  <c r="J36" s="1"/>
  <c r="M36" s="1"/>
  <c r="K35"/>
  <c r="K34" s="1"/>
  <c r="H35"/>
  <c r="E35"/>
  <c r="I35" s="1"/>
  <c r="L34"/>
  <c r="H34"/>
  <c r="G34"/>
  <c r="F34"/>
  <c r="D34"/>
  <c r="C34"/>
  <c r="E34" s="1"/>
  <c r="G33"/>
  <c r="H33" s="1"/>
  <c r="E33"/>
  <c r="L32"/>
  <c r="K32"/>
  <c r="G32"/>
  <c r="E32"/>
  <c r="D32"/>
  <c r="G31"/>
  <c r="H31" s="1"/>
  <c r="E31"/>
  <c r="H30"/>
  <c r="K30" s="1"/>
  <c r="E30"/>
  <c r="H29"/>
  <c r="K29" s="1"/>
  <c r="E29"/>
  <c r="L28"/>
  <c r="G28"/>
  <c r="F28"/>
  <c r="E28"/>
  <c r="D28"/>
  <c r="C28"/>
  <c r="G27"/>
  <c r="H27" s="1"/>
  <c r="E27"/>
  <c r="L26"/>
  <c r="G26"/>
  <c r="E26"/>
  <c r="D26"/>
  <c r="G25"/>
  <c r="H25" s="1"/>
  <c r="E25"/>
  <c r="L24"/>
  <c r="G24"/>
  <c r="E24"/>
  <c r="D24"/>
  <c r="G23"/>
  <c r="H23" s="1"/>
  <c r="E23"/>
  <c r="L22"/>
  <c r="G22"/>
  <c r="E22"/>
  <c r="D22"/>
  <c r="J21"/>
  <c r="M21" s="1"/>
  <c r="M20" s="1"/>
  <c r="H21"/>
  <c r="E21"/>
  <c r="L20"/>
  <c r="K20"/>
  <c r="J20"/>
  <c r="I20"/>
  <c r="H20"/>
  <c r="G20"/>
  <c r="E20"/>
  <c r="D20"/>
  <c r="H19"/>
  <c r="K19" s="1"/>
  <c r="G19"/>
  <c r="E19"/>
  <c r="G18"/>
  <c r="H18" s="1"/>
  <c r="E18"/>
  <c r="H17"/>
  <c r="K17" s="1"/>
  <c r="G17"/>
  <c r="E17"/>
  <c r="G16"/>
  <c r="H16" s="1"/>
  <c r="E16"/>
  <c r="H15"/>
  <c r="K15" s="1"/>
  <c r="G15"/>
  <c r="E15"/>
  <c r="F14"/>
  <c r="H14" s="1"/>
  <c r="E14"/>
  <c r="L13"/>
  <c r="G13"/>
  <c r="E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F9"/>
  <c r="H9" s="1"/>
  <c r="E9"/>
  <c r="L8"/>
  <c r="E8"/>
  <c r="D8"/>
  <c r="D76" s="1"/>
  <c r="C8"/>
  <c r="C76" s="1"/>
  <c r="L79" i="41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K62"/>
  <c r="H62"/>
  <c r="E62"/>
  <c r="I62" s="1"/>
  <c r="L61"/>
  <c r="E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G52" s="1"/>
  <c r="H52" s="1"/>
  <c r="I52" s="1"/>
  <c r="J52" s="1"/>
  <c r="M52" s="1"/>
  <c r="E51"/>
  <c r="G51" s="1"/>
  <c r="L50"/>
  <c r="K50"/>
  <c r="E50"/>
  <c r="D50"/>
  <c r="H49"/>
  <c r="K49" s="1"/>
  <c r="K48" s="1"/>
  <c r="G49"/>
  <c r="E49"/>
  <c r="L48"/>
  <c r="H48"/>
  <c r="G48"/>
  <c r="E48"/>
  <c r="D48"/>
  <c r="E47"/>
  <c r="G47" s="1"/>
  <c r="H47" s="1"/>
  <c r="I46"/>
  <c r="J46" s="1"/>
  <c r="G46"/>
  <c r="H46" s="1"/>
  <c r="E46"/>
  <c r="H45"/>
  <c r="K45" s="1"/>
  <c r="G45"/>
  <c r="E45"/>
  <c r="I45" s="1"/>
  <c r="L44"/>
  <c r="E44"/>
  <c r="D44"/>
  <c r="E43"/>
  <c r="G43" s="1"/>
  <c r="G42"/>
  <c r="H42" s="1"/>
  <c r="E42"/>
  <c r="L41"/>
  <c r="D41"/>
  <c r="E39"/>
  <c r="G39" s="1"/>
  <c r="L38"/>
  <c r="K38"/>
  <c r="F38"/>
  <c r="D38"/>
  <c r="J37"/>
  <c r="M37" s="1"/>
  <c r="H37"/>
  <c r="E37"/>
  <c r="K36"/>
  <c r="H36"/>
  <c r="E36"/>
  <c r="I36" s="1"/>
  <c r="J36" s="1"/>
  <c r="M36" s="1"/>
  <c r="K35"/>
  <c r="K34" s="1"/>
  <c r="H35"/>
  <c r="E35"/>
  <c r="I35" s="1"/>
  <c r="L34"/>
  <c r="H34"/>
  <c r="G34"/>
  <c r="F34"/>
  <c r="D34"/>
  <c r="C34"/>
  <c r="E34" s="1"/>
  <c r="G33"/>
  <c r="H33" s="1"/>
  <c r="E33"/>
  <c r="L32"/>
  <c r="K32"/>
  <c r="G32"/>
  <c r="E32"/>
  <c r="D32"/>
  <c r="G31"/>
  <c r="H31" s="1"/>
  <c r="E31"/>
  <c r="H30"/>
  <c r="K30" s="1"/>
  <c r="E30"/>
  <c r="H29"/>
  <c r="K29" s="1"/>
  <c r="E29"/>
  <c r="L28"/>
  <c r="G28"/>
  <c r="F28"/>
  <c r="E28"/>
  <c r="D28"/>
  <c r="C28"/>
  <c r="G27"/>
  <c r="H27" s="1"/>
  <c r="E27"/>
  <c r="L26"/>
  <c r="G26"/>
  <c r="E26"/>
  <c r="D26"/>
  <c r="G25"/>
  <c r="H25" s="1"/>
  <c r="E25"/>
  <c r="L24"/>
  <c r="G24"/>
  <c r="E24"/>
  <c r="D24"/>
  <c r="G23"/>
  <c r="H23" s="1"/>
  <c r="E23"/>
  <c r="L22"/>
  <c r="G22"/>
  <c r="E22"/>
  <c r="D22"/>
  <c r="J21"/>
  <c r="M21" s="1"/>
  <c r="M20" s="1"/>
  <c r="H21"/>
  <c r="E21"/>
  <c r="L20"/>
  <c r="K20"/>
  <c r="J20"/>
  <c r="I20"/>
  <c r="H20"/>
  <c r="G20"/>
  <c r="E20"/>
  <c r="D20"/>
  <c r="H19"/>
  <c r="K19" s="1"/>
  <c r="G19"/>
  <c r="E19"/>
  <c r="G18"/>
  <c r="H18" s="1"/>
  <c r="E18"/>
  <c r="H17"/>
  <c r="K17" s="1"/>
  <c r="G17"/>
  <c r="E17"/>
  <c r="G16"/>
  <c r="H16" s="1"/>
  <c r="E16"/>
  <c r="H15"/>
  <c r="K15" s="1"/>
  <c r="G15"/>
  <c r="E15"/>
  <c r="F14"/>
  <c r="H14" s="1"/>
  <c r="E14"/>
  <c r="L13"/>
  <c r="G13"/>
  <c r="E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F9"/>
  <c r="H9" s="1"/>
  <c r="E9"/>
  <c r="L8"/>
  <c r="E8"/>
  <c r="D8"/>
  <c r="D76" s="1"/>
  <c r="C8"/>
  <c r="C76" s="1"/>
  <c r="L79" i="42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K62"/>
  <c r="H62"/>
  <c r="E62"/>
  <c r="I62" s="1"/>
  <c r="L61"/>
  <c r="E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G52" s="1"/>
  <c r="H52" s="1"/>
  <c r="I52" s="1"/>
  <c r="J52" s="1"/>
  <c r="M52" s="1"/>
  <c r="E51"/>
  <c r="G51" s="1"/>
  <c r="L50"/>
  <c r="K50"/>
  <c r="E50"/>
  <c r="D50"/>
  <c r="H49"/>
  <c r="K49" s="1"/>
  <c r="K48" s="1"/>
  <c r="G49"/>
  <c r="E49"/>
  <c r="L48"/>
  <c r="H48"/>
  <c r="G48"/>
  <c r="E48"/>
  <c r="D48"/>
  <c r="E47"/>
  <c r="G47" s="1"/>
  <c r="H47" s="1"/>
  <c r="I46"/>
  <c r="J46" s="1"/>
  <c r="G46"/>
  <c r="H46" s="1"/>
  <c r="E46"/>
  <c r="H45"/>
  <c r="K45" s="1"/>
  <c r="G45"/>
  <c r="E45"/>
  <c r="I45" s="1"/>
  <c r="L44"/>
  <c r="E44"/>
  <c r="D44"/>
  <c r="E43"/>
  <c r="G43" s="1"/>
  <c r="G42"/>
  <c r="H42" s="1"/>
  <c r="E42"/>
  <c r="L41"/>
  <c r="D41"/>
  <c r="E39"/>
  <c r="G39" s="1"/>
  <c r="L38"/>
  <c r="K38"/>
  <c r="F38"/>
  <c r="D38"/>
  <c r="J37"/>
  <c r="M37" s="1"/>
  <c r="H37"/>
  <c r="E37"/>
  <c r="K36"/>
  <c r="H36"/>
  <c r="E36"/>
  <c r="I36" s="1"/>
  <c r="J36" s="1"/>
  <c r="M36" s="1"/>
  <c r="K35"/>
  <c r="K34" s="1"/>
  <c r="H35"/>
  <c r="E35"/>
  <c r="I35" s="1"/>
  <c r="L34"/>
  <c r="H34"/>
  <c r="G34"/>
  <c r="F34"/>
  <c r="D34"/>
  <c r="C34"/>
  <c r="E34" s="1"/>
  <c r="G33"/>
  <c r="H33" s="1"/>
  <c r="E33"/>
  <c r="L32"/>
  <c r="K32"/>
  <c r="G32"/>
  <c r="E32"/>
  <c r="D32"/>
  <c r="G31"/>
  <c r="H31" s="1"/>
  <c r="E31"/>
  <c r="H30"/>
  <c r="K30" s="1"/>
  <c r="E30"/>
  <c r="H29"/>
  <c r="K29" s="1"/>
  <c r="E29"/>
  <c r="L28"/>
  <c r="G28"/>
  <c r="F28"/>
  <c r="E28"/>
  <c r="D28"/>
  <c r="C28"/>
  <c r="G27"/>
  <c r="H27" s="1"/>
  <c r="E27"/>
  <c r="L26"/>
  <c r="G26"/>
  <c r="E26"/>
  <c r="D26"/>
  <c r="G25"/>
  <c r="H25" s="1"/>
  <c r="E25"/>
  <c r="L24"/>
  <c r="G24"/>
  <c r="E24"/>
  <c r="D24"/>
  <c r="G23"/>
  <c r="H23" s="1"/>
  <c r="E23"/>
  <c r="L22"/>
  <c r="G22"/>
  <c r="E22"/>
  <c r="D22"/>
  <c r="J21"/>
  <c r="M21" s="1"/>
  <c r="M20" s="1"/>
  <c r="H21"/>
  <c r="E21"/>
  <c r="L20"/>
  <c r="K20"/>
  <c r="J20"/>
  <c r="I20"/>
  <c r="H20"/>
  <c r="G20"/>
  <c r="E20"/>
  <c r="D20"/>
  <c r="H19"/>
  <c r="K19" s="1"/>
  <c r="G19"/>
  <c r="E19"/>
  <c r="G18"/>
  <c r="H18" s="1"/>
  <c r="E18"/>
  <c r="H17"/>
  <c r="K17" s="1"/>
  <c r="G17"/>
  <c r="E17"/>
  <c r="G16"/>
  <c r="H16" s="1"/>
  <c r="E16"/>
  <c r="H15"/>
  <c r="K15" s="1"/>
  <c r="G15"/>
  <c r="E15"/>
  <c r="F14"/>
  <c r="H14" s="1"/>
  <c r="E14"/>
  <c r="L13"/>
  <c r="G13"/>
  <c r="E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F9"/>
  <c r="H9" s="1"/>
  <c r="E9"/>
  <c r="L8"/>
  <c r="E8"/>
  <c r="D8"/>
  <c r="D76" s="1"/>
  <c r="C8"/>
  <c r="C76" s="1"/>
  <c r="L79" i="43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K62"/>
  <c r="H62"/>
  <c r="E62"/>
  <c r="I62" s="1"/>
  <c r="L61"/>
  <c r="E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G52" s="1"/>
  <c r="H52" s="1"/>
  <c r="I52" s="1"/>
  <c r="J52" s="1"/>
  <c r="M52" s="1"/>
  <c r="E51"/>
  <c r="G51" s="1"/>
  <c r="L50"/>
  <c r="K50"/>
  <c r="E50"/>
  <c r="D50"/>
  <c r="H49"/>
  <c r="K49" s="1"/>
  <c r="K48" s="1"/>
  <c r="G49"/>
  <c r="E49"/>
  <c r="L48"/>
  <c r="H48"/>
  <c r="G48"/>
  <c r="E48"/>
  <c r="D48"/>
  <c r="E47"/>
  <c r="G47" s="1"/>
  <c r="H47" s="1"/>
  <c r="I46"/>
  <c r="J46" s="1"/>
  <c r="G46"/>
  <c r="H46" s="1"/>
  <c r="E46"/>
  <c r="H45"/>
  <c r="K45" s="1"/>
  <c r="G45"/>
  <c r="E45"/>
  <c r="I45" s="1"/>
  <c r="L44"/>
  <c r="E44"/>
  <c r="D44"/>
  <c r="E43"/>
  <c r="G43" s="1"/>
  <c r="G42"/>
  <c r="H42" s="1"/>
  <c r="E42"/>
  <c r="L41"/>
  <c r="D41"/>
  <c r="E39"/>
  <c r="G39" s="1"/>
  <c r="L38"/>
  <c r="K38"/>
  <c r="F38"/>
  <c r="D38"/>
  <c r="J37"/>
  <c r="M37" s="1"/>
  <c r="H37"/>
  <c r="E37"/>
  <c r="K36"/>
  <c r="H36"/>
  <c r="E36"/>
  <c r="I36" s="1"/>
  <c r="J36" s="1"/>
  <c r="M36" s="1"/>
  <c r="K35"/>
  <c r="K34" s="1"/>
  <c r="H35"/>
  <c r="E35"/>
  <c r="I35" s="1"/>
  <c r="L34"/>
  <c r="H34"/>
  <c r="G34"/>
  <c r="F34"/>
  <c r="D34"/>
  <c r="C34"/>
  <c r="E34" s="1"/>
  <c r="G33"/>
  <c r="H33" s="1"/>
  <c r="E33"/>
  <c r="L32"/>
  <c r="K32"/>
  <c r="G32"/>
  <c r="E32"/>
  <c r="D32"/>
  <c r="G31"/>
  <c r="H31" s="1"/>
  <c r="E31"/>
  <c r="H30"/>
  <c r="K30" s="1"/>
  <c r="E30"/>
  <c r="H29"/>
  <c r="K29" s="1"/>
  <c r="E29"/>
  <c r="L28"/>
  <c r="G28"/>
  <c r="F28"/>
  <c r="E28"/>
  <c r="D28"/>
  <c r="C28"/>
  <c r="G27"/>
  <c r="H27" s="1"/>
  <c r="E27"/>
  <c r="L26"/>
  <c r="G26"/>
  <c r="E26"/>
  <c r="D26"/>
  <c r="G25"/>
  <c r="H25" s="1"/>
  <c r="E25"/>
  <c r="L24"/>
  <c r="G24"/>
  <c r="E24"/>
  <c r="D24"/>
  <c r="G23"/>
  <c r="H23" s="1"/>
  <c r="E23"/>
  <c r="L22"/>
  <c r="G22"/>
  <c r="E22"/>
  <c r="D22"/>
  <c r="J21"/>
  <c r="M21" s="1"/>
  <c r="M20" s="1"/>
  <c r="H21"/>
  <c r="E21"/>
  <c r="L20"/>
  <c r="K20"/>
  <c r="J20"/>
  <c r="I20"/>
  <c r="H20"/>
  <c r="G20"/>
  <c r="E20"/>
  <c r="D20"/>
  <c r="H19"/>
  <c r="K19" s="1"/>
  <c r="G19"/>
  <c r="E19"/>
  <c r="G18"/>
  <c r="H18" s="1"/>
  <c r="E18"/>
  <c r="H17"/>
  <c r="K17" s="1"/>
  <c r="G17"/>
  <c r="E17"/>
  <c r="G16"/>
  <c r="H16" s="1"/>
  <c r="E16"/>
  <c r="H15"/>
  <c r="K15" s="1"/>
  <c r="G15"/>
  <c r="E15"/>
  <c r="F14"/>
  <c r="H14" s="1"/>
  <c r="E14"/>
  <c r="L13"/>
  <c r="G13"/>
  <c r="E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F9"/>
  <c r="H9" s="1"/>
  <c r="E9"/>
  <c r="L8"/>
  <c r="E8"/>
  <c r="D8"/>
  <c r="D76" s="1"/>
  <c r="C8"/>
  <c r="C76" s="1"/>
  <c r="L79" i="44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K62"/>
  <c r="H62"/>
  <c r="E62"/>
  <c r="I62" s="1"/>
  <c r="L61"/>
  <c r="E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G52" s="1"/>
  <c r="H52" s="1"/>
  <c r="I52" s="1"/>
  <c r="J52" s="1"/>
  <c r="M52" s="1"/>
  <c r="E51"/>
  <c r="G51" s="1"/>
  <c r="L50"/>
  <c r="K50"/>
  <c r="E50"/>
  <c r="D50"/>
  <c r="H49"/>
  <c r="K49" s="1"/>
  <c r="K48" s="1"/>
  <c r="G49"/>
  <c r="E49"/>
  <c r="L48"/>
  <c r="H48"/>
  <c r="G48"/>
  <c r="E48"/>
  <c r="D48"/>
  <c r="E47"/>
  <c r="G47" s="1"/>
  <c r="H47" s="1"/>
  <c r="I46"/>
  <c r="J46" s="1"/>
  <c r="G46"/>
  <c r="H46" s="1"/>
  <c r="E46"/>
  <c r="H45"/>
  <c r="K45" s="1"/>
  <c r="G45"/>
  <c r="E45"/>
  <c r="I45" s="1"/>
  <c r="L44"/>
  <c r="E44"/>
  <c r="D44"/>
  <c r="E43"/>
  <c r="G43" s="1"/>
  <c r="G42"/>
  <c r="H42" s="1"/>
  <c r="E42"/>
  <c r="L41"/>
  <c r="D41"/>
  <c r="E39"/>
  <c r="G39" s="1"/>
  <c r="L38"/>
  <c r="K38"/>
  <c r="F38"/>
  <c r="D38"/>
  <c r="J37"/>
  <c r="M37" s="1"/>
  <c r="H37"/>
  <c r="E37"/>
  <c r="K36"/>
  <c r="H36"/>
  <c r="E36"/>
  <c r="I36" s="1"/>
  <c r="J36" s="1"/>
  <c r="M36" s="1"/>
  <c r="K35"/>
  <c r="K34" s="1"/>
  <c r="H35"/>
  <c r="E35"/>
  <c r="I35" s="1"/>
  <c r="L34"/>
  <c r="H34"/>
  <c r="G34"/>
  <c r="F34"/>
  <c r="D34"/>
  <c r="C34"/>
  <c r="E34" s="1"/>
  <c r="G33"/>
  <c r="H33" s="1"/>
  <c r="E33"/>
  <c r="L32"/>
  <c r="K32"/>
  <c r="G32"/>
  <c r="E32"/>
  <c r="D32"/>
  <c r="G31"/>
  <c r="H31" s="1"/>
  <c r="E31"/>
  <c r="H30"/>
  <c r="K30" s="1"/>
  <c r="E30"/>
  <c r="H29"/>
  <c r="K29" s="1"/>
  <c r="E29"/>
  <c r="L28"/>
  <c r="G28"/>
  <c r="F28"/>
  <c r="E28"/>
  <c r="D28"/>
  <c r="C28"/>
  <c r="G27"/>
  <c r="H27" s="1"/>
  <c r="E27"/>
  <c r="L26"/>
  <c r="G26"/>
  <c r="E26"/>
  <c r="D26"/>
  <c r="G25"/>
  <c r="H25" s="1"/>
  <c r="E25"/>
  <c r="L24"/>
  <c r="G24"/>
  <c r="E24"/>
  <c r="D24"/>
  <c r="G23"/>
  <c r="H23" s="1"/>
  <c r="E23"/>
  <c r="L22"/>
  <c r="G22"/>
  <c r="E22"/>
  <c r="D22"/>
  <c r="J21"/>
  <c r="M21" s="1"/>
  <c r="M20" s="1"/>
  <c r="H21"/>
  <c r="E21"/>
  <c r="L20"/>
  <c r="K20"/>
  <c r="J20"/>
  <c r="I20"/>
  <c r="H20"/>
  <c r="G20"/>
  <c r="E20"/>
  <c r="D20"/>
  <c r="H19"/>
  <c r="K19" s="1"/>
  <c r="G19"/>
  <c r="E19"/>
  <c r="G18"/>
  <c r="H18" s="1"/>
  <c r="E18"/>
  <c r="H17"/>
  <c r="K17" s="1"/>
  <c r="G17"/>
  <c r="E17"/>
  <c r="G16"/>
  <c r="H16" s="1"/>
  <c r="E16"/>
  <c r="H15"/>
  <c r="K15" s="1"/>
  <c r="G15"/>
  <c r="E15"/>
  <c r="F14"/>
  <c r="H14" s="1"/>
  <c r="E14"/>
  <c r="L13"/>
  <c r="G13"/>
  <c r="E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F9"/>
  <c r="H9" s="1"/>
  <c r="E9"/>
  <c r="L8"/>
  <c r="E8"/>
  <c r="D8"/>
  <c r="D76" s="1"/>
  <c r="C8"/>
  <c r="C76" s="1"/>
  <c r="L79" i="45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K62"/>
  <c r="H62"/>
  <c r="E62"/>
  <c r="I62" s="1"/>
  <c r="L61"/>
  <c r="E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G52" s="1"/>
  <c r="H52" s="1"/>
  <c r="I52" s="1"/>
  <c r="J52" s="1"/>
  <c r="M52" s="1"/>
  <c r="E51"/>
  <c r="G51" s="1"/>
  <c r="L50"/>
  <c r="K50"/>
  <c r="E50"/>
  <c r="D50"/>
  <c r="H49"/>
  <c r="K49" s="1"/>
  <c r="K48" s="1"/>
  <c r="G49"/>
  <c r="E49"/>
  <c r="L48"/>
  <c r="H48"/>
  <c r="G48"/>
  <c r="E48"/>
  <c r="D48"/>
  <c r="E47"/>
  <c r="G47" s="1"/>
  <c r="H47" s="1"/>
  <c r="I46"/>
  <c r="J46" s="1"/>
  <c r="G46"/>
  <c r="H46" s="1"/>
  <c r="E46"/>
  <c r="H45"/>
  <c r="K45" s="1"/>
  <c r="G45"/>
  <c r="E45"/>
  <c r="I45" s="1"/>
  <c r="L44"/>
  <c r="E44"/>
  <c r="D44"/>
  <c r="E43"/>
  <c r="G43" s="1"/>
  <c r="G42"/>
  <c r="H42" s="1"/>
  <c r="E42"/>
  <c r="L41"/>
  <c r="D41"/>
  <c r="E39"/>
  <c r="G39" s="1"/>
  <c r="L38"/>
  <c r="K38"/>
  <c r="F38"/>
  <c r="D38"/>
  <c r="J37"/>
  <c r="M37" s="1"/>
  <c r="H37"/>
  <c r="E37"/>
  <c r="K36"/>
  <c r="H36"/>
  <c r="E36"/>
  <c r="I36" s="1"/>
  <c r="J36" s="1"/>
  <c r="M36" s="1"/>
  <c r="K35"/>
  <c r="K34" s="1"/>
  <c r="H35"/>
  <c r="E35"/>
  <c r="I35" s="1"/>
  <c r="L34"/>
  <c r="H34"/>
  <c r="G34"/>
  <c r="F34"/>
  <c r="D34"/>
  <c r="C34"/>
  <c r="E34" s="1"/>
  <c r="G33"/>
  <c r="H33" s="1"/>
  <c r="E33"/>
  <c r="L32"/>
  <c r="K32"/>
  <c r="G32"/>
  <c r="E32"/>
  <c r="D32"/>
  <c r="G31"/>
  <c r="H31" s="1"/>
  <c r="E31"/>
  <c r="H30"/>
  <c r="K30" s="1"/>
  <c r="E30"/>
  <c r="H29"/>
  <c r="K29" s="1"/>
  <c r="E29"/>
  <c r="L28"/>
  <c r="G28"/>
  <c r="F28"/>
  <c r="E28"/>
  <c r="D28"/>
  <c r="C28"/>
  <c r="G27"/>
  <c r="H27" s="1"/>
  <c r="E27"/>
  <c r="L26"/>
  <c r="G26"/>
  <c r="E26"/>
  <c r="D26"/>
  <c r="G25"/>
  <c r="H25" s="1"/>
  <c r="E25"/>
  <c r="L24"/>
  <c r="G24"/>
  <c r="E24"/>
  <c r="D24"/>
  <c r="G23"/>
  <c r="H23" s="1"/>
  <c r="E23"/>
  <c r="L22"/>
  <c r="G22"/>
  <c r="E22"/>
  <c r="D22"/>
  <c r="J21"/>
  <c r="M21" s="1"/>
  <c r="M20" s="1"/>
  <c r="H21"/>
  <c r="E21"/>
  <c r="L20"/>
  <c r="K20"/>
  <c r="J20"/>
  <c r="I20"/>
  <c r="H20"/>
  <c r="G20"/>
  <c r="E20"/>
  <c r="D20"/>
  <c r="H19"/>
  <c r="K19" s="1"/>
  <c r="G19"/>
  <c r="E19"/>
  <c r="G18"/>
  <c r="H18" s="1"/>
  <c r="E18"/>
  <c r="H17"/>
  <c r="K17" s="1"/>
  <c r="G17"/>
  <c r="E17"/>
  <c r="G16"/>
  <c r="H16" s="1"/>
  <c r="E16"/>
  <c r="H15"/>
  <c r="K15" s="1"/>
  <c r="G15"/>
  <c r="E15"/>
  <c r="F14"/>
  <c r="H14" s="1"/>
  <c r="E14"/>
  <c r="L13"/>
  <c r="G13"/>
  <c r="E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F9"/>
  <c r="H9" s="1"/>
  <c r="E9"/>
  <c r="L8"/>
  <c r="E8"/>
  <c r="D8"/>
  <c r="D76" s="1"/>
  <c r="C8"/>
  <c r="C76" s="1"/>
  <c r="L79" i="46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E68"/>
  <c r="D68"/>
  <c r="C68"/>
  <c r="E67"/>
  <c r="G67" s="1"/>
  <c r="L66"/>
  <c r="F66"/>
  <c r="E66"/>
  <c r="D66"/>
  <c r="C66"/>
  <c r="E65"/>
  <c r="F65" s="1"/>
  <c r="L64"/>
  <c r="E64"/>
  <c r="C64"/>
  <c r="E63"/>
  <c r="G63" s="1"/>
  <c r="H62"/>
  <c r="K62" s="1"/>
  <c r="E62"/>
  <c r="L61"/>
  <c r="E61"/>
  <c r="D61"/>
  <c r="E60"/>
  <c r="G60" s="1"/>
  <c r="H60" s="1"/>
  <c r="E59"/>
  <c r="G59" s="1"/>
  <c r="H59" s="1"/>
  <c r="E58"/>
  <c r="G58" s="1"/>
  <c r="L57"/>
  <c r="E57"/>
  <c r="D57"/>
  <c r="E56"/>
  <c r="G56" s="1"/>
  <c r="L55"/>
  <c r="E55"/>
  <c r="D55"/>
  <c r="H54"/>
  <c r="K54" s="1"/>
  <c r="K53" s="1"/>
  <c r="E54"/>
  <c r="L53"/>
  <c r="H53"/>
  <c r="G53"/>
  <c r="E53"/>
  <c r="D53"/>
  <c r="E52"/>
  <c r="G52" s="1"/>
  <c r="H52" s="1"/>
  <c r="I52" s="1"/>
  <c r="J52" s="1"/>
  <c r="M52" s="1"/>
  <c r="E51"/>
  <c r="G51" s="1"/>
  <c r="L50"/>
  <c r="K50"/>
  <c r="E50"/>
  <c r="D50"/>
  <c r="G49"/>
  <c r="H49" s="1"/>
  <c r="E49"/>
  <c r="L48"/>
  <c r="G48"/>
  <c r="E48"/>
  <c r="D48"/>
  <c r="G47"/>
  <c r="H47" s="1"/>
  <c r="E47"/>
  <c r="H46"/>
  <c r="K46" s="1"/>
  <c r="G46"/>
  <c r="E46"/>
  <c r="I46" s="1"/>
  <c r="I45"/>
  <c r="J45" s="1"/>
  <c r="G45"/>
  <c r="H45" s="1"/>
  <c r="E45"/>
  <c r="L44"/>
  <c r="G44"/>
  <c r="E44"/>
  <c r="D44"/>
  <c r="G43"/>
  <c r="H43" s="1"/>
  <c r="E43"/>
  <c r="E42"/>
  <c r="G42" s="1"/>
  <c r="L41"/>
  <c r="E41"/>
  <c r="D41"/>
  <c r="G39"/>
  <c r="H39" s="1"/>
  <c r="E39"/>
  <c r="L38"/>
  <c r="K38"/>
  <c r="G38"/>
  <c r="F38"/>
  <c r="E38"/>
  <c r="D38"/>
  <c r="J37"/>
  <c r="M37" s="1"/>
  <c r="H37"/>
  <c r="E37"/>
  <c r="H36"/>
  <c r="K36" s="1"/>
  <c r="E36"/>
  <c r="H35"/>
  <c r="K35" s="1"/>
  <c r="K34" s="1"/>
  <c r="E35"/>
  <c r="L34"/>
  <c r="H34"/>
  <c r="G34"/>
  <c r="F34"/>
  <c r="D34"/>
  <c r="C34"/>
  <c r="E34" s="1"/>
  <c r="E33"/>
  <c r="G33" s="1"/>
  <c r="L32"/>
  <c r="K32"/>
  <c r="E32"/>
  <c r="D32"/>
  <c r="E31"/>
  <c r="G31" s="1"/>
  <c r="H30"/>
  <c r="K30" s="1"/>
  <c r="E30"/>
  <c r="H29"/>
  <c r="K29" s="1"/>
  <c r="E29"/>
  <c r="L28"/>
  <c r="F28"/>
  <c r="E28"/>
  <c r="D28"/>
  <c r="C28"/>
  <c r="E27"/>
  <c r="G27" s="1"/>
  <c r="L26"/>
  <c r="E26"/>
  <c r="D26"/>
  <c r="E25"/>
  <c r="G25" s="1"/>
  <c r="L24"/>
  <c r="E24"/>
  <c r="D24"/>
  <c r="E23"/>
  <c r="G23" s="1"/>
  <c r="L22"/>
  <c r="E22"/>
  <c r="D22"/>
  <c r="J21"/>
  <c r="M21" s="1"/>
  <c r="M20" s="1"/>
  <c r="H21"/>
  <c r="E21"/>
  <c r="L20"/>
  <c r="K20"/>
  <c r="J20"/>
  <c r="I20"/>
  <c r="H20"/>
  <c r="G20"/>
  <c r="E20"/>
  <c r="D20"/>
  <c r="G19"/>
  <c r="H19" s="1"/>
  <c r="E19"/>
  <c r="H18"/>
  <c r="K18" s="1"/>
  <c r="G18"/>
  <c r="E18"/>
  <c r="G17"/>
  <c r="H17" s="1"/>
  <c r="E17"/>
  <c r="H16"/>
  <c r="K16" s="1"/>
  <c r="G16"/>
  <c r="E16"/>
  <c r="G15"/>
  <c r="H15" s="1"/>
  <c r="E15"/>
  <c r="H14"/>
  <c r="K14" s="1"/>
  <c r="F14"/>
  <c r="E14"/>
  <c r="L13"/>
  <c r="G13"/>
  <c r="F13"/>
  <c r="E13"/>
  <c r="D13"/>
  <c r="C13"/>
  <c r="G12"/>
  <c r="H12" s="1"/>
  <c r="I12" s="1"/>
  <c r="J12" s="1"/>
  <c r="M12" s="1"/>
  <c r="E12"/>
  <c r="H11"/>
  <c r="K11" s="1"/>
  <c r="E11"/>
  <c r="H10"/>
  <c r="K10" s="1"/>
  <c r="E10"/>
  <c r="E9"/>
  <c r="F9" s="1"/>
  <c r="L8"/>
  <c r="G8"/>
  <c r="E8"/>
  <c r="D8"/>
  <c r="D76" s="1"/>
  <c r="C8"/>
  <c r="C76" s="1"/>
  <c r="L79" i="47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K62"/>
  <c r="H62"/>
  <c r="E62"/>
  <c r="I62" s="1"/>
  <c r="L61"/>
  <c r="E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G52" s="1"/>
  <c r="H52" s="1"/>
  <c r="I52" s="1"/>
  <c r="J52" s="1"/>
  <c r="M52" s="1"/>
  <c r="E51"/>
  <c r="G51" s="1"/>
  <c r="L50"/>
  <c r="K50"/>
  <c r="E50"/>
  <c r="D50"/>
  <c r="H49"/>
  <c r="K49" s="1"/>
  <c r="K48" s="1"/>
  <c r="G49"/>
  <c r="E49"/>
  <c r="L48"/>
  <c r="H48"/>
  <c r="G48"/>
  <c r="E48"/>
  <c r="D48"/>
  <c r="E47"/>
  <c r="G47" s="1"/>
  <c r="H47" s="1"/>
  <c r="I46"/>
  <c r="J46" s="1"/>
  <c r="G46"/>
  <c r="H46" s="1"/>
  <c r="E46"/>
  <c r="H45"/>
  <c r="K45" s="1"/>
  <c r="G45"/>
  <c r="E45"/>
  <c r="I45" s="1"/>
  <c r="L44"/>
  <c r="E44"/>
  <c r="D44"/>
  <c r="E43"/>
  <c r="G43" s="1"/>
  <c r="G42"/>
  <c r="H42" s="1"/>
  <c r="E42"/>
  <c r="L41"/>
  <c r="D41"/>
  <c r="E39"/>
  <c r="G39" s="1"/>
  <c r="L38"/>
  <c r="K38"/>
  <c r="F38"/>
  <c r="D38"/>
  <c r="J37"/>
  <c r="M37" s="1"/>
  <c r="H37"/>
  <c r="E37"/>
  <c r="K36"/>
  <c r="H36"/>
  <c r="E36"/>
  <c r="I36" s="1"/>
  <c r="J36" s="1"/>
  <c r="M36" s="1"/>
  <c r="K35"/>
  <c r="K34" s="1"/>
  <c r="H35"/>
  <c r="E35"/>
  <c r="I35" s="1"/>
  <c r="L34"/>
  <c r="H34"/>
  <c r="G34"/>
  <c r="F34"/>
  <c r="D34"/>
  <c r="C34"/>
  <c r="E34" s="1"/>
  <c r="G33"/>
  <c r="H33" s="1"/>
  <c r="E33"/>
  <c r="L32"/>
  <c r="K32"/>
  <c r="G32"/>
  <c r="E32"/>
  <c r="D32"/>
  <c r="G31"/>
  <c r="H31" s="1"/>
  <c r="E31"/>
  <c r="H30"/>
  <c r="K30" s="1"/>
  <c r="E30"/>
  <c r="H29"/>
  <c r="K29" s="1"/>
  <c r="E29"/>
  <c r="L28"/>
  <c r="G28"/>
  <c r="F28"/>
  <c r="E28"/>
  <c r="D28"/>
  <c r="C28"/>
  <c r="G27"/>
  <c r="H27" s="1"/>
  <c r="E27"/>
  <c r="L26"/>
  <c r="G26"/>
  <c r="E26"/>
  <c r="D26"/>
  <c r="G25"/>
  <c r="H25" s="1"/>
  <c r="E25"/>
  <c r="L24"/>
  <c r="G24"/>
  <c r="E24"/>
  <c r="D24"/>
  <c r="G23"/>
  <c r="H23" s="1"/>
  <c r="E23"/>
  <c r="L22"/>
  <c r="G22"/>
  <c r="E22"/>
  <c r="D22"/>
  <c r="J21"/>
  <c r="M21" s="1"/>
  <c r="M20" s="1"/>
  <c r="H21"/>
  <c r="E21"/>
  <c r="L20"/>
  <c r="K20"/>
  <c r="J20"/>
  <c r="I20"/>
  <c r="H20"/>
  <c r="G20"/>
  <c r="E20"/>
  <c r="D20"/>
  <c r="H19"/>
  <c r="K19" s="1"/>
  <c r="G19"/>
  <c r="E19"/>
  <c r="G18"/>
  <c r="H18" s="1"/>
  <c r="E18"/>
  <c r="H17"/>
  <c r="K17" s="1"/>
  <c r="G17"/>
  <c r="E17"/>
  <c r="G16"/>
  <c r="H16" s="1"/>
  <c r="E16"/>
  <c r="H15"/>
  <c r="K15" s="1"/>
  <c r="G15"/>
  <c r="E15"/>
  <c r="F14"/>
  <c r="H14" s="1"/>
  <c r="E14"/>
  <c r="L13"/>
  <c r="G13"/>
  <c r="E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F9"/>
  <c r="H9" s="1"/>
  <c r="E9"/>
  <c r="L8"/>
  <c r="E8"/>
  <c r="D8"/>
  <c r="D76" s="1"/>
  <c r="C8"/>
  <c r="C76" s="1"/>
  <c r="L79" i="48"/>
  <c r="M78"/>
  <c r="M77"/>
  <c r="M75"/>
  <c r="M74"/>
  <c r="G73"/>
  <c r="H73" s="1"/>
  <c r="E73"/>
  <c r="L72"/>
  <c r="G72"/>
  <c r="F72"/>
  <c r="E72"/>
  <c r="D72"/>
  <c r="C72"/>
  <c r="G71"/>
  <c r="H71" s="1"/>
  <c r="E71"/>
  <c r="L70"/>
  <c r="G70"/>
  <c r="F70"/>
  <c r="E70"/>
  <c r="D70"/>
  <c r="C70"/>
  <c r="G69"/>
  <c r="H69" s="1"/>
  <c r="E69"/>
  <c r="L68"/>
  <c r="G68"/>
  <c r="F68"/>
  <c r="E68"/>
  <c r="D68"/>
  <c r="C68"/>
  <c r="G67"/>
  <c r="H67" s="1"/>
  <c r="E67"/>
  <c r="L66"/>
  <c r="G66"/>
  <c r="F66"/>
  <c r="E66"/>
  <c r="D66"/>
  <c r="C66"/>
  <c r="F65"/>
  <c r="H65" s="1"/>
  <c r="E65"/>
  <c r="L64"/>
  <c r="F64"/>
  <c r="E64"/>
  <c r="C64"/>
  <c r="G63"/>
  <c r="H63" s="1"/>
  <c r="E63"/>
  <c r="H62"/>
  <c r="K62" s="1"/>
  <c r="E62"/>
  <c r="L61"/>
  <c r="G61"/>
  <c r="E61"/>
  <c r="D61"/>
  <c r="G60"/>
  <c r="H60" s="1"/>
  <c r="E60"/>
  <c r="E59"/>
  <c r="G59" s="1"/>
  <c r="G58"/>
  <c r="H58" s="1"/>
  <c r="E58"/>
  <c r="L57"/>
  <c r="D57"/>
  <c r="G56"/>
  <c r="H56" s="1"/>
  <c r="E56"/>
  <c r="L55"/>
  <c r="G55"/>
  <c r="E55"/>
  <c r="D55"/>
  <c r="K54"/>
  <c r="K53" s="1"/>
  <c r="H54"/>
  <c r="E54"/>
  <c r="I54" s="1"/>
  <c r="L53"/>
  <c r="H53"/>
  <c r="G53"/>
  <c r="E53"/>
  <c r="D53"/>
  <c r="G52"/>
  <c r="H52" s="1"/>
  <c r="I52" s="1"/>
  <c r="J52" s="1"/>
  <c r="M52" s="1"/>
  <c r="E52"/>
  <c r="G51"/>
  <c r="H51" s="1"/>
  <c r="E51"/>
  <c r="L50"/>
  <c r="K50"/>
  <c r="G50"/>
  <c r="E50"/>
  <c r="D50"/>
  <c r="G49"/>
  <c r="H49" s="1"/>
  <c r="E49"/>
  <c r="L48"/>
  <c r="G48"/>
  <c r="E48"/>
  <c r="D48"/>
  <c r="G47"/>
  <c r="H47" s="1"/>
  <c r="E47"/>
  <c r="H46"/>
  <c r="K46" s="1"/>
  <c r="G46"/>
  <c r="E46"/>
  <c r="I46" s="1"/>
  <c r="I45"/>
  <c r="J45" s="1"/>
  <c r="G45"/>
  <c r="H45" s="1"/>
  <c r="E45"/>
  <c r="L44"/>
  <c r="G44"/>
  <c r="D44"/>
  <c r="G43"/>
  <c r="H43" s="1"/>
  <c r="E43"/>
  <c r="E42"/>
  <c r="G42" s="1"/>
  <c r="L41"/>
  <c r="E41"/>
  <c r="D41"/>
  <c r="G39"/>
  <c r="H39" s="1"/>
  <c r="E39"/>
  <c r="L38"/>
  <c r="K38"/>
  <c r="G38"/>
  <c r="F38"/>
  <c r="E38"/>
  <c r="D38"/>
  <c r="M37"/>
  <c r="J37"/>
  <c r="H37"/>
  <c r="E37"/>
  <c r="H36"/>
  <c r="K36" s="1"/>
  <c r="E36"/>
  <c r="H35"/>
  <c r="K35" s="1"/>
  <c r="K34" s="1"/>
  <c r="E35"/>
  <c r="L34"/>
  <c r="G34"/>
  <c r="F34"/>
  <c r="D34"/>
  <c r="C34"/>
  <c r="E34" s="1"/>
  <c r="E33"/>
  <c r="G33" s="1"/>
  <c r="L32"/>
  <c r="K32"/>
  <c r="E32"/>
  <c r="D32"/>
  <c r="E31"/>
  <c r="G31" s="1"/>
  <c r="K30"/>
  <c r="H30"/>
  <c r="E30"/>
  <c r="I30" s="1"/>
  <c r="J30" s="1"/>
  <c r="M30" s="1"/>
  <c r="K29"/>
  <c r="H29"/>
  <c r="E29"/>
  <c r="E28" s="1"/>
  <c r="L28"/>
  <c r="F28"/>
  <c r="D28"/>
  <c r="C28"/>
  <c r="E27"/>
  <c r="G27" s="1"/>
  <c r="L26"/>
  <c r="E26"/>
  <c r="D26"/>
  <c r="E25"/>
  <c r="G25" s="1"/>
  <c r="L24"/>
  <c r="E24"/>
  <c r="D24"/>
  <c r="E23"/>
  <c r="G23" s="1"/>
  <c r="L22"/>
  <c r="E22"/>
  <c r="D22"/>
  <c r="M21"/>
  <c r="J21"/>
  <c r="H21"/>
  <c r="H20" s="1"/>
  <c r="E21"/>
  <c r="M20"/>
  <c r="L20"/>
  <c r="K20"/>
  <c r="J20"/>
  <c r="I20"/>
  <c r="G20"/>
  <c r="E20"/>
  <c r="D20"/>
  <c r="G19"/>
  <c r="H19" s="1"/>
  <c r="E19"/>
  <c r="H18"/>
  <c r="K18" s="1"/>
  <c r="G18"/>
  <c r="E18"/>
  <c r="G17"/>
  <c r="H17" s="1"/>
  <c r="E17"/>
  <c r="H16"/>
  <c r="K16" s="1"/>
  <c r="G16"/>
  <c r="E16"/>
  <c r="G15"/>
  <c r="H15" s="1"/>
  <c r="E15"/>
  <c r="H14"/>
  <c r="K14" s="1"/>
  <c r="F14"/>
  <c r="E14"/>
  <c r="E13" s="1"/>
  <c r="L13"/>
  <c r="F13"/>
  <c r="D13"/>
  <c r="C13"/>
  <c r="G12"/>
  <c r="H12" s="1"/>
  <c r="I12" s="1"/>
  <c r="J12" s="1"/>
  <c r="M12" s="1"/>
  <c r="E12"/>
  <c r="H11"/>
  <c r="K11" s="1"/>
  <c r="E11"/>
  <c r="H10"/>
  <c r="K10" s="1"/>
  <c r="E10"/>
  <c r="E9"/>
  <c r="F9" s="1"/>
  <c r="L8"/>
  <c r="D8"/>
  <c r="D76" s="1"/>
  <c r="C8"/>
  <c r="C76" s="1"/>
  <c r="L79" i="49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K62"/>
  <c r="H62"/>
  <c r="E62"/>
  <c r="I62" s="1"/>
  <c r="L61"/>
  <c r="E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G52" s="1"/>
  <c r="H52" s="1"/>
  <c r="I52" s="1"/>
  <c r="J52" s="1"/>
  <c r="M52" s="1"/>
  <c r="E51"/>
  <c r="G51" s="1"/>
  <c r="L50"/>
  <c r="K50"/>
  <c r="E50"/>
  <c r="D50"/>
  <c r="H49"/>
  <c r="K49" s="1"/>
  <c r="K48" s="1"/>
  <c r="G49"/>
  <c r="E49"/>
  <c r="L48"/>
  <c r="H48"/>
  <c r="G48"/>
  <c r="E48"/>
  <c r="D48"/>
  <c r="E47"/>
  <c r="G47" s="1"/>
  <c r="H47" s="1"/>
  <c r="I46"/>
  <c r="J46" s="1"/>
  <c r="G46"/>
  <c r="H46" s="1"/>
  <c r="E46"/>
  <c r="H45"/>
  <c r="K45" s="1"/>
  <c r="G45"/>
  <c r="E45"/>
  <c r="I45" s="1"/>
  <c r="L44"/>
  <c r="E44"/>
  <c r="D44"/>
  <c r="E43"/>
  <c r="G43" s="1"/>
  <c r="G42"/>
  <c r="H42" s="1"/>
  <c r="E42"/>
  <c r="L41"/>
  <c r="D41"/>
  <c r="E39"/>
  <c r="G39" s="1"/>
  <c r="L38"/>
  <c r="K38"/>
  <c r="F38"/>
  <c r="D38"/>
  <c r="J37"/>
  <c r="M37" s="1"/>
  <c r="H37"/>
  <c r="E37"/>
  <c r="K36"/>
  <c r="H36"/>
  <c r="E36"/>
  <c r="I36" s="1"/>
  <c r="J36" s="1"/>
  <c r="M36" s="1"/>
  <c r="K35"/>
  <c r="K34" s="1"/>
  <c r="H35"/>
  <c r="E35"/>
  <c r="I35" s="1"/>
  <c r="L34"/>
  <c r="H34"/>
  <c r="G34"/>
  <c r="F34"/>
  <c r="D34"/>
  <c r="C34"/>
  <c r="E34" s="1"/>
  <c r="G33"/>
  <c r="H33" s="1"/>
  <c r="E33"/>
  <c r="L32"/>
  <c r="K32"/>
  <c r="G32"/>
  <c r="E32"/>
  <c r="D32"/>
  <c r="G31"/>
  <c r="H31" s="1"/>
  <c r="E31"/>
  <c r="H30"/>
  <c r="K30" s="1"/>
  <c r="E30"/>
  <c r="H29"/>
  <c r="K29" s="1"/>
  <c r="E29"/>
  <c r="L28"/>
  <c r="G28"/>
  <c r="F28"/>
  <c r="E28"/>
  <c r="D28"/>
  <c r="C28"/>
  <c r="G27"/>
  <c r="H27" s="1"/>
  <c r="E27"/>
  <c r="L26"/>
  <c r="G26"/>
  <c r="E26"/>
  <c r="D26"/>
  <c r="G25"/>
  <c r="H25" s="1"/>
  <c r="E25"/>
  <c r="L24"/>
  <c r="G24"/>
  <c r="E24"/>
  <c r="D24"/>
  <c r="G23"/>
  <c r="H23" s="1"/>
  <c r="E23"/>
  <c r="L22"/>
  <c r="G22"/>
  <c r="E22"/>
  <c r="D22"/>
  <c r="J21"/>
  <c r="M21" s="1"/>
  <c r="M20" s="1"/>
  <c r="H21"/>
  <c r="E21"/>
  <c r="L20"/>
  <c r="K20"/>
  <c r="J20"/>
  <c r="I20"/>
  <c r="H20"/>
  <c r="G20"/>
  <c r="E20"/>
  <c r="D20"/>
  <c r="H19"/>
  <c r="K19" s="1"/>
  <c r="G19"/>
  <c r="E19"/>
  <c r="G18"/>
  <c r="H18" s="1"/>
  <c r="E18"/>
  <c r="H17"/>
  <c r="K17" s="1"/>
  <c r="G17"/>
  <c r="E17"/>
  <c r="G16"/>
  <c r="H16" s="1"/>
  <c r="E16"/>
  <c r="H15"/>
  <c r="K15" s="1"/>
  <c r="G15"/>
  <c r="E15"/>
  <c r="F14"/>
  <c r="H14" s="1"/>
  <c r="E14"/>
  <c r="L13"/>
  <c r="G13"/>
  <c r="E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F9"/>
  <c r="H9" s="1"/>
  <c r="E9"/>
  <c r="L8"/>
  <c r="E8"/>
  <c r="D8"/>
  <c r="D76" s="1"/>
  <c r="C8"/>
  <c r="C76" s="1"/>
  <c r="L79" i="50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K62"/>
  <c r="H62"/>
  <c r="E62"/>
  <c r="I62" s="1"/>
  <c r="L61"/>
  <c r="E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G52" s="1"/>
  <c r="H52" s="1"/>
  <c r="I52" s="1"/>
  <c r="J52" s="1"/>
  <c r="M52" s="1"/>
  <c r="E51"/>
  <c r="G51" s="1"/>
  <c r="L50"/>
  <c r="K50"/>
  <c r="E50"/>
  <c r="D50"/>
  <c r="H49"/>
  <c r="K49" s="1"/>
  <c r="K48" s="1"/>
  <c r="G49"/>
  <c r="E49"/>
  <c r="L48"/>
  <c r="H48"/>
  <c r="G48"/>
  <c r="E48"/>
  <c r="D48"/>
  <c r="E47"/>
  <c r="G47" s="1"/>
  <c r="H47" s="1"/>
  <c r="I46"/>
  <c r="J46" s="1"/>
  <c r="G46"/>
  <c r="H46" s="1"/>
  <c r="E46"/>
  <c r="H45"/>
  <c r="K45" s="1"/>
  <c r="G45"/>
  <c r="E45"/>
  <c r="I45" s="1"/>
  <c r="L44"/>
  <c r="E44"/>
  <c r="D44"/>
  <c r="E43"/>
  <c r="G43" s="1"/>
  <c r="G42"/>
  <c r="H42" s="1"/>
  <c r="E42"/>
  <c r="L41"/>
  <c r="D41"/>
  <c r="E39"/>
  <c r="G39" s="1"/>
  <c r="L38"/>
  <c r="K38"/>
  <c r="F38"/>
  <c r="D38"/>
  <c r="J37"/>
  <c r="M37" s="1"/>
  <c r="H37"/>
  <c r="E37"/>
  <c r="K36"/>
  <c r="H36"/>
  <c r="E36"/>
  <c r="I36" s="1"/>
  <c r="J36" s="1"/>
  <c r="M36" s="1"/>
  <c r="K35"/>
  <c r="K34" s="1"/>
  <c r="H35"/>
  <c r="E35"/>
  <c r="I35" s="1"/>
  <c r="L34"/>
  <c r="H34"/>
  <c r="G34"/>
  <c r="F34"/>
  <c r="D34"/>
  <c r="C34"/>
  <c r="E34" s="1"/>
  <c r="G33"/>
  <c r="H33" s="1"/>
  <c r="E33"/>
  <c r="L32"/>
  <c r="K32"/>
  <c r="G32"/>
  <c r="E32"/>
  <c r="D32"/>
  <c r="G31"/>
  <c r="H31" s="1"/>
  <c r="E31"/>
  <c r="H30"/>
  <c r="K30" s="1"/>
  <c r="E30"/>
  <c r="H29"/>
  <c r="K29" s="1"/>
  <c r="E29"/>
  <c r="L28"/>
  <c r="G28"/>
  <c r="F28"/>
  <c r="E28"/>
  <c r="D28"/>
  <c r="C28"/>
  <c r="G27"/>
  <c r="H27" s="1"/>
  <c r="E27"/>
  <c r="L26"/>
  <c r="G26"/>
  <c r="E26"/>
  <c r="D26"/>
  <c r="G25"/>
  <c r="H25" s="1"/>
  <c r="E25"/>
  <c r="L24"/>
  <c r="G24"/>
  <c r="E24"/>
  <c r="D24"/>
  <c r="G23"/>
  <c r="H23" s="1"/>
  <c r="E23"/>
  <c r="L22"/>
  <c r="G22"/>
  <c r="E22"/>
  <c r="D22"/>
  <c r="J21"/>
  <c r="M21" s="1"/>
  <c r="M20" s="1"/>
  <c r="H21"/>
  <c r="E21"/>
  <c r="L20"/>
  <c r="K20"/>
  <c r="J20"/>
  <c r="I20"/>
  <c r="H20"/>
  <c r="G20"/>
  <c r="E20"/>
  <c r="D20"/>
  <c r="H19"/>
  <c r="K19" s="1"/>
  <c r="G19"/>
  <c r="E19"/>
  <c r="G18"/>
  <c r="H18" s="1"/>
  <c r="E18"/>
  <c r="H17"/>
  <c r="K17" s="1"/>
  <c r="G17"/>
  <c r="E17"/>
  <c r="G16"/>
  <c r="H16" s="1"/>
  <c r="E16"/>
  <c r="H15"/>
  <c r="K15" s="1"/>
  <c r="G15"/>
  <c r="E15"/>
  <c r="F14"/>
  <c r="H14" s="1"/>
  <c r="E14"/>
  <c r="L13"/>
  <c r="G13"/>
  <c r="E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F9"/>
  <c r="H9" s="1"/>
  <c r="E9"/>
  <c r="L8"/>
  <c r="E8"/>
  <c r="D8"/>
  <c r="D76" s="1"/>
  <c r="C8"/>
  <c r="C76" s="1"/>
  <c r="L79" i="51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K62"/>
  <c r="H62"/>
  <c r="E62"/>
  <c r="I62" s="1"/>
  <c r="L61"/>
  <c r="E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G52" s="1"/>
  <c r="H52" s="1"/>
  <c r="I52" s="1"/>
  <c r="J52" s="1"/>
  <c r="M52" s="1"/>
  <c r="E51"/>
  <c r="G51" s="1"/>
  <c r="L50"/>
  <c r="K50"/>
  <c r="E50"/>
  <c r="D50"/>
  <c r="H49"/>
  <c r="K49" s="1"/>
  <c r="K48" s="1"/>
  <c r="G49"/>
  <c r="E49"/>
  <c r="L48"/>
  <c r="H48"/>
  <c r="G48"/>
  <c r="E48"/>
  <c r="D48"/>
  <c r="E47"/>
  <c r="G47" s="1"/>
  <c r="H47" s="1"/>
  <c r="I46"/>
  <c r="J46" s="1"/>
  <c r="G46"/>
  <c r="H46" s="1"/>
  <c r="E46"/>
  <c r="H45"/>
  <c r="K45" s="1"/>
  <c r="G45"/>
  <c r="E45"/>
  <c r="I45" s="1"/>
  <c r="L44"/>
  <c r="E44"/>
  <c r="D44"/>
  <c r="E43"/>
  <c r="G43" s="1"/>
  <c r="G42"/>
  <c r="H42" s="1"/>
  <c r="E42"/>
  <c r="L41"/>
  <c r="D41"/>
  <c r="E39"/>
  <c r="G39" s="1"/>
  <c r="L38"/>
  <c r="K38"/>
  <c r="F38"/>
  <c r="D38"/>
  <c r="J37"/>
  <c r="M37" s="1"/>
  <c r="H37"/>
  <c r="E37"/>
  <c r="K36"/>
  <c r="H36"/>
  <c r="E36"/>
  <c r="I36" s="1"/>
  <c r="J36" s="1"/>
  <c r="M36" s="1"/>
  <c r="K35"/>
  <c r="K34" s="1"/>
  <c r="H35"/>
  <c r="E35"/>
  <c r="I35" s="1"/>
  <c r="L34"/>
  <c r="H34"/>
  <c r="G34"/>
  <c r="F34"/>
  <c r="D34"/>
  <c r="C34"/>
  <c r="E34" s="1"/>
  <c r="G33"/>
  <c r="H33" s="1"/>
  <c r="E33"/>
  <c r="L32"/>
  <c r="K32"/>
  <c r="G32"/>
  <c r="E32"/>
  <c r="D32"/>
  <c r="G31"/>
  <c r="H31" s="1"/>
  <c r="E31"/>
  <c r="H30"/>
  <c r="K30" s="1"/>
  <c r="E30"/>
  <c r="H29"/>
  <c r="K29" s="1"/>
  <c r="E29"/>
  <c r="L28"/>
  <c r="G28"/>
  <c r="F28"/>
  <c r="E28"/>
  <c r="D28"/>
  <c r="C28"/>
  <c r="G27"/>
  <c r="H27" s="1"/>
  <c r="E27"/>
  <c r="L26"/>
  <c r="G26"/>
  <c r="E26"/>
  <c r="D26"/>
  <c r="G25"/>
  <c r="H25" s="1"/>
  <c r="E25"/>
  <c r="L24"/>
  <c r="G24"/>
  <c r="E24"/>
  <c r="D24"/>
  <c r="G23"/>
  <c r="H23" s="1"/>
  <c r="E23"/>
  <c r="L22"/>
  <c r="G22"/>
  <c r="E22"/>
  <c r="D22"/>
  <c r="J21"/>
  <c r="M21" s="1"/>
  <c r="M20" s="1"/>
  <c r="H21"/>
  <c r="E21"/>
  <c r="L20"/>
  <c r="K20"/>
  <c r="J20"/>
  <c r="I20"/>
  <c r="H20"/>
  <c r="G20"/>
  <c r="E20"/>
  <c r="D20"/>
  <c r="H19"/>
  <c r="K19" s="1"/>
  <c r="G19"/>
  <c r="E19"/>
  <c r="G18"/>
  <c r="H18" s="1"/>
  <c r="E18"/>
  <c r="H17"/>
  <c r="K17" s="1"/>
  <c r="G17"/>
  <c r="E17"/>
  <c r="G16"/>
  <c r="H16" s="1"/>
  <c r="E16"/>
  <c r="H15"/>
  <c r="K15" s="1"/>
  <c r="G15"/>
  <c r="E15"/>
  <c r="F14"/>
  <c r="H14" s="1"/>
  <c r="E14"/>
  <c r="L13"/>
  <c r="G13"/>
  <c r="E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F9"/>
  <c r="H9" s="1"/>
  <c r="E9"/>
  <c r="L8"/>
  <c r="E8"/>
  <c r="D8"/>
  <c r="D76" s="1"/>
  <c r="C8"/>
  <c r="C76" s="1"/>
  <c r="L79" i="72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K62"/>
  <c r="H62"/>
  <c r="E62"/>
  <c r="I62" s="1"/>
  <c r="L61"/>
  <c r="E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G52" s="1"/>
  <c r="H52" s="1"/>
  <c r="I52" s="1"/>
  <c r="J52" s="1"/>
  <c r="M52" s="1"/>
  <c r="E51"/>
  <c r="G51" s="1"/>
  <c r="L50"/>
  <c r="K50"/>
  <c r="E50"/>
  <c r="D50"/>
  <c r="H49"/>
  <c r="K49" s="1"/>
  <c r="K48" s="1"/>
  <c r="G49"/>
  <c r="E49"/>
  <c r="L48"/>
  <c r="H48"/>
  <c r="G48"/>
  <c r="E48"/>
  <c r="D48"/>
  <c r="E47"/>
  <c r="G47" s="1"/>
  <c r="H47" s="1"/>
  <c r="I46"/>
  <c r="J46" s="1"/>
  <c r="G46"/>
  <c r="H46" s="1"/>
  <c r="E46"/>
  <c r="H45"/>
  <c r="K45" s="1"/>
  <c r="G45"/>
  <c r="E45"/>
  <c r="I45" s="1"/>
  <c r="L44"/>
  <c r="E44"/>
  <c r="D44"/>
  <c r="E43"/>
  <c r="G43" s="1"/>
  <c r="G42"/>
  <c r="H42" s="1"/>
  <c r="E42"/>
  <c r="L41"/>
  <c r="D41"/>
  <c r="E39"/>
  <c r="G39" s="1"/>
  <c r="L38"/>
  <c r="K38"/>
  <c r="F38"/>
  <c r="D38"/>
  <c r="J37"/>
  <c r="M37" s="1"/>
  <c r="H37"/>
  <c r="E37"/>
  <c r="K36"/>
  <c r="H36"/>
  <c r="E36"/>
  <c r="I36" s="1"/>
  <c r="J36" s="1"/>
  <c r="M36" s="1"/>
  <c r="K35"/>
  <c r="K34" s="1"/>
  <c r="H35"/>
  <c r="E35"/>
  <c r="I35" s="1"/>
  <c r="L34"/>
  <c r="H34"/>
  <c r="G34"/>
  <c r="F34"/>
  <c r="D34"/>
  <c r="C34"/>
  <c r="E34" s="1"/>
  <c r="G33"/>
  <c r="H33" s="1"/>
  <c r="E33"/>
  <c r="L32"/>
  <c r="K32"/>
  <c r="G32"/>
  <c r="E32"/>
  <c r="D32"/>
  <c r="G31"/>
  <c r="H31" s="1"/>
  <c r="E31"/>
  <c r="H30"/>
  <c r="K30" s="1"/>
  <c r="E30"/>
  <c r="H29"/>
  <c r="K29" s="1"/>
  <c r="E29"/>
  <c r="L28"/>
  <c r="G28"/>
  <c r="F28"/>
  <c r="E28"/>
  <c r="D28"/>
  <c r="C28"/>
  <c r="G27"/>
  <c r="H27" s="1"/>
  <c r="E27"/>
  <c r="L26"/>
  <c r="G26"/>
  <c r="E26"/>
  <c r="D26"/>
  <c r="G25"/>
  <c r="H25" s="1"/>
  <c r="E25"/>
  <c r="L24"/>
  <c r="G24"/>
  <c r="E24"/>
  <c r="D24"/>
  <c r="G23"/>
  <c r="H23" s="1"/>
  <c r="E23"/>
  <c r="L22"/>
  <c r="G22"/>
  <c r="E22"/>
  <c r="D22"/>
  <c r="J21"/>
  <c r="M21" s="1"/>
  <c r="M20" s="1"/>
  <c r="H21"/>
  <c r="E21"/>
  <c r="L20"/>
  <c r="K20"/>
  <c r="J20"/>
  <c r="I20"/>
  <c r="H20"/>
  <c r="G20"/>
  <c r="E20"/>
  <c r="D20"/>
  <c r="H19"/>
  <c r="K19" s="1"/>
  <c r="G19"/>
  <c r="E19"/>
  <c r="G18"/>
  <c r="H18" s="1"/>
  <c r="E18"/>
  <c r="H17"/>
  <c r="K17" s="1"/>
  <c r="G17"/>
  <c r="E17"/>
  <c r="G16"/>
  <c r="H16" s="1"/>
  <c r="E16"/>
  <c r="H15"/>
  <c r="K15" s="1"/>
  <c r="G15"/>
  <c r="E15"/>
  <c r="F14"/>
  <c r="H14" s="1"/>
  <c r="E14"/>
  <c r="L13"/>
  <c r="G13"/>
  <c r="E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F9"/>
  <c r="H9" s="1"/>
  <c r="E9"/>
  <c r="L8"/>
  <c r="E8"/>
  <c r="D8"/>
  <c r="D76" s="1"/>
  <c r="C8"/>
  <c r="C76" s="1"/>
  <c r="L79" i="53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K62"/>
  <c r="H62"/>
  <c r="E62"/>
  <c r="I62" s="1"/>
  <c r="L61"/>
  <c r="E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G52" s="1"/>
  <c r="H52" s="1"/>
  <c r="I52" s="1"/>
  <c r="J52" s="1"/>
  <c r="M52" s="1"/>
  <c r="E51"/>
  <c r="G51" s="1"/>
  <c r="L50"/>
  <c r="K50"/>
  <c r="E50"/>
  <c r="D50"/>
  <c r="H49"/>
  <c r="K49" s="1"/>
  <c r="K48" s="1"/>
  <c r="G49"/>
  <c r="E49"/>
  <c r="L48"/>
  <c r="H48"/>
  <c r="G48"/>
  <c r="E48"/>
  <c r="D48"/>
  <c r="E47"/>
  <c r="G47" s="1"/>
  <c r="H47" s="1"/>
  <c r="I46"/>
  <c r="J46" s="1"/>
  <c r="G46"/>
  <c r="H46" s="1"/>
  <c r="E46"/>
  <c r="H45"/>
  <c r="K45" s="1"/>
  <c r="G45"/>
  <c r="E45"/>
  <c r="I45" s="1"/>
  <c r="L44"/>
  <c r="E44"/>
  <c r="D44"/>
  <c r="E43"/>
  <c r="G43" s="1"/>
  <c r="G42"/>
  <c r="H42" s="1"/>
  <c r="E42"/>
  <c r="L41"/>
  <c r="D41"/>
  <c r="E39"/>
  <c r="G39" s="1"/>
  <c r="L38"/>
  <c r="K38"/>
  <c r="F38"/>
  <c r="D38"/>
  <c r="J37"/>
  <c r="M37" s="1"/>
  <c r="H37"/>
  <c r="E37"/>
  <c r="K36"/>
  <c r="H36"/>
  <c r="E36"/>
  <c r="I36" s="1"/>
  <c r="J36" s="1"/>
  <c r="M36" s="1"/>
  <c r="K35"/>
  <c r="K34" s="1"/>
  <c r="H35"/>
  <c r="E35"/>
  <c r="I35" s="1"/>
  <c r="L34"/>
  <c r="H34"/>
  <c r="G34"/>
  <c r="F34"/>
  <c r="D34"/>
  <c r="C34"/>
  <c r="E34" s="1"/>
  <c r="G33"/>
  <c r="H33" s="1"/>
  <c r="E33"/>
  <c r="L32"/>
  <c r="K32"/>
  <c r="G32"/>
  <c r="E32"/>
  <c r="D32"/>
  <c r="G31"/>
  <c r="H31" s="1"/>
  <c r="E31"/>
  <c r="H30"/>
  <c r="K30" s="1"/>
  <c r="E30"/>
  <c r="H29"/>
  <c r="K29" s="1"/>
  <c r="E29"/>
  <c r="L28"/>
  <c r="G28"/>
  <c r="F28"/>
  <c r="E28"/>
  <c r="D28"/>
  <c r="C28"/>
  <c r="G27"/>
  <c r="H27" s="1"/>
  <c r="E27"/>
  <c r="L26"/>
  <c r="G26"/>
  <c r="E26"/>
  <c r="D26"/>
  <c r="G25"/>
  <c r="H25" s="1"/>
  <c r="E25"/>
  <c r="L24"/>
  <c r="G24"/>
  <c r="E24"/>
  <c r="D24"/>
  <c r="G23"/>
  <c r="H23" s="1"/>
  <c r="E23"/>
  <c r="L22"/>
  <c r="G22"/>
  <c r="E22"/>
  <c r="D22"/>
  <c r="J21"/>
  <c r="M21" s="1"/>
  <c r="M20" s="1"/>
  <c r="H21"/>
  <c r="E21"/>
  <c r="L20"/>
  <c r="K20"/>
  <c r="J20"/>
  <c r="I20"/>
  <c r="H20"/>
  <c r="G20"/>
  <c r="E20"/>
  <c r="D20"/>
  <c r="H19"/>
  <c r="K19" s="1"/>
  <c r="G19"/>
  <c r="E19"/>
  <c r="G18"/>
  <c r="H18" s="1"/>
  <c r="E18"/>
  <c r="H17"/>
  <c r="K17" s="1"/>
  <c r="G17"/>
  <c r="E17"/>
  <c r="G16"/>
  <c r="H16" s="1"/>
  <c r="E16"/>
  <c r="H15"/>
  <c r="K15" s="1"/>
  <c r="G15"/>
  <c r="E15"/>
  <c r="F14"/>
  <c r="H14" s="1"/>
  <c r="E14"/>
  <c r="L13"/>
  <c r="G13"/>
  <c r="E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F9"/>
  <c r="H9" s="1"/>
  <c r="E9"/>
  <c r="L8"/>
  <c r="E8"/>
  <c r="D8"/>
  <c r="D76" s="1"/>
  <c r="C8"/>
  <c r="C76" s="1"/>
  <c r="L79" i="54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K62"/>
  <c r="H62"/>
  <c r="E62"/>
  <c r="I62" s="1"/>
  <c r="L61"/>
  <c r="E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G52" s="1"/>
  <c r="H52" s="1"/>
  <c r="I52" s="1"/>
  <c r="J52" s="1"/>
  <c r="M52" s="1"/>
  <c r="E51"/>
  <c r="G51" s="1"/>
  <c r="L50"/>
  <c r="K50"/>
  <c r="E50"/>
  <c r="D50"/>
  <c r="H49"/>
  <c r="K49" s="1"/>
  <c r="K48" s="1"/>
  <c r="G49"/>
  <c r="E49"/>
  <c r="L48"/>
  <c r="H48"/>
  <c r="G48"/>
  <c r="E48"/>
  <c r="D48"/>
  <c r="E47"/>
  <c r="G47" s="1"/>
  <c r="H47" s="1"/>
  <c r="I46"/>
  <c r="J46" s="1"/>
  <c r="G46"/>
  <c r="H46" s="1"/>
  <c r="E46"/>
  <c r="H45"/>
  <c r="K45" s="1"/>
  <c r="G45"/>
  <c r="E45"/>
  <c r="I45" s="1"/>
  <c r="L44"/>
  <c r="E44"/>
  <c r="D44"/>
  <c r="E43"/>
  <c r="G43" s="1"/>
  <c r="G42"/>
  <c r="H42" s="1"/>
  <c r="E42"/>
  <c r="L41"/>
  <c r="D41"/>
  <c r="E39"/>
  <c r="G39" s="1"/>
  <c r="L38"/>
  <c r="K38"/>
  <c r="F38"/>
  <c r="D38"/>
  <c r="J37"/>
  <c r="M37" s="1"/>
  <c r="H37"/>
  <c r="E37"/>
  <c r="K36"/>
  <c r="H36"/>
  <c r="E36"/>
  <c r="I36" s="1"/>
  <c r="J36" s="1"/>
  <c r="M36" s="1"/>
  <c r="K35"/>
  <c r="K34" s="1"/>
  <c r="H35"/>
  <c r="E35"/>
  <c r="I35" s="1"/>
  <c r="L34"/>
  <c r="H34"/>
  <c r="G34"/>
  <c r="F34"/>
  <c r="D34"/>
  <c r="C34"/>
  <c r="E34" s="1"/>
  <c r="G33"/>
  <c r="H33" s="1"/>
  <c r="E33"/>
  <c r="L32"/>
  <c r="K32"/>
  <c r="G32"/>
  <c r="E32"/>
  <c r="D32"/>
  <c r="G31"/>
  <c r="H31" s="1"/>
  <c r="E31"/>
  <c r="H30"/>
  <c r="K30" s="1"/>
  <c r="E30"/>
  <c r="H29"/>
  <c r="K29" s="1"/>
  <c r="E29"/>
  <c r="L28"/>
  <c r="G28"/>
  <c r="F28"/>
  <c r="E28"/>
  <c r="D28"/>
  <c r="C28"/>
  <c r="G27"/>
  <c r="H27" s="1"/>
  <c r="E27"/>
  <c r="L26"/>
  <c r="G26"/>
  <c r="E26"/>
  <c r="D26"/>
  <c r="G25"/>
  <c r="H25" s="1"/>
  <c r="E25"/>
  <c r="L24"/>
  <c r="G24"/>
  <c r="E24"/>
  <c r="D24"/>
  <c r="G23"/>
  <c r="H23" s="1"/>
  <c r="E23"/>
  <c r="L22"/>
  <c r="G22"/>
  <c r="E22"/>
  <c r="D22"/>
  <c r="J21"/>
  <c r="M21" s="1"/>
  <c r="M20" s="1"/>
  <c r="H21"/>
  <c r="E21"/>
  <c r="L20"/>
  <c r="K20"/>
  <c r="J20"/>
  <c r="I20"/>
  <c r="H20"/>
  <c r="G20"/>
  <c r="E20"/>
  <c r="D20"/>
  <c r="H19"/>
  <c r="K19" s="1"/>
  <c r="G19"/>
  <c r="E19"/>
  <c r="G18"/>
  <c r="H18" s="1"/>
  <c r="E18"/>
  <c r="H17"/>
  <c r="K17" s="1"/>
  <c r="G17"/>
  <c r="E17"/>
  <c r="G16"/>
  <c r="H16" s="1"/>
  <c r="E16"/>
  <c r="H15"/>
  <c r="K15" s="1"/>
  <c r="G15"/>
  <c r="E15"/>
  <c r="F14"/>
  <c r="H14" s="1"/>
  <c r="E14"/>
  <c r="L13"/>
  <c r="G13"/>
  <c r="E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F9"/>
  <c r="H9" s="1"/>
  <c r="E9"/>
  <c r="L8"/>
  <c r="E8"/>
  <c r="D8"/>
  <c r="D76" s="1"/>
  <c r="C8"/>
  <c r="C76" s="1"/>
  <c r="L79" i="55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K62"/>
  <c r="H62"/>
  <c r="E62"/>
  <c r="I62" s="1"/>
  <c r="L61"/>
  <c r="E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G52" s="1"/>
  <c r="H52" s="1"/>
  <c r="I52" s="1"/>
  <c r="J52" s="1"/>
  <c r="M52" s="1"/>
  <c r="E51"/>
  <c r="G51" s="1"/>
  <c r="L50"/>
  <c r="K50"/>
  <c r="E50"/>
  <c r="D50"/>
  <c r="H49"/>
  <c r="K49" s="1"/>
  <c r="K48" s="1"/>
  <c r="G49"/>
  <c r="E49"/>
  <c r="L48"/>
  <c r="H48"/>
  <c r="G48"/>
  <c r="E48"/>
  <c r="D48"/>
  <c r="E47"/>
  <c r="G47" s="1"/>
  <c r="H47" s="1"/>
  <c r="I46"/>
  <c r="J46" s="1"/>
  <c r="G46"/>
  <c r="H46" s="1"/>
  <c r="E46"/>
  <c r="H45"/>
  <c r="K45" s="1"/>
  <c r="G45"/>
  <c r="E45"/>
  <c r="I45" s="1"/>
  <c r="L44"/>
  <c r="E44"/>
  <c r="D44"/>
  <c r="E43"/>
  <c r="G43" s="1"/>
  <c r="G42"/>
  <c r="H42" s="1"/>
  <c r="E42"/>
  <c r="L41"/>
  <c r="D41"/>
  <c r="E39"/>
  <c r="G39" s="1"/>
  <c r="L38"/>
  <c r="K38"/>
  <c r="F38"/>
  <c r="D38"/>
  <c r="J37"/>
  <c r="M37" s="1"/>
  <c r="H37"/>
  <c r="E37"/>
  <c r="K36"/>
  <c r="H36"/>
  <c r="E36"/>
  <c r="I36" s="1"/>
  <c r="J36" s="1"/>
  <c r="M36" s="1"/>
  <c r="K35"/>
  <c r="K34" s="1"/>
  <c r="H35"/>
  <c r="E35"/>
  <c r="I35" s="1"/>
  <c r="L34"/>
  <c r="H34"/>
  <c r="G34"/>
  <c r="F34"/>
  <c r="D34"/>
  <c r="C34"/>
  <c r="E34" s="1"/>
  <c r="G33"/>
  <c r="H33" s="1"/>
  <c r="E33"/>
  <c r="L32"/>
  <c r="K32"/>
  <c r="G32"/>
  <c r="E32"/>
  <c r="D32"/>
  <c r="G31"/>
  <c r="H31" s="1"/>
  <c r="E31"/>
  <c r="H30"/>
  <c r="K30" s="1"/>
  <c r="E30"/>
  <c r="H29"/>
  <c r="K29" s="1"/>
  <c r="E29"/>
  <c r="L28"/>
  <c r="G28"/>
  <c r="F28"/>
  <c r="E28"/>
  <c r="D28"/>
  <c r="C28"/>
  <c r="G27"/>
  <c r="H27" s="1"/>
  <c r="E27"/>
  <c r="L26"/>
  <c r="G26"/>
  <c r="E26"/>
  <c r="D26"/>
  <c r="G25"/>
  <c r="H25" s="1"/>
  <c r="E25"/>
  <c r="L24"/>
  <c r="G24"/>
  <c r="E24"/>
  <c r="D24"/>
  <c r="G23"/>
  <c r="H23" s="1"/>
  <c r="E23"/>
  <c r="L22"/>
  <c r="G22"/>
  <c r="E22"/>
  <c r="D22"/>
  <c r="J21"/>
  <c r="M21" s="1"/>
  <c r="M20" s="1"/>
  <c r="H21"/>
  <c r="E21"/>
  <c r="L20"/>
  <c r="K20"/>
  <c r="J20"/>
  <c r="I20"/>
  <c r="H20"/>
  <c r="G20"/>
  <c r="E20"/>
  <c r="D20"/>
  <c r="H19"/>
  <c r="K19" s="1"/>
  <c r="G19"/>
  <c r="E19"/>
  <c r="G18"/>
  <c r="H18" s="1"/>
  <c r="E18"/>
  <c r="H17"/>
  <c r="K17" s="1"/>
  <c r="G17"/>
  <c r="E17"/>
  <c r="G16"/>
  <c r="H16" s="1"/>
  <c r="E16"/>
  <c r="H15"/>
  <c r="K15" s="1"/>
  <c r="G15"/>
  <c r="E15"/>
  <c r="F14"/>
  <c r="H14" s="1"/>
  <c r="E14"/>
  <c r="L13"/>
  <c r="G13"/>
  <c r="E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F9"/>
  <c r="H9" s="1"/>
  <c r="E9"/>
  <c r="L8"/>
  <c r="E8"/>
  <c r="D8"/>
  <c r="D76" s="1"/>
  <c r="C8"/>
  <c r="C76" s="1"/>
  <c r="L79" i="56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K62"/>
  <c r="H62"/>
  <c r="E62"/>
  <c r="I62" s="1"/>
  <c r="L61"/>
  <c r="E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G52" s="1"/>
  <c r="H52" s="1"/>
  <c r="I52" s="1"/>
  <c r="J52" s="1"/>
  <c r="M52" s="1"/>
  <c r="E51"/>
  <c r="G51" s="1"/>
  <c r="L50"/>
  <c r="K50"/>
  <c r="E50"/>
  <c r="D50"/>
  <c r="H49"/>
  <c r="K49" s="1"/>
  <c r="K48" s="1"/>
  <c r="G49"/>
  <c r="E49"/>
  <c r="L48"/>
  <c r="H48"/>
  <c r="G48"/>
  <c r="E48"/>
  <c r="D48"/>
  <c r="E47"/>
  <c r="G47" s="1"/>
  <c r="H47" s="1"/>
  <c r="I46"/>
  <c r="J46" s="1"/>
  <c r="G46"/>
  <c r="H46" s="1"/>
  <c r="E46"/>
  <c r="H45"/>
  <c r="K45" s="1"/>
  <c r="G45"/>
  <c r="E45"/>
  <c r="I45" s="1"/>
  <c r="L44"/>
  <c r="E44"/>
  <c r="D44"/>
  <c r="E43"/>
  <c r="G43" s="1"/>
  <c r="G42"/>
  <c r="H42" s="1"/>
  <c r="E42"/>
  <c r="L41"/>
  <c r="D41"/>
  <c r="E39"/>
  <c r="G39" s="1"/>
  <c r="L38"/>
  <c r="K38"/>
  <c r="F38"/>
  <c r="D38"/>
  <c r="J37"/>
  <c r="M37" s="1"/>
  <c r="H37"/>
  <c r="E37"/>
  <c r="K36"/>
  <c r="H36"/>
  <c r="E36"/>
  <c r="I36" s="1"/>
  <c r="J36" s="1"/>
  <c r="M36" s="1"/>
  <c r="K35"/>
  <c r="K34" s="1"/>
  <c r="H35"/>
  <c r="E35"/>
  <c r="I35" s="1"/>
  <c r="L34"/>
  <c r="H34"/>
  <c r="G34"/>
  <c r="F34"/>
  <c r="D34"/>
  <c r="C34"/>
  <c r="E34" s="1"/>
  <c r="G33"/>
  <c r="H33" s="1"/>
  <c r="E33"/>
  <c r="L32"/>
  <c r="K32"/>
  <c r="G32"/>
  <c r="E32"/>
  <c r="D32"/>
  <c r="G31"/>
  <c r="H31" s="1"/>
  <c r="E31"/>
  <c r="H30"/>
  <c r="K30" s="1"/>
  <c r="E30"/>
  <c r="H29"/>
  <c r="K29" s="1"/>
  <c r="E29"/>
  <c r="L28"/>
  <c r="G28"/>
  <c r="F28"/>
  <c r="E28"/>
  <c r="D28"/>
  <c r="C28"/>
  <c r="G27"/>
  <c r="H27" s="1"/>
  <c r="E27"/>
  <c r="L26"/>
  <c r="G26"/>
  <c r="E26"/>
  <c r="D26"/>
  <c r="G25"/>
  <c r="H25" s="1"/>
  <c r="E25"/>
  <c r="L24"/>
  <c r="G24"/>
  <c r="E24"/>
  <c r="D24"/>
  <c r="G23"/>
  <c r="H23" s="1"/>
  <c r="E23"/>
  <c r="L22"/>
  <c r="G22"/>
  <c r="E22"/>
  <c r="D22"/>
  <c r="J21"/>
  <c r="M21" s="1"/>
  <c r="M20" s="1"/>
  <c r="H21"/>
  <c r="E21"/>
  <c r="L20"/>
  <c r="K20"/>
  <c r="J20"/>
  <c r="I20"/>
  <c r="H20"/>
  <c r="G20"/>
  <c r="E20"/>
  <c r="D20"/>
  <c r="H19"/>
  <c r="K19" s="1"/>
  <c r="G19"/>
  <c r="E19"/>
  <c r="G18"/>
  <c r="H18" s="1"/>
  <c r="E18"/>
  <c r="H17"/>
  <c r="K17" s="1"/>
  <c r="G17"/>
  <c r="E17"/>
  <c r="G16"/>
  <c r="H16" s="1"/>
  <c r="E16"/>
  <c r="H15"/>
  <c r="K15" s="1"/>
  <c r="G15"/>
  <c r="E15"/>
  <c r="F14"/>
  <c r="H14" s="1"/>
  <c r="E14"/>
  <c r="L13"/>
  <c r="G13"/>
  <c r="E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F9"/>
  <c r="H9" s="1"/>
  <c r="E9"/>
  <c r="L8"/>
  <c r="E8"/>
  <c r="D8"/>
  <c r="D76" s="1"/>
  <c r="C8"/>
  <c r="C76" s="1"/>
  <c r="L79" i="57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K62"/>
  <c r="H62"/>
  <c r="E62"/>
  <c r="I62" s="1"/>
  <c r="L61"/>
  <c r="E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G52" s="1"/>
  <c r="H52" s="1"/>
  <c r="I52" s="1"/>
  <c r="J52" s="1"/>
  <c r="M52" s="1"/>
  <c r="E51"/>
  <c r="G51" s="1"/>
  <c r="L50"/>
  <c r="K50"/>
  <c r="E50"/>
  <c r="D50"/>
  <c r="H49"/>
  <c r="K49" s="1"/>
  <c r="K48" s="1"/>
  <c r="G49"/>
  <c r="E49"/>
  <c r="L48"/>
  <c r="H48"/>
  <c r="G48"/>
  <c r="E48"/>
  <c r="D48"/>
  <c r="E47"/>
  <c r="G47" s="1"/>
  <c r="H47" s="1"/>
  <c r="I46"/>
  <c r="J46" s="1"/>
  <c r="G46"/>
  <c r="H46" s="1"/>
  <c r="E46"/>
  <c r="H45"/>
  <c r="K45" s="1"/>
  <c r="G45"/>
  <c r="E45"/>
  <c r="I45" s="1"/>
  <c r="L44"/>
  <c r="E44"/>
  <c r="D44"/>
  <c r="E43"/>
  <c r="G43" s="1"/>
  <c r="G42"/>
  <c r="H42" s="1"/>
  <c r="E42"/>
  <c r="L41"/>
  <c r="D41"/>
  <c r="E39"/>
  <c r="G39" s="1"/>
  <c r="L38"/>
  <c r="K38"/>
  <c r="F38"/>
  <c r="D38"/>
  <c r="J37"/>
  <c r="M37" s="1"/>
  <c r="H37"/>
  <c r="E37"/>
  <c r="K36"/>
  <c r="H36"/>
  <c r="E36"/>
  <c r="I36" s="1"/>
  <c r="J36" s="1"/>
  <c r="M36" s="1"/>
  <c r="K35"/>
  <c r="K34" s="1"/>
  <c r="H35"/>
  <c r="E35"/>
  <c r="I35" s="1"/>
  <c r="L34"/>
  <c r="H34"/>
  <c r="G34"/>
  <c r="F34"/>
  <c r="D34"/>
  <c r="C34"/>
  <c r="E34" s="1"/>
  <c r="G33"/>
  <c r="H33" s="1"/>
  <c r="E33"/>
  <c r="L32"/>
  <c r="K32"/>
  <c r="G32"/>
  <c r="E32"/>
  <c r="D32"/>
  <c r="G31"/>
  <c r="H31" s="1"/>
  <c r="E31"/>
  <c r="H30"/>
  <c r="K30" s="1"/>
  <c r="E30"/>
  <c r="H29"/>
  <c r="K29" s="1"/>
  <c r="E29"/>
  <c r="L28"/>
  <c r="G28"/>
  <c r="F28"/>
  <c r="E28"/>
  <c r="D28"/>
  <c r="C28"/>
  <c r="G27"/>
  <c r="H27" s="1"/>
  <c r="E27"/>
  <c r="L26"/>
  <c r="G26"/>
  <c r="E26"/>
  <c r="D26"/>
  <c r="G25"/>
  <c r="H25" s="1"/>
  <c r="E25"/>
  <c r="L24"/>
  <c r="G24"/>
  <c r="E24"/>
  <c r="D24"/>
  <c r="G23"/>
  <c r="H23" s="1"/>
  <c r="E23"/>
  <c r="L22"/>
  <c r="G22"/>
  <c r="E22"/>
  <c r="D22"/>
  <c r="J21"/>
  <c r="M21" s="1"/>
  <c r="M20" s="1"/>
  <c r="H21"/>
  <c r="E21"/>
  <c r="L20"/>
  <c r="K20"/>
  <c r="J20"/>
  <c r="I20"/>
  <c r="H20"/>
  <c r="G20"/>
  <c r="E20"/>
  <c r="D20"/>
  <c r="H19"/>
  <c r="K19" s="1"/>
  <c r="G19"/>
  <c r="E19"/>
  <c r="G18"/>
  <c r="H18" s="1"/>
  <c r="E18"/>
  <c r="H17"/>
  <c r="K17" s="1"/>
  <c r="G17"/>
  <c r="E17"/>
  <c r="G16"/>
  <c r="H16" s="1"/>
  <c r="E16"/>
  <c r="H15"/>
  <c r="K15" s="1"/>
  <c r="G15"/>
  <c r="E15"/>
  <c r="F14"/>
  <c r="H14" s="1"/>
  <c r="E14"/>
  <c r="L13"/>
  <c r="G13"/>
  <c r="E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F9"/>
  <c r="H9" s="1"/>
  <c r="E9"/>
  <c r="L8"/>
  <c r="E8"/>
  <c r="D8"/>
  <c r="D76" s="1"/>
  <c r="C8"/>
  <c r="C76" s="1"/>
  <c r="L79" i="58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K62"/>
  <c r="H62"/>
  <c r="E62"/>
  <c r="I62" s="1"/>
  <c r="L61"/>
  <c r="E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G52" s="1"/>
  <c r="H52" s="1"/>
  <c r="I52" s="1"/>
  <c r="J52" s="1"/>
  <c r="M52" s="1"/>
  <c r="E51"/>
  <c r="G51" s="1"/>
  <c r="L50"/>
  <c r="K50"/>
  <c r="E50"/>
  <c r="D50"/>
  <c r="H49"/>
  <c r="K49" s="1"/>
  <c r="K48" s="1"/>
  <c r="G49"/>
  <c r="E49"/>
  <c r="L48"/>
  <c r="H48"/>
  <c r="G48"/>
  <c r="E48"/>
  <c r="D48"/>
  <c r="E47"/>
  <c r="G47" s="1"/>
  <c r="H47" s="1"/>
  <c r="I46"/>
  <c r="J46" s="1"/>
  <c r="G46"/>
  <c r="H46" s="1"/>
  <c r="E46"/>
  <c r="H45"/>
  <c r="K45" s="1"/>
  <c r="G45"/>
  <c r="E45"/>
  <c r="I45" s="1"/>
  <c r="L44"/>
  <c r="E44"/>
  <c r="D44"/>
  <c r="E43"/>
  <c r="G43" s="1"/>
  <c r="G42"/>
  <c r="H42" s="1"/>
  <c r="E42"/>
  <c r="L41"/>
  <c r="D41"/>
  <c r="E39"/>
  <c r="G39" s="1"/>
  <c r="L38"/>
  <c r="K38"/>
  <c r="F38"/>
  <c r="D38"/>
  <c r="J37"/>
  <c r="M37" s="1"/>
  <c r="H37"/>
  <c r="E37"/>
  <c r="K36"/>
  <c r="H36"/>
  <c r="E36"/>
  <c r="I36" s="1"/>
  <c r="J36" s="1"/>
  <c r="M36" s="1"/>
  <c r="K35"/>
  <c r="K34" s="1"/>
  <c r="H35"/>
  <c r="E35"/>
  <c r="I35" s="1"/>
  <c r="L34"/>
  <c r="H34"/>
  <c r="G34"/>
  <c r="F34"/>
  <c r="D34"/>
  <c r="C34"/>
  <c r="E34" s="1"/>
  <c r="G33"/>
  <c r="H33" s="1"/>
  <c r="E33"/>
  <c r="L32"/>
  <c r="K32"/>
  <c r="G32"/>
  <c r="E32"/>
  <c r="D32"/>
  <c r="G31"/>
  <c r="H31" s="1"/>
  <c r="E31"/>
  <c r="H30"/>
  <c r="K30" s="1"/>
  <c r="E30"/>
  <c r="H29"/>
  <c r="K29" s="1"/>
  <c r="E29"/>
  <c r="L28"/>
  <c r="G28"/>
  <c r="F28"/>
  <c r="E28"/>
  <c r="D28"/>
  <c r="C28"/>
  <c r="G27"/>
  <c r="H27" s="1"/>
  <c r="E27"/>
  <c r="L26"/>
  <c r="G26"/>
  <c r="E26"/>
  <c r="D26"/>
  <c r="G25"/>
  <c r="H25" s="1"/>
  <c r="E25"/>
  <c r="L24"/>
  <c r="G24"/>
  <c r="E24"/>
  <c r="D24"/>
  <c r="G23"/>
  <c r="H23" s="1"/>
  <c r="E23"/>
  <c r="L22"/>
  <c r="G22"/>
  <c r="E22"/>
  <c r="D22"/>
  <c r="J21"/>
  <c r="M21" s="1"/>
  <c r="M20" s="1"/>
  <c r="H21"/>
  <c r="E21"/>
  <c r="L20"/>
  <c r="K20"/>
  <c r="J20"/>
  <c r="I20"/>
  <c r="H20"/>
  <c r="G20"/>
  <c r="E20"/>
  <c r="D20"/>
  <c r="H19"/>
  <c r="K19" s="1"/>
  <c r="G19"/>
  <c r="E19"/>
  <c r="G18"/>
  <c r="H18" s="1"/>
  <c r="E18"/>
  <c r="H17"/>
  <c r="K17" s="1"/>
  <c r="G17"/>
  <c r="E17"/>
  <c r="G16"/>
  <c r="H16" s="1"/>
  <c r="E16"/>
  <c r="H15"/>
  <c r="K15" s="1"/>
  <c r="G15"/>
  <c r="E15"/>
  <c r="F14"/>
  <c r="H14" s="1"/>
  <c r="E14"/>
  <c r="L13"/>
  <c r="G13"/>
  <c r="E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F9"/>
  <c r="H9" s="1"/>
  <c r="E9"/>
  <c r="L8"/>
  <c r="E8"/>
  <c r="D8"/>
  <c r="D76" s="1"/>
  <c r="C8"/>
  <c r="C76" s="1"/>
  <c r="L79" i="59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K62"/>
  <c r="H62"/>
  <c r="E62"/>
  <c r="I62" s="1"/>
  <c r="L61"/>
  <c r="E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G52" s="1"/>
  <c r="H52" s="1"/>
  <c r="I52" s="1"/>
  <c r="J52" s="1"/>
  <c r="M52" s="1"/>
  <c r="E51"/>
  <c r="G51" s="1"/>
  <c r="L50"/>
  <c r="K50"/>
  <c r="E50"/>
  <c r="D50"/>
  <c r="H49"/>
  <c r="K49" s="1"/>
  <c r="K48" s="1"/>
  <c r="G49"/>
  <c r="E49"/>
  <c r="L48"/>
  <c r="H48"/>
  <c r="G48"/>
  <c r="E48"/>
  <c r="D48"/>
  <c r="E47"/>
  <c r="G47" s="1"/>
  <c r="H47" s="1"/>
  <c r="I46"/>
  <c r="J46" s="1"/>
  <c r="G46"/>
  <c r="H46" s="1"/>
  <c r="E46"/>
  <c r="H45"/>
  <c r="K45" s="1"/>
  <c r="G45"/>
  <c r="E45"/>
  <c r="I45" s="1"/>
  <c r="L44"/>
  <c r="E44"/>
  <c r="D44"/>
  <c r="E43"/>
  <c r="G43" s="1"/>
  <c r="G42"/>
  <c r="H42" s="1"/>
  <c r="E42"/>
  <c r="L41"/>
  <c r="D41"/>
  <c r="E39"/>
  <c r="G39" s="1"/>
  <c r="L38"/>
  <c r="K38"/>
  <c r="F38"/>
  <c r="D38"/>
  <c r="J37"/>
  <c r="M37" s="1"/>
  <c r="H37"/>
  <c r="E37"/>
  <c r="K36"/>
  <c r="H36"/>
  <c r="E36"/>
  <c r="I36" s="1"/>
  <c r="J36" s="1"/>
  <c r="M36" s="1"/>
  <c r="K35"/>
  <c r="K34" s="1"/>
  <c r="H35"/>
  <c r="E35"/>
  <c r="I35" s="1"/>
  <c r="L34"/>
  <c r="H34"/>
  <c r="G34"/>
  <c r="F34"/>
  <c r="D34"/>
  <c r="C34"/>
  <c r="E34" s="1"/>
  <c r="G33"/>
  <c r="H33" s="1"/>
  <c r="E33"/>
  <c r="L32"/>
  <c r="K32"/>
  <c r="G32"/>
  <c r="E32"/>
  <c r="D32"/>
  <c r="G31"/>
  <c r="H31" s="1"/>
  <c r="E31"/>
  <c r="H30"/>
  <c r="K30" s="1"/>
  <c r="E30"/>
  <c r="H29"/>
  <c r="K29" s="1"/>
  <c r="E29"/>
  <c r="L28"/>
  <c r="G28"/>
  <c r="F28"/>
  <c r="E28"/>
  <c r="D28"/>
  <c r="C28"/>
  <c r="G27"/>
  <c r="H27" s="1"/>
  <c r="E27"/>
  <c r="L26"/>
  <c r="G26"/>
  <c r="E26"/>
  <c r="D26"/>
  <c r="G25"/>
  <c r="H25" s="1"/>
  <c r="E25"/>
  <c r="L24"/>
  <c r="G24"/>
  <c r="E24"/>
  <c r="D24"/>
  <c r="G23"/>
  <c r="H23" s="1"/>
  <c r="E23"/>
  <c r="L22"/>
  <c r="G22"/>
  <c r="E22"/>
  <c r="D22"/>
  <c r="J21"/>
  <c r="M21" s="1"/>
  <c r="M20" s="1"/>
  <c r="H21"/>
  <c r="E21"/>
  <c r="L20"/>
  <c r="K20"/>
  <c r="J20"/>
  <c r="I20"/>
  <c r="H20"/>
  <c r="G20"/>
  <c r="E20"/>
  <c r="D20"/>
  <c r="H19"/>
  <c r="K19" s="1"/>
  <c r="G19"/>
  <c r="E19"/>
  <c r="G18"/>
  <c r="H18" s="1"/>
  <c r="E18"/>
  <c r="H17"/>
  <c r="K17" s="1"/>
  <c r="G17"/>
  <c r="E17"/>
  <c r="G16"/>
  <c r="H16" s="1"/>
  <c r="E16"/>
  <c r="H15"/>
  <c r="K15" s="1"/>
  <c r="G15"/>
  <c r="E15"/>
  <c r="F14"/>
  <c r="H14" s="1"/>
  <c r="E14"/>
  <c r="L13"/>
  <c r="G13"/>
  <c r="E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F9"/>
  <c r="H9" s="1"/>
  <c r="E9"/>
  <c r="L8"/>
  <c r="E8"/>
  <c r="D8"/>
  <c r="D76" s="1"/>
  <c r="C8"/>
  <c r="C76" s="1"/>
  <c r="L79" i="60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K62"/>
  <c r="H62"/>
  <c r="E62"/>
  <c r="I62" s="1"/>
  <c r="L61"/>
  <c r="E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G52" s="1"/>
  <c r="H52" s="1"/>
  <c r="I52" s="1"/>
  <c r="J52" s="1"/>
  <c r="M52" s="1"/>
  <c r="E51"/>
  <c r="G51" s="1"/>
  <c r="L50"/>
  <c r="K50"/>
  <c r="E50"/>
  <c r="D50"/>
  <c r="H49"/>
  <c r="K49" s="1"/>
  <c r="K48" s="1"/>
  <c r="G49"/>
  <c r="E49"/>
  <c r="L48"/>
  <c r="H48"/>
  <c r="G48"/>
  <c r="E48"/>
  <c r="D48"/>
  <c r="E47"/>
  <c r="G47" s="1"/>
  <c r="H47" s="1"/>
  <c r="I46"/>
  <c r="J46" s="1"/>
  <c r="G46"/>
  <c r="H46" s="1"/>
  <c r="E46"/>
  <c r="H45"/>
  <c r="K45" s="1"/>
  <c r="G45"/>
  <c r="E45"/>
  <c r="I45" s="1"/>
  <c r="L44"/>
  <c r="E44"/>
  <c r="D44"/>
  <c r="E43"/>
  <c r="G43" s="1"/>
  <c r="G42"/>
  <c r="H42" s="1"/>
  <c r="E42"/>
  <c r="L41"/>
  <c r="D41"/>
  <c r="E39"/>
  <c r="G39" s="1"/>
  <c r="L38"/>
  <c r="K38"/>
  <c r="F38"/>
  <c r="D38"/>
  <c r="J37"/>
  <c r="M37" s="1"/>
  <c r="H37"/>
  <c r="E37"/>
  <c r="K36"/>
  <c r="H36"/>
  <c r="E36"/>
  <c r="I36" s="1"/>
  <c r="J36" s="1"/>
  <c r="M36" s="1"/>
  <c r="K35"/>
  <c r="K34" s="1"/>
  <c r="H35"/>
  <c r="E35"/>
  <c r="I35" s="1"/>
  <c r="L34"/>
  <c r="H34"/>
  <c r="G34"/>
  <c r="F34"/>
  <c r="D34"/>
  <c r="C34"/>
  <c r="E34" s="1"/>
  <c r="G33"/>
  <c r="H33" s="1"/>
  <c r="E33"/>
  <c r="L32"/>
  <c r="K32"/>
  <c r="G32"/>
  <c r="E32"/>
  <c r="D32"/>
  <c r="G31"/>
  <c r="H31" s="1"/>
  <c r="E31"/>
  <c r="H30"/>
  <c r="K30" s="1"/>
  <c r="E30"/>
  <c r="H29"/>
  <c r="K29" s="1"/>
  <c r="E29"/>
  <c r="L28"/>
  <c r="G28"/>
  <c r="F28"/>
  <c r="E28"/>
  <c r="D28"/>
  <c r="C28"/>
  <c r="G27"/>
  <c r="H27" s="1"/>
  <c r="E27"/>
  <c r="L26"/>
  <c r="G26"/>
  <c r="E26"/>
  <c r="D26"/>
  <c r="G25"/>
  <c r="H25" s="1"/>
  <c r="E25"/>
  <c r="L24"/>
  <c r="G24"/>
  <c r="E24"/>
  <c r="D24"/>
  <c r="G23"/>
  <c r="H23" s="1"/>
  <c r="E23"/>
  <c r="L22"/>
  <c r="G22"/>
  <c r="E22"/>
  <c r="D22"/>
  <c r="J21"/>
  <c r="M21" s="1"/>
  <c r="M20" s="1"/>
  <c r="H21"/>
  <c r="E21"/>
  <c r="L20"/>
  <c r="K20"/>
  <c r="J20"/>
  <c r="I20"/>
  <c r="H20"/>
  <c r="G20"/>
  <c r="E20"/>
  <c r="D20"/>
  <c r="H19"/>
  <c r="K19" s="1"/>
  <c r="G19"/>
  <c r="E19"/>
  <c r="G18"/>
  <c r="H18" s="1"/>
  <c r="E18"/>
  <c r="H17"/>
  <c r="K17" s="1"/>
  <c r="G17"/>
  <c r="E17"/>
  <c r="G16"/>
  <c r="H16" s="1"/>
  <c r="E16"/>
  <c r="H15"/>
  <c r="K15" s="1"/>
  <c r="G15"/>
  <c r="E15"/>
  <c r="F14"/>
  <c r="H14" s="1"/>
  <c r="E14"/>
  <c r="L13"/>
  <c r="G13"/>
  <c r="E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F9"/>
  <c r="H9" s="1"/>
  <c r="E9"/>
  <c r="L8"/>
  <c r="E8"/>
  <c r="D8"/>
  <c r="D76" s="1"/>
  <c r="C8"/>
  <c r="C76" s="1"/>
  <c r="L79" i="61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K62"/>
  <c r="H62"/>
  <c r="E62"/>
  <c r="I62" s="1"/>
  <c r="L61"/>
  <c r="E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G52" s="1"/>
  <c r="H52" s="1"/>
  <c r="I52" s="1"/>
  <c r="J52" s="1"/>
  <c r="M52" s="1"/>
  <c r="E51"/>
  <c r="G51" s="1"/>
  <c r="L50"/>
  <c r="K50"/>
  <c r="E50"/>
  <c r="D50"/>
  <c r="H49"/>
  <c r="K49" s="1"/>
  <c r="K48" s="1"/>
  <c r="G49"/>
  <c r="E49"/>
  <c r="L48"/>
  <c r="H48"/>
  <c r="G48"/>
  <c r="E48"/>
  <c r="D48"/>
  <c r="E47"/>
  <c r="G47" s="1"/>
  <c r="H47" s="1"/>
  <c r="I46"/>
  <c r="J46" s="1"/>
  <c r="G46"/>
  <c r="H46" s="1"/>
  <c r="E46"/>
  <c r="H45"/>
  <c r="K45" s="1"/>
  <c r="G45"/>
  <c r="E45"/>
  <c r="I45" s="1"/>
  <c r="L44"/>
  <c r="E44"/>
  <c r="D44"/>
  <c r="E43"/>
  <c r="G43" s="1"/>
  <c r="G42"/>
  <c r="H42" s="1"/>
  <c r="E42"/>
  <c r="L41"/>
  <c r="D41"/>
  <c r="E39"/>
  <c r="G39" s="1"/>
  <c r="L38"/>
  <c r="K38"/>
  <c r="F38"/>
  <c r="D38"/>
  <c r="J37"/>
  <c r="M37" s="1"/>
  <c r="H37"/>
  <c r="E37"/>
  <c r="K36"/>
  <c r="H36"/>
  <c r="E36"/>
  <c r="I36" s="1"/>
  <c r="J36" s="1"/>
  <c r="M36" s="1"/>
  <c r="K35"/>
  <c r="K34" s="1"/>
  <c r="H35"/>
  <c r="E35"/>
  <c r="I35" s="1"/>
  <c r="L34"/>
  <c r="H34"/>
  <c r="G34"/>
  <c r="F34"/>
  <c r="D34"/>
  <c r="C34"/>
  <c r="E34" s="1"/>
  <c r="G33"/>
  <c r="H33" s="1"/>
  <c r="E33"/>
  <c r="L32"/>
  <c r="K32"/>
  <c r="G32"/>
  <c r="E32"/>
  <c r="D32"/>
  <c r="G31"/>
  <c r="H31" s="1"/>
  <c r="E31"/>
  <c r="H30"/>
  <c r="K30" s="1"/>
  <c r="E30"/>
  <c r="H29"/>
  <c r="K29" s="1"/>
  <c r="E29"/>
  <c r="L28"/>
  <c r="G28"/>
  <c r="F28"/>
  <c r="E28"/>
  <c r="D28"/>
  <c r="C28"/>
  <c r="G27"/>
  <c r="H27" s="1"/>
  <c r="E27"/>
  <c r="L26"/>
  <c r="G26"/>
  <c r="E26"/>
  <c r="D26"/>
  <c r="G25"/>
  <c r="H25" s="1"/>
  <c r="E25"/>
  <c r="L24"/>
  <c r="G24"/>
  <c r="E24"/>
  <c r="D24"/>
  <c r="G23"/>
  <c r="H23" s="1"/>
  <c r="E23"/>
  <c r="L22"/>
  <c r="G22"/>
  <c r="E22"/>
  <c r="D22"/>
  <c r="J21"/>
  <c r="M21" s="1"/>
  <c r="M20" s="1"/>
  <c r="H21"/>
  <c r="E21"/>
  <c r="L20"/>
  <c r="K20"/>
  <c r="J20"/>
  <c r="I20"/>
  <c r="H20"/>
  <c r="G20"/>
  <c r="E20"/>
  <c r="D20"/>
  <c r="H19"/>
  <c r="K19" s="1"/>
  <c r="G19"/>
  <c r="E19"/>
  <c r="G18"/>
  <c r="H18" s="1"/>
  <c r="E18"/>
  <c r="H17"/>
  <c r="K17" s="1"/>
  <c r="G17"/>
  <c r="E17"/>
  <c r="G16"/>
  <c r="H16" s="1"/>
  <c r="E16"/>
  <c r="H15"/>
  <c r="K15" s="1"/>
  <c r="G15"/>
  <c r="E15"/>
  <c r="F14"/>
  <c r="H14" s="1"/>
  <c r="E14"/>
  <c r="L13"/>
  <c r="G13"/>
  <c r="E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F9"/>
  <c r="H9" s="1"/>
  <c r="E9"/>
  <c r="L8"/>
  <c r="E8"/>
  <c r="D8"/>
  <c r="D76" s="1"/>
  <c r="C8"/>
  <c r="C76" s="1"/>
  <c r="L79" i="62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K62"/>
  <c r="H62"/>
  <c r="E62"/>
  <c r="I62" s="1"/>
  <c r="L61"/>
  <c r="E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G52" s="1"/>
  <c r="H52" s="1"/>
  <c r="I52" s="1"/>
  <c r="J52" s="1"/>
  <c r="M52" s="1"/>
  <c r="E51"/>
  <c r="G51" s="1"/>
  <c r="L50"/>
  <c r="K50"/>
  <c r="E50"/>
  <c r="D50"/>
  <c r="H49"/>
  <c r="K49" s="1"/>
  <c r="K48" s="1"/>
  <c r="G49"/>
  <c r="E49"/>
  <c r="L48"/>
  <c r="H48"/>
  <c r="G48"/>
  <c r="E48"/>
  <c r="D48"/>
  <c r="E47"/>
  <c r="G47" s="1"/>
  <c r="H47" s="1"/>
  <c r="I46"/>
  <c r="J46" s="1"/>
  <c r="G46"/>
  <c r="H46" s="1"/>
  <c r="E46"/>
  <c r="H45"/>
  <c r="K45" s="1"/>
  <c r="G45"/>
  <c r="E45"/>
  <c r="I45" s="1"/>
  <c r="L44"/>
  <c r="E44"/>
  <c r="D44"/>
  <c r="E43"/>
  <c r="G43" s="1"/>
  <c r="G42"/>
  <c r="H42" s="1"/>
  <c r="E42"/>
  <c r="L41"/>
  <c r="D41"/>
  <c r="E39"/>
  <c r="G39" s="1"/>
  <c r="L38"/>
  <c r="K38"/>
  <c r="F38"/>
  <c r="D38"/>
  <c r="J37"/>
  <c r="M37" s="1"/>
  <c r="H37"/>
  <c r="E37"/>
  <c r="K36"/>
  <c r="H36"/>
  <c r="E36"/>
  <c r="I36" s="1"/>
  <c r="J36" s="1"/>
  <c r="M36" s="1"/>
  <c r="K35"/>
  <c r="K34" s="1"/>
  <c r="H35"/>
  <c r="E35"/>
  <c r="I35" s="1"/>
  <c r="L34"/>
  <c r="H34"/>
  <c r="G34"/>
  <c r="F34"/>
  <c r="D34"/>
  <c r="C34"/>
  <c r="E34" s="1"/>
  <c r="G33"/>
  <c r="H33" s="1"/>
  <c r="E33"/>
  <c r="L32"/>
  <c r="K32"/>
  <c r="G32"/>
  <c r="E32"/>
  <c r="D32"/>
  <c r="G31"/>
  <c r="H31" s="1"/>
  <c r="E31"/>
  <c r="H30"/>
  <c r="K30" s="1"/>
  <c r="E30"/>
  <c r="H29"/>
  <c r="K29" s="1"/>
  <c r="E29"/>
  <c r="L28"/>
  <c r="G28"/>
  <c r="F28"/>
  <c r="E28"/>
  <c r="D28"/>
  <c r="C28"/>
  <c r="G27"/>
  <c r="H27" s="1"/>
  <c r="E27"/>
  <c r="L26"/>
  <c r="G26"/>
  <c r="E26"/>
  <c r="D26"/>
  <c r="G25"/>
  <c r="H25" s="1"/>
  <c r="E25"/>
  <c r="L24"/>
  <c r="G24"/>
  <c r="E24"/>
  <c r="D24"/>
  <c r="G23"/>
  <c r="H23" s="1"/>
  <c r="E23"/>
  <c r="L22"/>
  <c r="G22"/>
  <c r="E22"/>
  <c r="D22"/>
  <c r="J21"/>
  <c r="M21" s="1"/>
  <c r="M20" s="1"/>
  <c r="H21"/>
  <c r="E21"/>
  <c r="L20"/>
  <c r="K20"/>
  <c r="J20"/>
  <c r="I20"/>
  <c r="H20"/>
  <c r="G20"/>
  <c r="E20"/>
  <c r="D20"/>
  <c r="H19"/>
  <c r="K19" s="1"/>
  <c r="G19"/>
  <c r="E19"/>
  <c r="G18"/>
  <c r="H18" s="1"/>
  <c r="E18"/>
  <c r="H17"/>
  <c r="K17" s="1"/>
  <c r="G17"/>
  <c r="E17"/>
  <c r="G16"/>
  <c r="H16" s="1"/>
  <c r="E16"/>
  <c r="H15"/>
  <c r="K15" s="1"/>
  <c r="G15"/>
  <c r="E15"/>
  <c r="F14"/>
  <c r="H14" s="1"/>
  <c r="E14"/>
  <c r="L13"/>
  <c r="G13"/>
  <c r="E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F9"/>
  <c r="H9" s="1"/>
  <c r="E9"/>
  <c r="L8"/>
  <c r="E8"/>
  <c r="D8"/>
  <c r="D76" s="1"/>
  <c r="C8"/>
  <c r="C76" s="1"/>
  <c r="L79" i="63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K62"/>
  <c r="H62"/>
  <c r="E62"/>
  <c r="I62" s="1"/>
  <c r="L61"/>
  <c r="E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G52" s="1"/>
  <c r="H52" s="1"/>
  <c r="I52" s="1"/>
  <c r="J52" s="1"/>
  <c r="M52" s="1"/>
  <c r="E51"/>
  <c r="G51" s="1"/>
  <c r="L50"/>
  <c r="K50"/>
  <c r="E50"/>
  <c r="D50"/>
  <c r="H49"/>
  <c r="K49" s="1"/>
  <c r="K48" s="1"/>
  <c r="G49"/>
  <c r="E49"/>
  <c r="L48"/>
  <c r="H48"/>
  <c r="G48"/>
  <c r="E48"/>
  <c r="D48"/>
  <c r="E47"/>
  <c r="G47" s="1"/>
  <c r="H47" s="1"/>
  <c r="I46"/>
  <c r="J46" s="1"/>
  <c r="G46"/>
  <c r="H46" s="1"/>
  <c r="E46"/>
  <c r="H45"/>
  <c r="K45" s="1"/>
  <c r="G45"/>
  <c r="E45"/>
  <c r="I45" s="1"/>
  <c r="L44"/>
  <c r="E44"/>
  <c r="D44"/>
  <c r="E43"/>
  <c r="G43" s="1"/>
  <c r="G42"/>
  <c r="H42" s="1"/>
  <c r="E42"/>
  <c r="L41"/>
  <c r="D41"/>
  <c r="E39"/>
  <c r="G39" s="1"/>
  <c r="L38"/>
  <c r="K38"/>
  <c r="F38"/>
  <c r="D38"/>
  <c r="J37"/>
  <c r="M37" s="1"/>
  <c r="H37"/>
  <c r="E37"/>
  <c r="K36"/>
  <c r="H36"/>
  <c r="E36"/>
  <c r="I36" s="1"/>
  <c r="J36" s="1"/>
  <c r="M36" s="1"/>
  <c r="K35"/>
  <c r="K34" s="1"/>
  <c r="H35"/>
  <c r="E35"/>
  <c r="I35" s="1"/>
  <c r="L34"/>
  <c r="H34"/>
  <c r="G34"/>
  <c r="F34"/>
  <c r="D34"/>
  <c r="C34"/>
  <c r="E34" s="1"/>
  <c r="G33"/>
  <c r="H33" s="1"/>
  <c r="E33"/>
  <c r="L32"/>
  <c r="K32"/>
  <c r="G32"/>
  <c r="E32"/>
  <c r="D32"/>
  <c r="G31"/>
  <c r="H31" s="1"/>
  <c r="E31"/>
  <c r="H30"/>
  <c r="K30" s="1"/>
  <c r="E30"/>
  <c r="H29"/>
  <c r="K29" s="1"/>
  <c r="E29"/>
  <c r="L28"/>
  <c r="G28"/>
  <c r="F28"/>
  <c r="E28"/>
  <c r="D28"/>
  <c r="C28"/>
  <c r="G27"/>
  <c r="H27" s="1"/>
  <c r="E27"/>
  <c r="L26"/>
  <c r="G26"/>
  <c r="E26"/>
  <c r="D26"/>
  <c r="G25"/>
  <c r="H25" s="1"/>
  <c r="E25"/>
  <c r="L24"/>
  <c r="G24"/>
  <c r="E24"/>
  <c r="D24"/>
  <c r="G23"/>
  <c r="H23" s="1"/>
  <c r="E23"/>
  <c r="L22"/>
  <c r="G22"/>
  <c r="E22"/>
  <c r="D22"/>
  <c r="J21"/>
  <c r="M21" s="1"/>
  <c r="M20" s="1"/>
  <c r="H21"/>
  <c r="E21"/>
  <c r="L20"/>
  <c r="K20"/>
  <c r="J20"/>
  <c r="I20"/>
  <c r="H20"/>
  <c r="G20"/>
  <c r="E20"/>
  <c r="D20"/>
  <c r="H19"/>
  <c r="K19" s="1"/>
  <c r="G19"/>
  <c r="E19"/>
  <c r="G18"/>
  <c r="H18" s="1"/>
  <c r="E18"/>
  <c r="H17"/>
  <c r="K17" s="1"/>
  <c r="G17"/>
  <c r="E17"/>
  <c r="G16"/>
  <c r="H16" s="1"/>
  <c r="E16"/>
  <c r="H15"/>
  <c r="K15" s="1"/>
  <c r="G15"/>
  <c r="E15"/>
  <c r="F14"/>
  <c r="H14" s="1"/>
  <c r="E14"/>
  <c r="L13"/>
  <c r="G13"/>
  <c r="E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F9"/>
  <c r="H9" s="1"/>
  <c r="E9"/>
  <c r="L8"/>
  <c r="E8"/>
  <c r="D8"/>
  <c r="D76" s="1"/>
  <c r="C8"/>
  <c r="C76" s="1"/>
  <c r="L79" i="64"/>
  <c r="M78"/>
  <c r="M77"/>
  <c r="M75"/>
  <c r="M74"/>
  <c r="E73"/>
  <c r="G73" s="1"/>
  <c r="L72"/>
  <c r="F72"/>
  <c r="D72"/>
  <c r="C72"/>
  <c r="E71"/>
  <c r="G71" s="1"/>
  <c r="L70"/>
  <c r="F70"/>
  <c r="D70"/>
  <c r="C70"/>
  <c r="E69"/>
  <c r="G69" s="1"/>
  <c r="L68"/>
  <c r="F68"/>
  <c r="D68"/>
  <c r="C68"/>
  <c r="E67"/>
  <c r="G67" s="1"/>
  <c r="L66"/>
  <c r="F66"/>
  <c r="D66"/>
  <c r="C66"/>
  <c r="E65"/>
  <c r="F65" s="1"/>
  <c r="L64"/>
  <c r="E64"/>
  <c r="C64"/>
  <c r="E63"/>
  <c r="G63" s="1"/>
  <c r="H62"/>
  <c r="K62" s="1"/>
  <c r="E62"/>
  <c r="L61"/>
  <c r="D61"/>
  <c r="E60"/>
  <c r="G60" s="1"/>
  <c r="H60" s="1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H52" s="1"/>
  <c r="I52" s="1"/>
  <c r="J52" s="1"/>
  <c r="M52" s="1"/>
  <c r="E51"/>
  <c r="L50"/>
  <c r="K50"/>
  <c r="D50"/>
  <c r="G49"/>
  <c r="H49" s="1"/>
  <c r="E49"/>
  <c r="L48"/>
  <c r="G48"/>
  <c r="E48"/>
  <c r="D48"/>
  <c r="E47"/>
  <c r="G47" s="1"/>
  <c r="H47" s="1"/>
  <c r="G46"/>
  <c r="H46" s="1"/>
  <c r="E46"/>
  <c r="I46" s="1"/>
  <c r="J46" s="1"/>
  <c r="H45"/>
  <c r="K45" s="1"/>
  <c r="G45"/>
  <c r="E45"/>
  <c r="I45" s="1"/>
  <c r="L44"/>
  <c r="D44"/>
  <c r="E43"/>
  <c r="G43" s="1"/>
  <c r="E42"/>
  <c r="G42" s="1"/>
  <c r="H42" s="1"/>
  <c r="L41"/>
  <c r="D41"/>
  <c r="E39"/>
  <c r="L38"/>
  <c r="K38"/>
  <c r="F38"/>
  <c r="D38"/>
  <c r="J37"/>
  <c r="M37" s="1"/>
  <c r="H37"/>
  <c r="E37"/>
  <c r="H36"/>
  <c r="K36" s="1"/>
  <c r="E36"/>
  <c r="H35"/>
  <c r="K35" s="1"/>
  <c r="E35"/>
  <c r="L34"/>
  <c r="G34"/>
  <c r="F34"/>
  <c r="D34"/>
  <c r="C34"/>
  <c r="E33"/>
  <c r="G33" s="1"/>
  <c r="L32"/>
  <c r="K32"/>
  <c r="E32"/>
  <c r="D32"/>
  <c r="H31"/>
  <c r="E31"/>
  <c r="H30"/>
  <c r="K30" s="1"/>
  <c r="E30"/>
  <c r="H29"/>
  <c r="K29" s="1"/>
  <c r="E29"/>
  <c r="L28"/>
  <c r="F28"/>
  <c r="E28"/>
  <c r="D28"/>
  <c r="C28"/>
  <c r="G27"/>
  <c r="H27" s="1"/>
  <c r="E27"/>
  <c r="L26"/>
  <c r="E26"/>
  <c r="D26"/>
  <c r="H25"/>
  <c r="E25"/>
  <c r="L24"/>
  <c r="E24"/>
  <c r="D24"/>
  <c r="G23"/>
  <c r="H23" s="1"/>
  <c r="E23"/>
  <c r="L22"/>
  <c r="E22"/>
  <c r="D22"/>
  <c r="J21"/>
  <c r="M21" s="1"/>
  <c r="M20" s="1"/>
  <c r="H21"/>
  <c r="E21"/>
  <c r="L20"/>
  <c r="K20"/>
  <c r="J20"/>
  <c r="I20"/>
  <c r="H20"/>
  <c r="G20"/>
  <c r="E20"/>
  <c r="D20"/>
  <c r="H19"/>
  <c r="K19" s="1"/>
  <c r="G19"/>
  <c r="E19"/>
  <c r="G18"/>
  <c r="H18" s="1"/>
  <c r="E18"/>
  <c r="H17"/>
  <c r="K17" s="1"/>
  <c r="G17"/>
  <c r="E17"/>
  <c r="G16"/>
  <c r="H16" s="1"/>
  <c r="E16"/>
  <c r="E13" s="1"/>
  <c r="G15"/>
  <c r="H15" s="1"/>
  <c r="K15" s="1"/>
  <c r="E15"/>
  <c r="F14"/>
  <c r="H14" s="1"/>
  <c r="E14"/>
  <c r="L13"/>
  <c r="D13"/>
  <c r="C13"/>
  <c r="E12"/>
  <c r="K11"/>
  <c r="H11"/>
  <c r="E11"/>
  <c r="I11" s="1"/>
  <c r="J11" s="1"/>
  <c r="M11" s="1"/>
  <c r="K10"/>
  <c r="H10"/>
  <c r="E10"/>
  <c r="I10" s="1"/>
  <c r="J10" s="1"/>
  <c r="E9"/>
  <c r="F9" s="1"/>
  <c r="H9" s="1"/>
  <c r="L8"/>
  <c r="E8"/>
  <c r="D8"/>
  <c r="C8"/>
  <c r="C38" i="6"/>
  <c r="C39"/>
  <c r="C36"/>
  <c r="C35"/>
  <c r="K56" i="35"/>
  <c r="H56" i="6"/>
  <c r="E66" i="35"/>
  <c r="E43"/>
  <c r="E41"/>
  <c r="E40"/>
  <c r="E37"/>
  <c r="E35"/>
  <c r="E34"/>
  <c r="E33"/>
  <c r="E31"/>
  <c r="E30"/>
  <c r="E28"/>
  <c r="E29"/>
  <c r="E26"/>
  <c r="E24"/>
  <c r="E22"/>
  <c r="D53"/>
  <c r="E53"/>
  <c r="F53"/>
  <c r="C53"/>
  <c r="F29" i="6"/>
  <c r="F28"/>
  <c r="F27"/>
  <c r="F26"/>
  <c r="G25"/>
  <c r="D25"/>
  <c r="F24"/>
  <c r="D28"/>
  <c r="D22"/>
  <c r="H55" i="35"/>
  <c r="L55" s="1"/>
  <c r="D27" i="6"/>
  <c r="D57" i="37"/>
  <c r="H21"/>
  <c r="M59"/>
  <c r="M60"/>
  <c r="K60"/>
  <c r="J60"/>
  <c r="I60"/>
  <c r="E60"/>
  <c r="H60"/>
  <c r="G60"/>
  <c r="L57"/>
  <c r="E20" i="35"/>
  <c r="E13"/>
  <c r="E14"/>
  <c r="E15"/>
  <c r="E16"/>
  <c r="E17"/>
  <c r="E18"/>
  <c r="E12"/>
  <c r="E22" i="6"/>
  <c r="H34" i="64" l="1"/>
  <c r="I35"/>
  <c r="J35" s="1"/>
  <c r="K49"/>
  <c r="K48" s="1"/>
  <c r="H48"/>
  <c r="H33"/>
  <c r="G32"/>
  <c r="E61"/>
  <c r="I62"/>
  <c r="E50"/>
  <c r="E44"/>
  <c r="E34"/>
  <c r="J36"/>
  <c r="M36" s="1"/>
  <c r="K34"/>
  <c r="C76"/>
  <c r="G28"/>
  <c r="D76"/>
  <c r="G26"/>
  <c r="G24"/>
  <c r="G22"/>
  <c r="G13"/>
  <c r="M10"/>
  <c r="H12" i="69"/>
  <c r="I12" s="1"/>
  <c r="J12" s="1"/>
  <c r="M12" s="1"/>
  <c r="G8"/>
  <c r="K16"/>
  <c r="I16"/>
  <c r="J16" s="1"/>
  <c r="M16" s="1"/>
  <c r="I33"/>
  <c r="H32"/>
  <c r="H39"/>
  <c r="G38"/>
  <c r="K42"/>
  <c r="I42"/>
  <c r="H51"/>
  <c r="G50"/>
  <c r="K60"/>
  <c r="I60"/>
  <c r="J60" s="1"/>
  <c r="J62"/>
  <c r="H67"/>
  <c r="G66"/>
  <c r="H71"/>
  <c r="G70"/>
  <c r="K9"/>
  <c r="K8" s="1"/>
  <c r="I9"/>
  <c r="H8"/>
  <c r="K14"/>
  <c r="K13" s="1"/>
  <c r="I14"/>
  <c r="H13"/>
  <c r="K18"/>
  <c r="I18"/>
  <c r="J18" s="1"/>
  <c r="M18" s="1"/>
  <c r="K23"/>
  <c r="K22" s="1"/>
  <c r="I23"/>
  <c r="H22"/>
  <c r="K25"/>
  <c r="K24" s="1"/>
  <c r="I25"/>
  <c r="H24"/>
  <c r="K27"/>
  <c r="K26" s="1"/>
  <c r="I27"/>
  <c r="H26"/>
  <c r="K31"/>
  <c r="I31"/>
  <c r="J31" s="1"/>
  <c r="J35"/>
  <c r="I34"/>
  <c r="H43"/>
  <c r="H41" s="1"/>
  <c r="G41"/>
  <c r="J45"/>
  <c r="K46"/>
  <c r="M46" s="1"/>
  <c r="H44"/>
  <c r="K47"/>
  <c r="I47"/>
  <c r="J47" s="1"/>
  <c r="H56"/>
  <c r="G55"/>
  <c r="H58"/>
  <c r="G57"/>
  <c r="K59"/>
  <c r="I59"/>
  <c r="J59" s="1"/>
  <c r="H63"/>
  <c r="G61"/>
  <c r="H65"/>
  <c r="F64"/>
  <c r="H69"/>
  <c r="G68"/>
  <c r="H73"/>
  <c r="G72"/>
  <c r="K28"/>
  <c r="F8"/>
  <c r="F76" s="1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76" s="1"/>
  <c r="E41"/>
  <c r="G44"/>
  <c r="I49"/>
  <c r="H53"/>
  <c r="I54"/>
  <c r="E66"/>
  <c r="E68"/>
  <c r="E70"/>
  <c r="E72"/>
  <c r="K15" i="68"/>
  <c r="I15"/>
  <c r="J15" s="1"/>
  <c r="M15" s="1"/>
  <c r="H13"/>
  <c r="K19"/>
  <c r="I19"/>
  <c r="J19" s="1"/>
  <c r="G32"/>
  <c r="H33"/>
  <c r="K43"/>
  <c r="I43"/>
  <c r="J43" s="1"/>
  <c r="H44"/>
  <c r="K45"/>
  <c r="H51"/>
  <c r="G50"/>
  <c r="H56"/>
  <c r="G55"/>
  <c r="H58"/>
  <c r="G57"/>
  <c r="K60"/>
  <c r="I60"/>
  <c r="J60" s="1"/>
  <c r="H63"/>
  <c r="G61"/>
  <c r="H64"/>
  <c r="K65"/>
  <c r="K64" s="1"/>
  <c r="I65"/>
  <c r="H66"/>
  <c r="K67"/>
  <c r="K66" s="1"/>
  <c r="I67"/>
  <c r="H69"/>
  <c r="G68"/>
  <c r="H71"/>
  <c r="G70"/>
  <c r="E76"/>
  <c r="H9"/>
  <c r="F8"/>
  <c r="F76" s="1"/>
  <c r="K17"/>
  <c r="K13" s="1"/>
  <c r="I17"/>
  <c r="J17" s="1"/>
  <c r="M17" s="1"/>
  <c r="G22"/>
  <c r="H23"/>
  <c r="G24"/>
  <c r="H25"/>
  <c r="G26"/>
  <c r="H27"/>
  <c r="G28"/>
  <c r="H31"/>
  <c r="H39"/>
  <c r="G38"/>
  <c r="G41"/>
  <c r="H42"/>
  <c r="J45"/>
  <c r="K47"/>
  <c r="I47"/>
  <c r="J47" s="1"/>
  <c r="M47" s="1"/>
  <c r="H48"/>
  <c r="K49"/>
  <c r="K48" s="1"/>
  <c r="I49"/>
  <c r="K59"/>
  <c r="I59"/>
  <c r="J59" s="1"/>
  <c r="H73"/>
  <c r="G72"/>
  <c r="G76"/>
  <c r="I29"/>
  <c r="I30"/>
  <c r="J30" s="1"/>
  <c r="M30" s="1"/>
  <c r="I54"/>
  <c r="E72"/>
  <c r="I10"/>
  <c r="J10" s="1"/>
  <c r="M10" s="1"/>
  <c r="I11"/>
  <c r="J11" s="1"/>
  <c r="M11" s="1"/>
  <c r="I14"/>
  <c r="I16"/>
  <c r="J16" s="1"/>
  <c r="M16" s="1"/>
  <c r="I18"/>
  <c r="J18" s="1"/>
  <c r="M18" s="1"/>
  <c r="I35"/>
  <c r="I36"/>
  <c r="J36" s="1"/>
  <c r="M36" s="1"/>
  <c r="I62"/>
  <c r="H9" i="1"/>
  <c r="F8"/>
  <c r="F76" s="1"/>
  <c r="K17"/>
  <c r="I17"/>
  <c r="J17" s="1"/>
  <c r="M17" s="1"/>
  <c r="G28"/>
  <c r="H31"/>
  <c r="H38"/>
  <c r="I39"/>
  <c r="G41"/>
  <c r="H42"/>
  <c r="K43"/>
  <c r="I43"/>
  <c r="J43" s="1"/>
  <c r="M43" s="1"/>
  <c r="H50"/>
  <c r="I51"/>
  <c r="J54"/>
  <c r="I53"/>
  <c r="H55"/>
  <c r="K56"/>
  <c r="K55" s="1"/>
  <c r="I56"/>
  <c r="K58"/>
  <c r="I58"/>
  <c r="K15"/>
  <c r="K13" s="1"/>
  <c r="I15"/>
  <c r="J15" s="1"/>
  <c r="H13"/>
  <c r="K19"/>
  <c r="I19"/>
  <c r="J19" s="1"/>
  <c r="M19" s="1"/>
  <c r="G22"/>
  <c r="H23"/>
  <c r="G24"/>
  <c r="H25"/>
  <c r="G26"/>
  <c r="H27"/>
  <c r="G32"/>
  <c r="H33"/>
  <c r="H44"/>
  <c r="K45"/>
  <c r="K44" s="1"/>
  <c r="J46"/>
  <c r="M46" s="1"/>
  <c r="K47"/>
  <c r="I47"/>
  <c r="J47" s="1"/>
  <c r="M47" s="1"/>
  <c r="H48"/>
  <c r="K49"/>
  <c r="K48" s="1"/>
  <c r="I49"/>
  <c r="H59"/>
  <c r="G57"/>
  <c r="K60"/>
  <c r="I60"/>
  <c r="J60" s="1"/>
  <c r="K63"/>
  <c r="I63"/>
  <c r="J63" s="1"/>
  <c r="H64"/>
  <c r="K65"/>
  <c r="K64" s="1"/>
  <c r="I65"/>
  <c r="H66"/>
  <c r="K67"/>
  <c r="K66" s="1"/>
  <c r="I67"/>
  <c r="H68"/>
  <c r="K69"/>
  <c r="K68" s="1"/>
  <c r="I69"/>
  <c r="H70"/>
  <c r="K71"/>
  <c r="K70" s="1"/>
  <c r="I71"/>
  <c r="H72"/>
  <c r="K73"/>
  <c r="K72" s="1"/>
  <c r="I73"/>
  <c r="K61"/>
  <c r="I29"/>
  <c r="E34"/>
  <c r="E8"/>
  <c r="G8"/>
  <c r="G76" s="1"/>
  <c r="I10"/>
  <c r="J10" s="1"/>
  <c r="M10" s="1"/>
  <c r="I11"/>
  <c r="J11" s="1"/>
  <c r="M11" s="1"/>
  <c r="G13"/>
  <c r="I14"/>
  <c r="I16"/>
  <c r="J16" s="1"/>
  <c r="M16" s="1"/>
  <c r="I18"/>
  <c r="J18" s="1"/>
  <c r="M18" s="1"/>
  <c r="H34"/>
  <c r="I35"/>
  <c r="I36"/>
  <c r="J36" s="1"/>
  <c r="M36" s="1"/>
  <c r="E44"/>
  <c r="E57"/>
  <c r="H61"/>
  <c r="I62"/>
  <c r="J45" i="38"/>
  <c r="I44"/>
  <c r="H12"/>
  <c r="I12" s="1"/>
  <c r="J12" s="1"/>
  <c r="M12" s="1"/>
  <c r="G8"/>
  <c r="K16"/>
  <c r="I16"/>
  <c r="J16" s="1"/>
  <c r="M16" s="1"/>
  <c r="I33"/>
  <c r="H32"/>
  <c r="H39"/>
  <c r="G38"/>
  <c r="K42"/>
  <c r="I42"/>
  <c r="H51"/>
  <c r="G50"/>
  <c r="K60"/>
  <c r="I60"/>
  <c r="J60" s="1"/>
  <c r="J62"/>
  <c r="H67"/>
  <c r="G66"/>
  <c r="H71"/>
  <c r="G70"/>
  <c r="K9"/>
  <c r="K8" s="1"/>
  <c r="I9"/>
  <c r="H8"/>
  <c r="K14"/>
  <c r="K13" s="1"/>
  <c r="I14"/>
  <c r="H13"/>
  <c r="K18"/>
  <c r="I18"/>
  <c r="J18" s="1"/>
  <c r="M18" s="1"/>
  <c r="K23"/>
  <c r="K22" s="1"/>
  <c r="I23"/>
  <c r="H22"/>
  <c r="K25"/>
  <c r="K24" s="1"/>
  <c r="I25"/>
  <c r="H24"/>
  <c r="K27"/>
  <c r="K26" s="1"/>
  <c r="I27"/>
  <c r="H26"/>
  <c r="K31"/>
  <c r="I31"/>
  <c r="J31" s="1"/>
  <c r="J35"/>
  <c r="I34"/>
  <c r="H43"/>
  <c r="H41" s="1"/>
  <c r="G41"/>
  <c r="K46"/>
  <c r="M46" s="1"/>
  <c r="H44"/>
  <c r="K47"/>
  <c r="I47"/>
  <c r="J47" s="1"/>
  <c r="H56"/>
  <c r="G55"/>
  <c r="H58"/>
  <c r="G57"/>
  <c r="K59"/>
  <c r="I59"/>
  <c r="J59" s="1"/>
  <c r="H63"/>
  <c r="G61"/>
  <c r="H65"/>
  <c r="F64"/>
  <c r="H69"/>
  <c r="G68"/>
  <c r="H73"/>
  <c r="G72"/>
  <c r="K28"/>
  <c r="F8"/>
  <c r="F76" s="1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76" s="1"/>
  <c r="E41"/>
  <c r="G44"/>
  <c r="I49"/>
  <c r="H53"/>
  <c r="I54"/>
  <c r="E66"/>
  <c r="E68"/>
  <c r="E70"/>
  <c r="E72"/>
  <c r="H12" i="39"/>
  <c r="I12" s="1"/>
  <c r="J12" s="1"/>
  <c r="M12" s="1"/>
  <c r="G8"/>
  <c r="K16"/>
  <c r="I16"/>
  <c r="J16" s="1"/>
  <c r="M16" s="1"/>
  <c r="I33"/>
  <c r="H32"/>
  <c r="H39"/>
  <c r="G38"/>
  <c r="K42"/>
  <c r="I42"/>
  <c r="H51"/>
  <c r="G50"/>
  <c r="K60"/>
  <c r="I60"/>
  <c r="J60" s="1"/>
  <c r="J62"/>
  <c r="H67"/>
  <c r="G66"/>
  <c r="H71"/>
  <c r="G70"/>
  <c r="K9"/>
  <c r="K8" s="1"/>
  <c r="I9"/>
  <c r="H8"/>
  <c r="K14"/>
  <c r="K13" s="1"/>
  <c r="I14"/>
  <c r="H13"/>
  <c r="K18"/>
  <c r="I18"/>
  <c r="J18" s="1"/>
  <c r="M18" s="1"/>
  <c r="K23"/>
  <c r="K22" s="1"/>
  <c r="I23"/>
  <c r="H22"/>
  <c r="K25"/>
  <c r="K24" s="1"/>
  <c r="I25"/>
  <c r="H24"/>
  <c r="K27"/>
  <c r="K26" s="1"/>
  <c r="I27"/>
  <c r="H26"/>
  <c r="K31"/>
  <c r="I31"/>
  <c r="J31" s="1"/>
  <c r="J35"/>
  <c r="I34"/>
  <c r="H43"/>
  <c r="H41" s="1"/>
  <c r="G41"/>
  <c r="J45"/>
  <c r="K46"/>
  <c r="M46" s="1"/>
  <c r="H44"/>
  <c r="K47"/>
  <c r="I47"/>
  <c r="J47" s="1"/>
  <c r="H56"/>
  <c r="G55"/>
  <c r="H58"/>
  <c r="G57"/>
  <c r="K59"/>
  <c r="I59"/>
  <c r="J59" s="1"/>
  <c r="H63"/>
  <c r="G61"/>
  <c r="H65"/>
  <c r="F64"/>
  <c r="H69"/>
  <c r="G68"/>
  <c r="H73"/>
  <c r="G72"/>
  <c r="K28"/>
  <c r="F8"/>
  <c r="F76" s="1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76" s="1"/>
  <c r="E41"/>
  <c r="G44"/>
  <c r="I49"/>
  <c r="H53"/>
  <c r="I54"/>
  <c r="E66"/>
  <c r="E68"/>
  <c r="E70"/>
  <c r="E72"/>
  <c r="H12" i="40"/>
  <c r="I12" s="1"/>
  <c r="J12" s="1"/>
  <c r="M12" s="1"/>
  <c r="G8"/>
  <c r="K16"/>
  <c r="I16"/>
  <c r="J16" s="1"/>
  <c r="M16" s="1"/>
  <c r="I33"/>
  <c r="H32"/>
  <c r="H39"/>
  <c r="G38"/>
  <c r="K42"/>
  <c r="I42"/>
  <c r="H51"/>
  <c r="G50"/>
  <c r="K60"/>
  <c r="I60"/>
  <c r="J60" s="1"/>
  <c r="J62"/>
  <c r="H67"/>
  <c r="G66"/>
  <c r="H71"/>
  <c r="G70"/>
  <c r="K9"/>
  <c r="K8" s="1"/>
  <c r="I9"/>
  <c r="H8"/>
  <c r="K14"/>
  <c r="K13" s="1"/>
  <c r="I14"/>
  <c r="H13"/>
  <c r="K18"/>
  <c r="I18"/>
  <c r="J18" s="1"/>
  <c r="M18" s="1"/>
  <c r="K23"/>
  <c r="K22" s="1"/>
  <c r="I23"/>
  <c r="H22"/>
  <c r="K25"/>
  <c r="K24" s="1"/>
  <c r="I25"/>
  <c r="H24"/>
  <c r="K27"/>
  <c r="K26" s="1"/>
  <c r="I27"/>
  <c r="H26"/>
  <c r="K31"/>
  <c r="I31"/>
  <c r="J31" s="1"/>
  <c r="J35"/>
  <c r="I34"/>
  <c r="H43"/>
  <c r="H41" s="1"/>
  <c r="G41"/>
  <c r="J45"/>
  <c r="K46"/>
  <c r="M46" s="1"/>
  <c r="H44"/>
  <c r="K47"/>
  <c r="I47"/>
  <c r="J47" s="1"/>
  <c r="H56"/>
  <c r="G55"/>
  <c r="H58"/>
  <c r="G57"/>
  <c r="K59"/>
  <c r="I59"/>
  <c r="J59" s="1"/>
  <c r="H63"/>
  <c r="G61"/>
  <c r="H65"/>
  <c r="F64"/>
  <c r="H69"/>
  <c r="G68"/>
  <c r="H73"/>
  <c r="G72"/>
  <c r="K28"/>
  <c r="F8"/>
  <c r="F76" s="1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76" s="1"/>
  <c r="E41"/>
  <c r="G44"/>
  <c r="I49"/>
  <c r="H53"/>
  <c r="I54"/>
  <c r="E66"/>
  <c r="E68"/>
  <c r="E70"/>
  <c r="E72"/>
  <c r="H12" i="41"/>
  <c r="I12" s="1"/>
  <c r="J12" s="1"/>
  <c r="M12" s="1"/>
  <c r="G8"/>
  <c r="K16"/>
  <c r="I16"/>
  <c r="J16" s="1"/>
  <c r="M16" s="1"/>
  <c r="I33"/>
  <c r="H32"/>
  <c r="H39"/>
  <c r="G38"/>
  <c r="K42"/>
  <c r="I42"/>
  <c r="H51"/>
  <c r="G50"/>
  <c r="K60"/>
  <c r="I60"/>
  <c r="J60" s="1"/>
  <c r="J62"/>
  <c r="H67"/>
  <c r="G66"/>
  <c r="H71"/>
  <c r="G70"/>
  <c r="K9"/>
  <c r="K8" s="1"/>
  <c r="I9"/>
  <c r="H8"/>
  <c r="K14"/>
  <c r="K13" s="1"/>
  <c r="I14"/>
  <c r="H13"/>
  <c r="K18"/>
  <c r="I18"/>
  <c r="J18" s="1"/>
  <c r="M18" s="1"/>
  <c r="K23"/>
  <c r="K22" s="1"/>
  <c r="I23"/>
  <c r="H22"/>
  <c r="K25"/>
  <c r="K24" s="1"/>
  <c r="I25"/>
  <c r="H24"/>
  <c r="K27"/>
  <c r="K26" s="1"/>
  <c r="I27"/>
  <c r="H26"/>
  <c r="K31"/>
  <c r="I31"/>
  <c r="J31" s="1"/>
  <c r="J35"/>
  <c r="I34"/>
  <c r="H43"/>
  <c r="H41" s="1"/>
  <c r="G41"/>
  <c r="J45"/>
  <c r="K46"/>
  <c r="M46" s="1"/>
  <c r="H44"/>
  <c r="K47"/>
  <c r="I47"/>
  <c r="J47" s="1"/>
  <c r="H56"/>
  <c r="G55"/>
  <c r="H58"/>
  <c r="G57"/>
  <c r="K59"/>
  <c r="I59"/>
  <c r="J59" s="1"/>
  <c r="H63"/>
  <c r="G61"/>
  <c r="H65"/>
  <c r="F64"/>
  <c r="H69"/>
  <c r="G68"/>
  <c r="H73"/>
  <c r="G72"/>
  <c r="K28"/>
  <c r="F8"/>
  <c r="F76" s="1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76" s="1"/>
  <c r="E41"/>
  <c r="G44"/>
  <c r="I49"/>
  <c r="H53"/>
  <c r="I54"/>
  <c r="E66"/>
  <c r="E68"/>
  <c r="E70"/>
  <c r="E72"/>
  <c r="H12" i="42"/>
  <c r="I12" s="1"/>
  <c r="J12" s="1"/>
  <c r="M12" s="1"/>
  <c r="G8"/>
  <c r="K16"/>
  <c r="I16"/>
  <c r="J16" s="1"/>
  <c r="M16" s="1"/>
  <c r="I33"/>
  <c r="H32"/>
  <c r="H39"/>
  <c r="G38"/>
  <c r="K42"/>
  <c r="I42"/>
  <c r="H51"/>
  <c r="G50"/>
  <c r="K60"/>
  <c r="I60"/>
  <c r="J60" s="1"/>
  <c r="J62"/>
  <c r="H67"/>
  <c r="G66"/>
  <c r="H71"/>
  <c r="G70"/>
  <c r="K9"/>
  <c r="K8" s="1"/>
  <c r="I9"/>
  <c r="H8"/>
  <c r="K14"/>
  <c r="K13" s="1"/>
  <c r="I14"/>
  <c r="H13"/>
  <c r="K18"/>
  <c r="I18"/>
  <c r="J18" s="1"/>
  <c r="M18" s="1"/>
  <c r="K23"/>
  <c r="K22" s="1"/>
  <c r="I23"/>
  <c r="H22"/>
  <c r="K25"/>
  <c r="K24" s="1"/>
  <c r="I25"/>
  <c r="H24"/>
  <c r="K27"/>
  <c r="K26" s="1"/>
  <c r="I27"/>
  <c r="H26"/>
  <c r="K31"/>
  <c r="I31"/>
  <c r="J31" s="1"/>
  <c r="J35"/>
  <c r="I34"/>
  <c r="H43"/>
  <c r="H41" s="1"/>
  <c r="G41"/>
  <c r="J45"/>
  <c r="K46"/>
  <c r="M46" s="1"/>
  <c r="H44"/>
  <c r="K47"/>
  <c r="I47"/>
  <c r="J47" s="1"/>
  <c r="H56"/>
  <c r="G55"/>
  <c r="H58"/>
  <c r="G57"/>
  <c r="K59"/>
  <c r="I59"/>
  <c r="J59" s="1"/>
  <c r="H63"/>
  <c r="G61"/>
  <c r="H65"/>
  <c r="F64"/>
  <c r="H69"/>
  <c r="G68"/>
  <c r="H73"/>
  <c r="G72"/>
  <c r="K28"/>
  <c r="F8"/>
  <c r="F76" s="1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76" s="1"/>
  <c r="E41"/>
  <c r="G44"/>
  <c r="I49"/>
  <c r="H53"/>
  <c r="I54"/>
  <c r="E66"/>
  <c r="E68"/>
  <c r="E70"/>
  <c r="E72"/>
  <c r="H12" i="43"/>
  <c r="I12" s="1"/>
  <c r="J12" s="1"/>
  <c r="M12" s="1"/>
  <c r="G8"/>
  <c r="K16"/>
  <c r="I16"/>
  <c r="J16" s="1"/>
  <c r="M16" s="1"/>
  <c r="I33"/>
  <c r="H32"/>
  <c r="H39"/>
  <c r="G38"/>
  <c r="K42"/>
  <c r="I42"/>
  <c r="H51"/>
  <c r="G50"/>
  <c r="K60"/>
  <c r="I60"/>
  <c r="J60" s="1"/>
  <c r="J62"/>
  <c r="H67"/>
  <c r="G66"/>
  <c r="H71"/>
  <c r="G70"/>
  <c r="K9"/>
  <c r="K8" s="1"/>
  <c r="I9"/>
  <c r="H8"/>
  <c r="K14"/>
  <c r="K13" s="1"/>
  <c r="I14"/>
  <c r="H13"/>
  <c r="K18"/>
  <c r="I18"/>
  <c r="J18" s="1"/>
  <c r="M18" s="1"/>
  <c r="K23"/>
  <c r="K22" s="1"/>
  <c r="I23"/>
  <c r="H22"/>
  <c r="K25"/>
  <c r="K24" s="1"/>
  <c r="I25"/>
  <c r="H24"/>
  <c r="K27"/>
  <c r="K26" s="1"/>
  <c r="I27"/>
  <c r="H26"/>
  <c r="K31"/>
  <c r="I31"/>
  <c r="J31" s="1"/>
  <c r="J35"/>
  <c r="I34"/>
  <c r="H43"/>
  <c r="H41" s="1"/>
  <c r="G41"/>
  <c r="J45"/>
  <c r="K46"/>
  <c r="M46" s="1"/>
  <c r="H44"/>
  <c r="K47"/>
  <c r="I47"/>
  <c r="J47" s="1"/>
  <c r="H56"/>
  <c r="G55"/>
  <c r="H58"/>
  <c r="G57"/>
  <c r="K59"/>
  <c r="I59"/>
  <c r="J59" s="1"/>
  <c r="H63"/>
  <c r="G61"/>
  <c r="H65"/>
  <c r="F64"/>
  <c r="H69"/>
  <c r="G68"/>
  <c r="H73"/>
  <c r="G72"/>
  <c r="K28"/>
  <c r="F8"/>
  <c r="F76" s="1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76" s="1"/>
  <c r="E41"/>
  <c r="G44"/>
  <c r="I49"/>
  <c r="H53"/>
  <c r="I54"/>
  <c r="E66"/>
  <c r="E68"/>
  <c r="E70"/>
  <c r="E72"/>
  <c r="H12" i="44"/>
  <c r="I12" s="1"/>
  <c r="J12" s="1"/>
  <c r="M12" s="1"/>
  <c r="G8"/>
  <c r="K16"/>
  <c r="I16"/>
  <c r="J16" s="1"/>
  <c r="M16" s="1"/>
  <c r="I33"/>
  <c r="H32"/>
  <c r="H39"/>
  <c r="G38"/>
  <c r="K42"/>
  <c r="I42"/>
  <c r="H51"/>
  <c r="G50"/>
  <c r="K60"/>
  <c r="I60"/>
  <c r="J60" s="1"/>
  <c r="J62"/>
  <c r="H67"/>
  <c r="G66"/>
  <c r="H71"/>
  <c r="G70"/>
  <c r="K9"/>
  <c r="K8" s="1"/>
  <c r="I9"/>
  <c r="H8"/>
  <c r="K14"/>
  <c r="K13" s="1"/>
  <c r="I14"/>
  <c r="H13"/>
  <c r="K18"/>
  <c r="I18"/>
  <c r="J18" s="1"/>
  <c r="M18" s="1"/>
  <c r="K23"/>
  <c r="K22" s="1"/>
  <c r="I23"/>
  <c r="H22"/>
  <c r="K25"/>
  <c r="K24" s="1"/>
  <c r="I25"/>
  <c r="H24"/>
  <c r="K27"/>
  <c r="K26" s="1"/>
  <c r="I27"/>
  <c r="H26"/>
  <c r="K31"/>
  <c r="I31"/>
  <c r="J31" s="1"/>
  <c r="J35"/>
  <c r="I34"/>
  <c r="H43"/>
  <c r="H41" s="1"/>
  <c r="G41"/>
  <c r="J45"/>
  <c r="K46"/>
  <c r="M46" s="1"/>
  <c r="H44"/>
  <c r="K47"/>
  <c r="I47"/>
  <c r="J47" s="1"/>
  <c r="H56"/>
  <c r="G55"/>
  <c r="H58"/>
  <c r="G57"/>
  <c r="K59"/>
  <c r="I59"/>
  <c r="J59" s="1"/>
  <c r="H63"/>
  <c r="G61"/>
  <c r="H65"/>
  <c r="F64"/>
  <c r="H69"/>
  <c r="G68"/>
  <c r="H73"/>
  <c r="G72"/>
  <c r="K28"/>
  <c r="F8"/>
  <c r="F76" s="1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76" s="1"/>
  <c r="E41"/>
  <c r="G44"/>
  <c r="I49"/>
  <c r="H53"/>
  <c r="I54"/>
  <c r="E66"/>
  <c r="E68"/>
  <c r="E70"/>
  <c r="E72"/>
  <c r="H12" i="45"/>
  <c r="I12" s="1"/>
  <c r="J12" s="1"/>
  <c r="M12" s="1"/>
  <c r="G8"/>
  <c r="K16"/>
  <c r="I16"/>
  <c r="J16" s="1"/>
  <c r="M16" s="1"/>
  <c r="I33"/>
  <c r="H32"/>
  <c r="H39"/>
  <c r="G38"/>
  <c r="K42"/>
  <c r="I42"/>
  <c r="H51"/>
  <c r="G50"/>
  <c r="K60"/>
  <c r="I60"/>
  <c r="J60" s="1"/>
  <c r="J62"/>
  <c r="H67"/>
  <c r="G66"/>
  <c r="H71"/>
  <c r="G70"/>
  <c r="K9"/>
  <c r="K8" s="1"/>
  <c r="I9"/>
  <c r="H8"/>
  <c r="K14"/>
  <c r="K13" s="1"/>
  <c r="I14"/>
  <c r="H13"/>
  <c r="K18"/>
  <c r="I18"/>
  <c r="J18" s="1"/>
  <c r="M18" s="1"/>
  <c r="K23"/>
  <c r="K22" s="1"/>
  <c r="I23"/>
  <c r="H22"/>
  <c r="K25"/>
  <c r="K24" s="1"/>
  <c r="I25"/>
  <c r="H24"/>
  <c r="K27"/>
  <c r="K26" s="1"/>
  <c r="I27"/>
  <c r="H26"/>
  <c r="K31"/>
  <c r="I31"/>
  <c r="J31" s="1"/>
  <c r="J35"/>
  <c r="I34"/>
  <c r="H43"/>
  <c r="H41" s="1"/>
  <c r="G41"/>
  <c r="J45"/>
  <c r="K46"/>
  <c r="M46" s="1"/>
  <c r="H44"/>
  <c r="K47"/>
  <c r="I47"/>
  <c r="J47" s="1"/>
  <c r="H56"/>
  <c r="G55"/>
  <c r="H58"/>
  <c r="G57"/>
  <c r="K59"/>
  <c r="I59"/>
  <c r="J59" s="1"/>
  <c r="H63"/>
  <c r="G61"/>
  <c r="H65"/>
  <c r="F64"/>
  <c r="H69"/>
  <c r="G68"/>
  <c r="H73"/>
  <c r="G72"/>
  <c r="K28"/>
  <c r="F8"/>
  <c r="F76" s="1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76" s="1"/>
  <c r="E41"/>
  <c r="G44"/>
  <c r="I49"/>
  <c r="H53"/>
  <c r="I54"/>
  <c r="E66"/>
  <c r="E68"/>
  <c r="E70"/>
  <c r="E72"/>
  <c r="H9" i="46"/>
  <c r="F8"/>
  <c r="K17"/>
  <c r="I17"/>
  <c r="J17" s="1"/>
  <c r="M17" s="1"/>
  <c r="G22"/>
  <c r="H23"/>
  <c r="G24"/>
  <c r="H25"/>
  <c r="G26"/>
  <c r="H27"/>
  <c r="G28"/>
  <c r="H31"/>
  <c r="H38"/>
  <c r="I39"/>
  <c r="G41"/>
  <c r="H42"/>
  <c r="K43"/>
  <c r="I43"/>
  <c r="J43" s="1"/>
  <c r="M43" s="1"/>
  <c r="H44"/>
  <c r="K45"/>
  <c r="K44" s="1"/>
  <c r="J46"/>
  <c r="M46" s="1"/>
  <c r="K47"/>
  <c r="I47"/>
  <c r="J47" s="1"/>
  <c r="M47" s="1"/>
  <c r="H48"/>
  <c r="K49"/>
  <c r="K48" s="1"/>
  <c r="I49"/>
  <c r="K59"/>
  <c r="I59"/>
  <c r="J59" s="1"/>
  <c r="H71"/>
  <c r="G70"/>
  <c r="K15"/>
  <c r="I15"/>
  <c r="J15" s="1"/>
  <c r="H13"/>
  <c r="K19"/>
  <c r="I19"/>
  <c r="J19" s="1"/>
  <c r="M19" s="1"/>
  <c r="G32"/>
  <c r="H33"/>
  <c r="J44"/>
  <c r="H51"/>
  <c r="G50"/>
  <c r="G76" s="1"/>
  <c r="H56"/>
  <c r="G55"/>
  <c r="H58"/>
  <c r="G57"/>
  <c r="K60"/>
  <c r="I60"/>
  <c r="J60" s="1"/>
  <c r="M60" s="1"/>
  <c r="H63"/>
  <c r="G61"/>
  <c r="H65"/>
  <c r="F64"/>
  <c r="H67"/>
  <c r="G66"/>
  <c r="H69"/>
  <c r="G68"/>
  <c r="H73"/>
  <c r="G72"/>
  <c r="K13"/>
  <c r="I29"/>
  <c r="I30"/>
  <c r="J30" s="1"/>
  <c r="M30" s="1"/>
  <c r="I54"/>
  <c r="E70"/>
  <c r="E76" s="1"/>
  <c r="E72"/>
  <c r="I10"/>
  <c r="J10" s="1"/>
  <c r="M10" s="1"/>
  <c r="I11"/>
  <c r="J11" s="1"/>
  <c r="M11" s="1"/>
  <c r="I14"/>
  <c r="I16"/>
  <c r="J16" s="1"/>
  <c r="M16" s="1"/>
  <c r="I18"/>
  <c r="J18" s="1"/>
  <c r="M18" s="1"/>
  <c r="I35"/>
  <c r="I36"/>
  <c r="J36" s="1"/>
  <c r="M36" s="1"/>
  <c r="I62"/>
  <c r="H12" i="47"/>
  <c r="I12" s="1"/>
  <c r="J12" s="1"/>
  <c r="M12" s="1"/>
  <c r="G8"/>
  <c r="K16"/>
  <c r="I16"/>
  <c r="J16" s="1"/>
  <c r="M16" s="1"/>
  <c r="I33"/>
  <c r="H32"/>
  <c r="H39"/>
  <c r="G38"/>
  <c r="K42"/>
  <c r="I42"/>
  <c r="H51"/>
  <c r="G50"/>
  <c r="K60"/>
  <c r="I60"/>
  <c r="J60" s="1"/>
  <c r="J62"/>
  <c r="H67"/>
  <c r="G66"/>
  <c r="H71"/>
  <c r="G70"/>
  <c r="K9"/>
  <c r="K8" s="1"/>
  <c r="I9"/>
  <c r="H8"/>
  <c r="K14"/>
  <c r="K13" s="1"/>
  <c r="I14"/>
  <c r="H13"/>
  <c r="K18"/>
  <c r="I18"/>
  <c r="J18" s="1"/>
  <c r="M18" s="1"/>
  <c r="K23"/>
  <c r="K22" s="1"/>
  <c r="I23"/>
  <c r="H22"/>
  <c r="K25"/>
  <c r="K24" s="1"/>
  <c r="I25"/>
  <c r="H24"/>
  <c r="K27"/>
  <c r="K26" s="1"/>
  <c r="I27"/>
  <c r="H26"/>
  <c r="K31"/>
  <c r="I31"/>
  <c r="J31" s="1"/>
  <c r="J35"/>
  <c r="I34"/>
  <c r="H43"/>
  <c r="H41" s="1"/>
  <c r="G41"/>
  <c r="J45"/>
  <c r="K46"/>
  <c r="M46" s="1"/>
  <c r="H44"/>
  <c r="K47"/>
  <c r="I47"/>
  <c r="J47" s="1"/>
  <c r="H56"/>
  <c r="G55"/>
  <c r="H58"/>
  <c r="G57"/>
  <c r="K59"/>
  <c r="I59"/>
  <c r="J59" s="1"/>
  <c r="H63"/>
  <c r="G61"/>
  <c r="H65"/>
  <c r="F64"/>
  <c r="H69"/>
  <c r="G68"/>
  <c r="H73"/>
  <c r="G72"/>
  <c r="K28"/>
  <c r="F8"/>
  <c r="F76" s="1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76" s="1"/>
  <c r="E41"/>
  <c r="G44"/>
  <c r="I49"/>
  <c r="H53"/>
  <c r="I54"/>
  <c r="E66"/>
  <c r="E68"/>
  <c r="E70"/>
  <c r="E72"/>
  <c r="H9" i="48"/>
  <c r="F8"/>
  <c r="F76" s="1"/>
  <c r="K17"/>
  <c r="I17"/>
  <c r="J17" s="1"/>
  <c r="M17" s="1"/>
  <c r="G28"/>
  <c r="H31"/>
  <c r="H38"/>
  <c r="I39"/>
  <c r="G41"/>
  <c r="H42"/>
  <c r="K43"/>
  <c r="I43"/>
  <c r="J43" s="1"/>
  <c r="M43" s="1"/>
  <c r="H50"/>
  <c r="I51"/>
  <c r="J54"/>
  <c r="I53"/>
  <c r="H55"/>
  <c r="K56"/>
  <c r="K55" s="1"/>
  <c r="I56"/>
  <c r="K58"/>
  <c r="I58"/>
  <c r="K15"/>
  <c r="K13" s="1"/>
  <c r="I15"/>
  <c r="J15" s="1"/>
  <c r="H13"/>
  <c r="K19"/>
  <c r="I19"/>
  <c r="J19" s="1"/>
  <c r="M19" s="1"/>
  <c r="G22"/>
  <c r="H23"/>
  <c r="G24"/>
  <c r="H25"/>
  <c r="G26"/>
  <c r="H27"/>
  <c r="G32"/>
  <c r="H33"/>
  <c r="H44"/>
  <c r="K45"/>
  <c r="K44" s="1"/>
  <c r="J46"/>
  <c r="M46" s="1"/>
  <c r="K47"/>
  <c r="I47"/>
  <c r="J47" s="1"/>
  <c r="M47" s="1"/>
  <c r="H48"/>
  <c r="K49"/>
  <c r="K48" s="1"/>
  <c r="I49"/>
  <c r="H59"/>
  <c r="G57"/>
  <c r="K60"/>
  <c r="I60"/>
  <c r="J60" s="1"/>
  <c r="K63"/>
  <c r="I63"/>
  <c r="J63" s="1"/>
  <c r="H64"/>
  <c r="K65"/>
  <c r="K64" s="1"/>
  <c r="I65"/>
  <c r="H66"/>
  <c r="K67"/>
  <c r="K66" s="1"/>
  <c r="I67"/>
  <c r="H68"/>
  <c r="K69"/>
  <c r="K68" s="1"/>
  <c r="I69"/>
  <c r="H70"/>
  <c r="K71"/>
  <c r="K70" s="1"/>
  <c r="I71"/>
  <c r="H72"/>
  <c r="K73"/>
  <c r="K72" s="1"/>
  <c r="I73"/>
  <c r="K61"/>
  <c r="I29"/>
  <c r="E8"/>
  <c r="G8"/>
  <c r="I10"/>
  <c r="J10" s="1"/>
  <c r="M10" s="1"/>
  <c r="I11"/>
  <c r="J11" s="1"/>
  <c r="M11" s="1"/>
  <c r="G13"/>
  <c r="I14"/>
  <c r="I16"/>
  <c r="J16" s="1"/>
  <c r="M16" s="1"/>
  <c r="I18"/>
  <c r="J18" s="1"/>
  <c r="M18" s="1"/>
  <c r="H34"/>
  <c r="I35"/>
  <c r="I36"/>
  <c r="J36" s="1"/>
  <c r="M36" s="1"/>
  <c r="E44"/>
  <c r="E57"/>
  <c r="H61"/>
  <c r="I62"/>
  <c r="H12" i="49"/>
  <c r="I12" s="1"/>
  <c r="J12" s="1"/>
  <c r="M12" s="1"/>
  <c r="G8"/>
  <c r="K16"/>
  <c r="I16"/>
  <c r="J16" s="1"/>
  <c r="M16" s="1"/>
  <c r="I33"/>
  <c r="H32"/>
  <c r="H39"/>
  <c r="G38"/>
  <c r="K42"/>
  <c r="I42"/>
  <c r="H51"/>
  <c r="G50"/>
  <c r="K60"/>
  <c r="I60"/>
  <c r="J60" s="1"/>
  <c r="J62"/>
  <c r="H67"/>
  <c r="G66"/>
  <c r="H71"/>
  <c r="G70"/>
  <c r="K9"/>
  <c r="K8" s="1"/>
  <c r="I9"/>
  <c r="H8"/>
  <c r="K14"/>
  <c r="K13" s="1"/>
  <c r="I14"/>
  <c r="H13"/>
  <c r="K18"/>
  <c r="I18"/>
  <c r="J18" s="1"/>
  <c r="M18" s="1"/>
  <c r="K23"/>
  <c r="K22" s="1"/>
  <c r="I23"/>
  <c r="H22"/>
  <c r="K25"/>
  <c r="K24" s="1"/>
  <c r="I25"/>
  <c r="H24"/>
  <c r="K27"/>
  <c r="K26" s="1"/>
  <c r="I27"/>
  <c r="H26"/>
  <c r="K31"/>
  <c r="I31"/>
  <c r="J31" s="1"/>
  <c r="J35"/>
  <c r="I34"/>
  <c r="H43"/>
  <c r="H41" s="1"/>
  <c r="G41"/>
  <c r="J45"/>
  <c r="K46"/>
  <c r="M46" s="1"/>
  <c r="H44"/>
  <c r="K47"/>
  <c r="I47"/>
  <c r="J47" s="1"/>
  <c r="H56"/>
  <c r="G55"/>
  <c r="H58"/>
  <c r="G57"/>
  <c r="K59"/>
  <c r="I59"/>
  <c r="J59" s="1"/>
  <c r="H63"/>
  <c r="G61"/>
  <c r="H65"/>
  <c r="F64"/>
  <c r="H69"/>
  <c r="G68"/>
  <c r="H73"/>
  <c r="G72"/>
  <c r="K28"/>
  <c r="F8"/>
  <c r="F76" s="1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76" s="1"/>
  <c r="E41"/>
  <c r="G44"/>
  <c r="I49"/>
  <c r="H53"/>
  <c r="I54"/>
  <c r="E66"/>
  <c r="E68"/>
  <c r="E70"/>
  <c r="E72"/>
  <c r="H12" i="50"/>
  <c r="I12" s="1"/>
  <c r="J12" s="1"/>
  <c r="M12" s="1"/>
  <c r="G8"/>
  <c r="K16"/>
  <c r="I16"/>
  <c r="J16" s="1"/>
  <c r="M16" s="1"/>
  <c r="I33"/>
  <c r="H32"/>
  <c r="H39"/>
  <c r="G38"/>
  <c r="K42"/>
  <c r="I42"/>
  <c r="H51"/>
  <c r="G50"/>
  <c r="K60"/>
  <c r="I60"/>
  <c r="J60" s="1"/>
  <c r="J62"/>
  <c r="H67"/>
  <c r="G66"/>
  <c r="H71"/>
  <c r="G70"/>
  <c r="K9"/>
  <c r="K8" s="1"/>
  <c r="I9"/>
  <c r="H8"/>
  <c r="K14"/>
  <c r="K13" s="1"/>
  <c r="I14"/>
  <c r="H13"/>
  <c r="K18"/>
  <c r="I18"/>
  <c r="J18" s="1"/>
  <c r="M18" s="1"/>
  <c r="K23"/>
  <c r="K22" s="1"/>
  <c r="I23"/>
  <c r="H22"/>
  <c r="K25"/>
  <c r="K24" s="1"/>
  <c r="I25"/>
  <c r="H24"/>
  <c r="K27"/>
  <c r="K26" s="1"/>
  <c r="I27"/>
  <c r="H26"/>
  <c r="K31"/>
  <c r="I31"/>
  <c r="J31" s="1"/>
  <c r="J35"/>
  <c r="I34"/>
  <c r="H43"/>
  <c r="H41" s="1"/>
  <c r="G41"/>
  <c r="J45"/>
  <c r="K46"/>
  <c r="M46" s="1"/>
  <c r="H44"/>
  <c r="K47"/>
  <c r="I47"/>
  <c r="J47" s="1"/>
  <c r="H56"/>
  <c r="G55"/>
  <c r="H58"/>
  <c r="G57"/>
  <c r="K59"/>
  <c r="I59"/>
  <c r="J59" s="1"/>
  <c r="H63"/>
  <c r="G61"/>
  <c r="H65"/>
  <c r="F64"/>
  <c r="H69"/>
  <c r="G68"/>
  <c r="H73"/>
  <c r="G72"/>
  <c r="K28"/>
  <c r="F8"/>
  <c r="F76" s="1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76" s="1"/>
  <c r="E41"/>
  <c r="G44"/>
  <c r="I49"/>
  <c r="H53"/>
  <c r="I54"/>
  <c r="E66"/>
  <c r="E68"/>
  <c r="E70"/>
  <c r="E72"/>
  <c r="H12" i="51"/>
  <c r="I12" s="1"/>
  <c r="J12" s="1"/>
  <c r="M12" s="1"/>
  <c r="G8"/>
  <c r="K16"/>
  <c r="I16"/>
  <c r="J16" s="1"/>
  <c r="M16" s="1"/>
  <c r="I33"/>
  <c r="H32"/>
  <c r="H39"/>
  <c r="G38"/>
  <c r="K42"/>
  <c r="I42"/>
  <c r="H51"/>
  <c r="G50"/>
  <c r="K60"/>
  <c r="I60"/>
  <c r="J60" s="1"/>
  <c r="J62"/>
  <c r="H67"/>
  <c r="G66"/>
  <c r="H71"/>
  <c r="G70"/>
  <c r="K9"/>
  <c r="K8" s="1"/>
  <c r="I9"/>
  <c r="H8"/>
  <c r="K14"/>
  <c r="K13" s="1"/>
  <c r="I14"/>
  <c r="H13"/>
  <c r="K18"/>
  <c r="I18"/>
  <c r="J18" s="1"/>
  <c r="M18" s="1"/>
  <c r="K23"/>
  <c r="K22" s="1"/>
  <c r="I23"/>
  <c r="H22"/>
  <c r="K25"/>
  <c r="K24" s="1"/>
  <c r="I25"/>
  <c r="H24"/>
  <c r="K27"/>
  <c r="K26" s="1"/>
  <c r="I27"/>
  <c r="H26"/>
  <c r="K31"/>
  <c r="I31"/>
  <c r="J31" s="1"/>
  <c r="J35"/>
  <c r="I34"/>
  <c r="H43"/>
  <c r="H41" s="1"/>
  <c r="G41"/>
  <c r="J45"/>
  <c r="K46"/>
  <c r="M46" s="1"/>
  <c r="H44"/>
  <c r="K47"/>
  <c r="I47"/>
  <c r="J47" s="1"/>
  <c r="H56"/>
  <c r="G55"/>
  <c r="H58"/>
  <c r="G57"/>
  <c r="K59"/>
  <c r="I59"/>
  <c r="J59" s="1"/>
  <c r="H63"/>
  <c r="G61"/>
  <c r="H65"/>
  <c r="F64"/>
  <c r="H69"/>
  <c r="G68"/>
  <c r="H73"/>
  <c r="G72"/>
  <c r="K28"/>
  <c r="F8"/>
  <c r="F76" s="1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76" s="1"/>
  <c r="E41"/>
  <c r="G44"/>
  <c r="I49"/>
  <c r="H53"/>
  <c r="I54"/>
  <c r="E66"/>
  <c r="E68"/>
  <c r="E70"/>
  <c r="E72"/>
  <c r="H12" i="72"/>
  <c r="I12" s="1"/>
  <c r="J12" s="1"/>
  <c r="M12" s="1"/>
  <c r="G8"/>
  <c r="K16"/>
  <c r="I16"/>
  <c r="J16" s="1"/>
  <c r="M16" s="1"/>
  <c r="I33"/>
  <c r="H32"/>
  <c r="H39"/>
  <c r="G38"/>
  <c r="K42"/>
  <c r="I42"/>
  <c r="H51"/>
  <c r="G50"/>
  <c r="K60"/>
  <c r="I60"/>
  <c r="J60" s="1"/>
  <c r="J62"/>
  <c r="H67"/>
  <c r="G66"/>
  <c r="H71"/>
  <c r="G70"/>
  <c r="K9"/>
  <c r="K8" s="1"/>
  <c r="I9"/>
  <c r="H8"/>
  <c r="K14"/>
  <c r="K13" s="1"/>
  <c r="I14"/>
  <c r="H13"/>
  <c r="K18"/>
  <c r="I18"/>
  <c r="J18" s="1"/>
  <c r="M18" s="1"/>
  <c r="K23"/>
  <c r="K22" s="1"/>
  <c r="I23"/>
  <c r="H22"/>
  <c r="K25"/>
  <c r="K24" s="1"/>
  <c r="I25"/>
  <c r="H24"/>
  <c r="K27"/>
  <c r="K26" s="1"/>
  <c r="I27"/>
  <c r="H26"/>
  <c r="K31"/>
  <c r="I31"/>
  <c r="J31" s="1"/>
  <c r="J35"/>
  <c r="I34"/>
  <c r="H43"/>
  <c r="H41" s="1"/>
  <c r="G41"/>
  <c r="J45"/>
  <c r="K46"/>
  <c r="M46" s="1"/>
  <c r="H44"/>
  <c r="K47"/>
  <c r="I47"/>
  <c r="J47" s="1"/>
  <c r="H56"/>
  <c r="G55"/>
  <c r="H58"/>
  <c r="G57"/>
  <c r="K59"/>
  <c r="I59"/>
  <c r="J59" s="1"/>
  <c r="H63"/>
  <c r="G61"/>
  <c r="H65"/>
  <c r="F64"/>
  <c r="H69"/>
  <c r="G68"/>
  <c r="H73"/>
  <c r="G72"/>
  <c r="K28"/>
  <c r="F8"/>
  <c r="F76" s="1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76" s="1"/>
  <c r="E41"/>
  <c r="G44"/>
  <c r="I49"/>
  <c r="H53"/>
  <c r="I54"/>
  <c r="E66"/>
  <c r="E68"/>
  <c r="E70"/>
  <c r="E72"/>
  <c r="H12" i="53"/>
  <c r="I12" s="1"/>
  <c r="J12" s="1"/>
  <c r="M12" s="1"/>
  <c r="G8"/>
  <c r="K16"/>
  <c r="I16"/>
  <c r="J16" s="1"/>
  <c r="M16" s="1"/>
  <c r="I33"/>
  <c r="H32"/>
  <c r="H39"/>
  <c r="G38"/>
  <c r="K42"/>
  <c r="I42"/>
  <c r="H51"/>
  <c r="G50"/>
  <c r="K60"/>
  <c r="I60"/>
  <c r="J60" s="1"/>
  <c r="J62"/>
  <c r="H67"/>
  <c r="G66"/>
  <c r="H71"/>
  <c r="G70"/>
  <c r="K9"/>
  <c r="K8" s="1"/>
  <c r="I9"/>
  <c r="H8"/>
  <c r="K14"/>
  <c r="K13" s="1"/>
  <c r="I14"/>
  <c r="H13"/>
  <c r="K18"/>
  <c r="I18"/>
  <c r="J18" s="1"/>
  <c r="M18" s="1"/>
  <c r="K23"/>
  <c r="K22" s="1"/>
  <c r="I23"/>
  <c r="H22"/>
  <c r="K25"/>
  <c r="K24" s="1"/>
  <c r="I25"/>
  <c r="H24"/>
  <c r="K27"/>
  <c r="K26" s="1"/>
  <c r="I27"/>
  <c r="H26"/>
  <c r="K31"/>
  <c r="I31"/>
  <c r="J31" s="1"/>
  <c r="J35"/>
  <c r="I34"/>
  <c r="H43"/>
  <c r="H41" s="1"/>
  <c r="G41"/>
  <c r="J45"/>
  <c r="K46"/>
  <c r="M46" s="1"/>
  <c r="H44"/>
  <c r="K47"/>
  <c r="I47"/>
  <c r="J47" s="1"/>
  <c r="H56"/>
  <c r="G55"/>
  <c r="H58"/>
  <c r="G57"/>
  <c r="K59"/>
  <c r="I59"/>
  <c r="J59" s="1"/>
  <c r="H63"/>
  <c r="G61"/>
  <c r="H65"/>
  <c r="F64"/>
  <c r="H69"/>
  <c r="G68"/>
  <c r="H73"/>
  <c r="G72"/>
  <c r="K28"/>
  <c r="F8"/>
  <c r="F76" s="1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76" s="1"/>
  <c r="E41"/>
  <c r="G44"/>
  <c r="I49"/>
  <c r="H53"/>
  <c r="I54"/>
  <c r="E66"/>
  <c r="E68"/>
  <c r="E70"/>
  <c r="E72"/>
  <c r="H12" i="54"/>
  <c r="I12" s="1"/>
  <c r="J12" s="1"/>
  <c r="M12" s="1"/>
  <c r="G8"/>
  <c r="K16"/>
  <c r="I16"/>
  <c r="J16" s="1"/>
  <c r="M16" s="1"/>
  <c r="I33"/>
  <c r="H32"/>
  <c r="H39"/>
  <c r="G38"/>
  <c r="K42"/>
  <c r="I42"/>
  <c r="H51"/>
  <c r="G50"/>
  <c r="K60"/>
  <c r="I60"/>
  <c r="J60" s="1"/>
  <c r="J62"/>
  <c r="H67"/>
  <c r="G66"/>
  <c r="H71"/>
  <c r="G70"/>
  <c r="K9"/>
  <c r="K8" s="1"/>
  <c r="I9"/>
  <c r="H8"/>
  <c r="K14"/>
  <c r="K13" s="1"/>
  <c r="I14"/>
  <c r="H13"/>
  <c r="K18"/>
  <c r="I18"/>
  <c r="J18" s="1"/>
  <c r="M18" s="1"/>
  <c r="K23"/>
  <c r="K22" s="1"/>
  <c r="I23"/>
  <c r="H22"/>
  <c r="K25"/>
  <c r="K24" s="1"/>
  <c r="I25"/>
  <c r="H24"/>
  <c r="K27"/>
  <c r="K26" s="1"/>
  <c r="I27"/>
  <c r="H26"/>
  <c r="K31"/>
  <c r="I31"/>
  <c r="J31" s="1"/>
  <c r="J35"/>
  <c r="I34"/>
  <c r="H43"/>
  <c r="H41" s="1"/>
  <c r="G41"/>
  <c r="J45"/>
  <c r="K46"/>
  <c r="M46" s="1"/>
  <c r="H44"/>
  <c r="K47"/>
  <c r="I47"/>
  <c r="J47" s="1"/>
  <c r="H56"/>
  <c r="G55"/>
  <c r="H58"/>
  <c r="G57"/>
  <c r="K59"/>
  <c r="I59"/>
  <c r="J59" s="1"/>
  <c r="H63"/>
  <c r="G61"/>
  <c r="H65"/>
  <c r="F64"/>
  <c r="H69"/>
  <c r="G68"/>
  <c r="H73"/>
  <c r="G72"/>
  <c r="K28"/>
  <c r="F8"/>
  <c r="F76" s="1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76" s="1"/>
  <c r="E41"/>
  <c r="G44"/>
  <c r="I49"/>
  <c r="H53"/>
  <c r="I54"/>
  <c r="E66"/>
  <c r="E68"/>
  <c r="E70"/>
  <c r="E72"/>
  <c r="H12" i="55"/>
  <c r="I12" s="1"/>
  <c r="J12" s="1"/>
  <c r="M12" s="1"/>
  <c r="G8"/>
  <c r="K16"/>
  <c r="I16"/>
  <c r="J16" s="1"/>
  <c r="M16" s="1"/>
  <c r="I33"/>
  <c r="H32"/>
  <c r="H39"/>
  <c r="G38"/>
  <c r="K42"/>
  <c r="I42"/>
  <c r="H51"/>
  <c r="G50"/>
  <c r="K60"/>
  <c r="I60"/>
  <c r="J60" s="1"/>
  <c r="J62"/>
  <c r="H67"/>
  <c r="G66"/>
  <c r="H71"/>
  <c r="G70"/>
  <c r="K9"/>
  <c r="K8" s="1"/>
  <c r="I9"/>
  <c r="H8"/>
  <c r="K14"/>
  <c r="K13" s="1"/>
  <c r="I14"/>
  <c r="H13"/>
  <c r="K18"/>
  <c r="I18"/>
  <c r="J18" s="1"/>
  <c r="M18" s="1"/>
  <c r="K23"/>
  <c r="K22" s="1"/>
  <c r="I23"/>
  <c r="H22"/>
  <c r="K25"/>
  <c r="K24" s="1"/>
  <c r="I25"/>
  <c r="H24"/>
  <c r="K27"/>
  <c r="K26" s="1"/>
  <c r="I27"/>
  <c r="H26"/>
  <c r="K31"/>
  <c r="I31"/>
  <c r="J31" s="1"/>
  <c r="J35"/>
  <c r="I34"/>
  <c r="H43"/>
  <c r="H41" s="1"/>
  <c r="G41"/>
  <c r="J45"/>
  <c r="K46"/>
  <c r="M46" s="1"/>
  <c r="H44"/>
  <c r="K47"/>
  <c r="I47"/>
  <c r="J47" s="1"/>
  <c r="H56"/>
  <c r="G55"/>
  <c r="H58"/>
  <c r="G57"/>
  <c r="K59"/>
  <c r="I59"/>
  <c r="J59" s="1"/>
  <c r="H63"/>
  <c r="G61"/>
  <c r="H65"/>
  <c r="F64"/>
  <c r="H69"/>
  <c r="G68"/>
  <c r="H73"/>
  <c r="G72"/>
  <c r="K28"/>
  <c r="F8"/>
  <c r="F76" s="1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76" s="1"/>
  <c r="E41"/>
  <c r="G44"/>
  <c r="I49"/>
  <c r="H53"/>
  <c r="I54"/>
  <c r="E66"/>
  <c r="E68"/>
  <c r="E70"/>
  <c r="E72"/>
  <c r="H12" i="56"/>
  <c r="I12" s="1"/>
  <c r="J12" s="1"/>
  <c r="M12" s="1"/>
  <c r="G8"/>
  <c r="K16"/>
  <c r="I16"/>
  <c r="J16" s="1"/>
  <c r="M16" s="1"/>
  <c r="I33"/>
  <c r="H32"/>
  <c r="H39"/>
  <c r="G38"/>
  <c r="K42"/>
  <c r="I42"/>
  <c r="H51"/>
  <c r="G50"/>
  <c r="K60"/>
  <c r="I60"/>
  <c r="J60" s="1"/>
  <c r="J62"/>
  <c r="H67"/>
  <c r="G66"/>
  <c r="H71"/>
  <c r="G70"/>
  <c r="K9"/>
  <c r="K8" s="1"/>
  <c r="I9"/>
  <c r="H8"/>
  <c r="K14"/>
  <c r="K13" s="1"/>
  <c r="I14"/>
  <c r="H13"/>
  <c r="K18"/>
  <c r="I18"/>
  <c r="J18" s="1"/>
  <c r="M18" s="1"/>
  <c r="K23"/>
  <c r="K22" s="1"/>
  <c r="I23"/>
  <c r="H22"/>
  <c r="K25"/>
  <c r="K24" s="1"/>
  <c r="I25"/>
  <c r="H24"/>
  <c r="K27"/>
  <c r="K26" s="1"/>
  <c r="I27"/>
  <c r="H26"/>
  <c r="K31"/>
  <c r="I31"/>
  <c r="J31" s="1"/>
  <c r="J35"/>
  <c r="I34"/>
  <c r="H43"/>
  <c r="H41" s="1"/>
  <c r="G41"/>
  <c r="J45"/>
  <c r="K46"/>
  <c r="M46" s="1"/>
  <c r="H44"/>
  <c r="K47"/>
  <c r="I47"/>
  <c r="J47" s="1"/>
  <c r="H56"/>
  <c r="G55"/>
  <c r="H58"/>
  <c r="G57"/>
  <c r="K59"/>
  <c r="I59"/>
  <c r="J59" s="1"/>
  <c r="H63"/>
  <c r="G61"/>
  <c r="H65"/>
  <c r="F64"/>
  <c r="H69"/>
  <c r="G68"/>
  <c r="H73"/>
  <c r="G72"/>
  <c r="K28"/>
  <c r="F8"/>
  <c r="F76" s="1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76" s="1"/>
  <c r="E41"/>
  <c r="G44"/>
  <c r="I49"/>
  <c r="H53"/>
  <c r="I54"/>
  <c r="E66"/>
  <c r="E68"/>
  <c r="E70"/>
  <c r="E72"/>
  <c r="H12" i="57"/>
  <c r="I12" s="1"/>
  <c r="J12" s="1"/>
  <c r="M12" s="1"/>
  <c r="G8"/>
  <c r="K16"/>
  <c r="I16"/>
  <c r="J16" s="1"/>
  <c r="M16" s="1"/>
  <c r="I33"/>
  <c r="H32"/>
  <c r="H39"/>
  <c r="G38"/>
  <c r="K42"/>
  <c r="I42"/>
  <c r="H51"/>
  <c r="G50"/>
  <c r="K60"/>
  <c r="I60"/>
  <c r="J60" s="1"/>
  <c r="J62"/>
  <c r="H67"/>
  <c r="G66"/>
  <c r="H71"/>
  <c r="G70"/>
  <c r="K9"/>
  <c r="K8" s="1"/>
  <c r="I9"/>
  <c r="H8"/>
  <c r="K14"/>
  <c r="K13" s="1"/>
  <c r="I14"/>
  <c r="H13"/>
  <c r="K18"/>
  <c r="I18"/>
  <c r="J18" s="1"/>
  <c r="M18" s="1"/>
  <c r="K23"/>
  <c r="K22" s="1"/>
  <c r="I23"/>
  <c r="H22"/>
  <c r="K25"/>
  <c r="K24" s="1"/>
  <c r="I25"/>
  <c r="H24"/>
  <c r="K27"/>
  <c r="K26" s="1"/>
  <c r="I27"/>
  <c r="H26"/>
  <c r="K31"/>
  <c r="I31"/>
  <c r="J31" s="1"/>
  <c r="J35"/>
  <c r="I34"/>
  <c r="H43"/>
  <c r="H41" s="1"/>
  <c r="G41"/>
  <c r="J45"/>
  <c r="K46"/>
  <c r="M46" s="1"/>
  <c r="H44"/>
  <c r="K47"/>
  <c r="I47"/>
  <c r="J47" s="1"/>
  <c r="H56"/>
  <c r="G55"/>
  <c r="H58"/>
  <c r="G57"/>
  <c r="K59"/>
  <c r="I59"/>
  <c r="J59" s="1"/>
  <c r="H63"/>
  <c r="G61"/>
  <c r="H65"/>
  <c r="F64"/>
  <c r="H69"/>
  <c r="G68"/>
  <c r="H73"/>
  <c r="G72"/>
  <c r="K28"/>
  <c r="F8"/>
  <c r="F76" s="1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76" s="1"/>
  <c r="E41"/>
  <c r="G44"/>
  <c r="I49"/>
  <c r="H53"/>
  <c r="I54"/>
  <c r="E66"/>
  <c r="E68"/>
  <c r="E70"/>
  <c r="E72"/>
  <c r="H12" i="58"/>
  <c r="I12" s="1"/>
  <c r="J12" s="1"/>
  <c r="M12" s="1"/>
  <c r="G8"/>
  <c r="K16"/>
  <c r="I16"/>
  <c r="J16" s="1"/>
  <c r="M16" s="1"/>
  <c r="I33"/>
  <c r="H32"/>
  <c r="H39"/>
  <c r="G38"/>
  <c r="K42"/>
  <c r="I42"/>
  <c r="H51"/>
  <c r="G50"/>
  <c r="K60"/>
  <c r="I60"/>
  <c r="J60" s="1"/>
  <c r="J62"/>
  <c r="H67"/>
  <c r="G66"/>
  <c r="H71"/>
  <c r="G70"/>
  <c r="K9"/>
  <c r="K8" s="1"/>
  <c r="I9"/>
  <c r="H8"/>
  <c r="K14"/>
  <c r="K13" s="1"/>
  <c r="I14"/>
  <c r="H13"/>
  <c r="K18"/>
  <c r="I18"/>
  <c r="J18" s="1"/>
  <c r="M18" s="1"/>
  <c r="K23"/>
  <c r="K22" s="1"/>
  <c r="I23"/>
  <c r="H22"/>
  <c r="K25"/>
  <c r="K24" s="1"/>
  <c r="I25"/>
  <c r="H24"/>
  <c r="K27"/>
  <c r="K26" s="1"/>
  <c r="I27"/>
  <c r="H26"/>
  <c r="K31"/>
  <c r="I31"/>
  <c r="J31" s="1"/>
  <c r="J35"/>
  <c r="I34"/>
  <c r="H43"/>
  <c r="H41" s="1"/>
  <c r="G41"/>
  <c r="J45"/>
  <c r="K46"/>
  <c r="M46" s="1"/>
  <c r="H44"/>
  <c r="K47"/>
  <c r="I47"/>
  <c r="J47" s="1"/>
  <c r="H56"/>
  <c r="G55"/>
  <c r="H58"/>
  <c r="G57"/>
  <c r="K59"/>
  <c r="I59"/>
  <c r="J59" s="1"/>
  <c r="H63"/>
  <c r="G61"/>
  <c r="H65"/>
  <c r="F64"/>
  <c r="H69"/>
  <c r="G68"/>
  <c r="H73"/>
  <c r="G72"/>
  <c r="K28"/>
  <c r="F8"/>
  <c r="F76" s="1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76" s="1"/>
  <c r="E41"/>
  <c r="G44"/>
  <c r="I49"/>
  <c r="H53"/>
  <c r="I54"/>
  <c r="E66"/>
  <c r="E68"/>
  <c r="E70"/>
  <c r="E72"/>
  <c r="H12" i="59"/>
  <c r="I12" s="1"/>
  <c r="J12" s="1"/>
  <c r="M12" s="1"/>
  <c r="G8"/>
  <c r="K16"/>
  <c r="I16"/>
  <c r="J16" s="1"/>
  <c r="I33"/>
  <c r="H32"/>
  <c r="H39"/>
  <c r="G38"/>
  <c r="K42"/>
  <c r="I42"/>
  <c r="H41"/>
  <c r="H51"/>
  <c r="G50"/>
  <c r="K60"/>
  <c r="I60"/>
  <c r="J60" s="1"/>
  <c r="M60" s="1"/>
  <c r="J62"/>
  <c r="H67"/>
  <c r="G66"/>
  <c r="H71"/>
  <c r="G70"/>
  <c r="M46"/>
  <c r="K9"/>
  <c r="K8" s="1"/>
  <c r="I9"/>
  <c r="H8"/>
  <c r="K14"/>
  <c r="I14"/>
  <c r="H13"/>
  <c r="K18"/>
  <c r="I18"/>
  <c r="J18" s="1"/>
  <c r="K23"/>
  <c r="K22" s="1"/>
  <c r="I23"/>
  <c r="H22"/>
  <c r="K25"/>
  <c r="K24" s="1"/>
  <c r="I25"/>
  <c r="H24"/>
  <c r="K27"/>
  <c r="K26" s="1"/>
  <c r="I27"/>
  <c r="H26"/>
  <c r="K31"/>
  <c r="I31"/>
  <c r="J31" s="1"/>
  <c r="M31" s="1"/>
  <c r="J35"/>
  <c r="I34"/>
  <c r="H43"/>
  <c r="G41"/>
  <c r="J45"/>
  <c r="K46"/>
  <c r="H44"/>
  <c r="K47"/>
  <c r="I47"/>
  <c r="J47" s="1"/>
  <c r="M47" s="1"/>
  <c r="H56"/>
  <c r="G55"/>
  <c r="H58"/>
  <c r="G57"/>
  <c r="K59"/>
  <c r="I59"/>
  <c r="J59" s="1"/>
  <c r="M59" s="1"/>
  <c r="H63"/>
  <c r="G61"/>
  <c r="H65"/>
  <c r="F64"/>
  <c r="H69"/>
  <c r="G68"/>
  <c r="H73"/>
  <c r="G72"/>
  <c r="K28"/>
  <c r="K44"/>
  <c r="F8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76" s="1"/>
  <c r="E41"/>
  <c r="G44"/>
  <c r="I49"/>
  <c r="H53"/>
  <c r="I54"/>
  <c r="E66"/>
  <c r="E68"/>
  <c r="E70"/>
  <c r="E72"/>
  <c r="H12" i="60"/>
  <c r="I12" s="1"/>
  <c r="J12" s="1"/>
  <c r="M12" s="1"/>
  <c r="G8"/>
  <c r="K16"/>
  <c r="I16"/>
  <c r="J16" s="1"/>
  <c r="M16" s="1"/>
  <c r="I33"/>
  <c r="H32"/>
  <c r="H39"/>
  <c r="G38"/>
  <c r="K42"/>
  <c r="I42"/>
  <c r="H51"/>
  <c r="G50"/>
  <c r="K60"/>
  <c r="I60"/>
  <c r="J60" s="1"/>
  <c r="J62"/>
  <c r="H67"/>
  <c r="G66"/>
  <c r="H71"/>
  <c r="G70"/>
  <c r="K9"/>
  <c r="K8" s="1"/>
  <c r="I9"/>
  <c r="H8"/>
  <c r="K14"/>
  <c r="K13" s="1"/>
  <c r="I14"/>
  <c r="H13"/>
  <c r="K18"/>
  <c r="I18"/>
  <c r="J18" s="1"/>
  <c r="M18" s="1"/>
  <c r="K23"/>
  <c r="K22" s="1"/>
  <c r="I23"/>
  <c r="H22"/>
  <c r="K25"/>
  <c r="K24" s="1"/>
  <c r="I25"/>
  <c r="H24"/>
  <c r="K27"/>
  <c r="K26" s="1"/>
  <c r="I27"/>
  <c r="H26"/>
  <c r="K31"/>
  <c r="I31"/>
  <c r="J31" s="1"/>
  <c r="J35"/>
  <c r="I34"/>
  <c r="H43"/>
  <c r="H41" s="1"/>
  <c r="G41"/>
  <c r="J45"/>
  <c r="K46"/>
  <c r="M46" s="1"/>
  <c r="H44"/>
  <c r="K47"/>
  <c r="I47"/>
  <c r="J47" s="1"/>
  <c r="H56"/>
  <c r="G55"/>
  <c r="H58"/>
  <c r="G57"/>
  <c r="K59"/>
  <c r="I59"/>
  <c r="J59" s="1"/>
  <c r="H63"/>
  <c r="G61"/>
  <c r="H65"/>
  <c r="F64"/>
  <c r="H69"/>
  <c r="G68"/>
  <c r="H73"/>
  <c r="G72"/>
  <c r="K28"/>
  <c r="F8"/>
  <c r="F76" s="1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76" s="1"/>
  <c r="E41"/>
  <c r="G44"/>
  <c r="I49"/>
  <c r="H53"/>
  <c r="I54"/>
  <c r="E66"/>
  <c r="E68"/>
  <c r="E70"/>
  <c r="E72"/>
  <c r="H12" i="61"/>
  <c r="I12" s="1"/>
  <c r="J12" s="1"/>
  <c r="M12" s="1"/>
  <c r="G8"/>
  <c r="K16"/>
  <c r="I16"/>
  <c r="J16" s="1"/>
  <c r="I33"/>
  <c r="H32"/>
  <c r="H39"/>
  <c r="G38"/>
  <c r="K42"/>
  <c r="I42"/>
  <c r="H41"/>
  <c r="H51"/>
  <c r="G50"/>
  <c r="K60"/>
  <c r="I60"/>
  <c r="J60" s="1"/>
  <c r="M60" s="1"/>
  <c r="J62"/>
  <c r="H67"/>
  <c r="G66"/>
  <c r="H71"/>
  <c r="G70"/>
  <c r="M46"/>
  <c r="K9"/>
  <c r="K8" s="1"/>
  <c r="I9"/>
  <c r="H8"/>
  <c r="K14"/>
  <c r="I14"/>
  <c r="H13"/>
  <c r="K18"/>
  <c r="I18"/>
  <c r="J18" s="1"/>
  <c r="K23"/>
  <c r="K22" s="1"/>
  <c r="I23"/>
  <c r="H22"/>
  <c r="K25"/>
  <c r="K24" s="1"/>
  <c r="I25"/>
  <c r="H24"/>
  <c r="K27"/>
  <c r="K26" s="1"/>
  <c r="I27"/>
  <c r="H26"/>
  <c r="K31"/>
  <c r="I31"/>
  <c r="J31" s="1"/>
  <c r="M31" s="1"/>
  <c r="J35"/>
  <c r="I34"/>
  <c r="H43"/>
  <c r="G41"/>
  <c r="J45"/>
  <c r="K46"/>
  <c r="H44"/>
  <c r="K47"/>
  <c r="I47"/>
  <c r="J47" s="1"/>
  <c r="M47" s="1"/>
  <c r="H56"/>
  <c r="G55"/>
  <c r="H58"/>
  <c r="G57"/>
  <c r="K59"/>
  <c r="I59"/>
  <c r="J59" s="1"/>
  <c r="M59" s="1"/>
  <c r="H63"/>
  <c r="G61"/>
  <c r="H65"/>
  <c r="F64"/>
  <c r="H69"/>
  <c r="G68"/>
  <c r="H73"/>
  <c r="G72"/>
  <c r="K28"/>
  <c r="K44"/>
  <c r="F8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76" s="1"/>
  <c r="E41"/>
  <c r="G44"/>
  <c r="I49"/>
  <c r="H53"/>
  <c r="I54"/>
  <c r="E66"/>
  <c r="E68"/>
  <c r="E70"/>
  <c r="E72"/>
  <c r="H12" i="62"/>
  <c r="I12" s="1"/>
  <c r="J12" s="1"/>
  <c r="M12" s="1"/>
  <c r="G8"/>
  <c r="K16"/>
  <c r="I16"/>
  <c r="J16" s="1"/>
  <c r="M16" s="1"/>
  <c r="I33"/>
  <c r="H32"/>
  <c r="H39"/>
  <c r="G38"/>
  <c r="K42"/>
  <c r="I42"/>
  <c r="H51"/>
  <c r="G50"/>
  <c r="K60"/>
  <c r="I60"/>
  <c r="J60" s="1"/>
  <c r="J62"/>
  <c r="H67"/>
  <c r="G66"/>
  <c r="H71"/>
  <c r="G70"/>
  <c r="K9"/>
  <c r="K8" s="1"/>
  <c r="I9"/>
  <c r="H8"/>
  <c r="K14"/>
  <c r="K13" s="1"/>
  <c r="I14"/>
  <c r="H13"/>
  <c r="K18"/>
  <c r="I18"/>
  <c r="J18" s="1"/>
  <c r="M18" s="1"/>
  <c r="K23"/>
  <c r="K22" s="1"/>
  <c r="I23"/>
  <c r="H22"/>
  <c r="K25"/>
  <c r="K24" s="1"/>
  <c r="I25"/>
  <c r="H24"/>
  <c r="K27"/>
  <c r="K26" s="1"/>
  <c r="I27"/>
  <c r="H26"/>
  <c r="K31"/>
  <c r="I31"/>
  <c r="J31" s="1"/>
  <c r="J35"/>
  <c r="I34"/>
  <c r="H43"/>
  <c r="H41" s="1"/>
  <c r="G41"/>
  <c r="J45"/>
  <c r="K46"/>
  <c r="M46" s="1"/>
  <c r="H44"/>
  <c r="K47"/>
  <c r="I47"/>
  <c r="J47" s="1"/>
  <c r="H56"/>
  <c r="G55"/>
  <c r="H58"/>
  <c r="G57"/>
  <c r="K59"/>
  <c r="I59"/>
  <c r="J59" s="1"/>
  <c r="H63"/>
  <c r="G61"/>
  <c r="H65"/>
  <c r="F64"/>
  <c r="H69"/>
  <c r="G68"/>
  <c r="H73"/>
  <c r="G72"/>
  <c r="K28"/>
  <c r="F8"/>
  <c r="F76" s="1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76" s="1"/>
  <c r="E41"/>
  <c r="G44"/>
  <c r="I49"/>
  <c r="H53"/>
  <c r="I54"/>
  <c r="E66"/>
  <c r="E68"/>
  <c r="E70"/>
  <c r="E72"/>
  <c r="H12" i="63"/>
  <c r="I12" s="1"/>
  <c r="J12" s="1"/>
  <c r="M12" s="1"/>
  <c r="G8"/>
  <c r="K16"/>
  <c r="I16"/>
  <c r="J16" s="1"/>
  <c r="I33"/>
  <c r="H32"/>
  <c r="H39"/>
  <c r="G38"/>
  <c r="K42"/>
  <c r="I42"/>
  <c r="H41"/>
  <c r="H51"/>
  <c r="G50"/>
  <c r="K60"/>
  <c r="I60"/>
  <c r="J60" s="1"/>
  <c r="M60" s="1"/>
  <c r="J62"/>
  <c r="H67"/>
  <c r="G66"/>
  <c r="H71"/>
  <c r="G70"/>
  <c r="M46"/>
  <c r="K9"/>
  <c r="K8" s="1"/>
  <c r="I9"/>
  <c r="H8"/>
  <c r="K14"/>
  <c r="I14"/>
  <c r="H13"/>
  <c r="K18"/>
  <c r="I18"/>
  <c r="J18" s="1"/>
  <c r="K23"/>
  <c r="K22" s="1"/>
  <c r="I23"/>
  <c r="H22"/>
  <c r="K25"/>
  <c r="K24" s="1"/>
  <c r="I25"/>
  <c r="H24"/>
  <c r="K27"/>
  <c r="K26" s="1"/>
  <c r="I27"/>
  <c r="H26"/>
  <c r="K31"/>
  <c r="I31"/>
  <c r="J31" s="1"/>
  <c r="M31" s="1"/>
  <c r="J35"/>
  <c r="I34"/>
  <c r="H43"/>
  <c r="G41"/>
  <c r="J45"/>
  <c r="K46"/>
  <c r="H44"/>
  <c r="K47"/>
  <c r="I47"/>
  <c r="J47" s="1"/>
  <c r="M47" s="1"/>
  <c r="H56"/>
  <c r="G55"/>
  <c r="H58"/>
  <c r="G57"/>
  <c r="K59"/>
  <c r="I59"/>
  <c r="J59" s="1"/>
  <c r="M59" s="1"/>
  <c r="H63"/>
  <c r="G61"/>
  <c r="H65"/>
  <c r="F64"/>
  <c r="H69"/>
  <c r="G68"/>
  <c r="H73"/>
  <c r="G72"/>
  <c r="K28"/>
  <c r="K44"/>
  <c r="F8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76" s="1"/>
  <c r="E41"/>
  <c r="G44"/>
  <c r="I49"/>
  <c r="H53"/>
  <c r="I54"/>
  <c r="E66"/>
  <c r="E68"/>
  <c r="E70"/>
  <c r="E72"/>
  <c r="H12" i="64"/>
  <c r="I12" s="1"/>
  <c r="J12" s="1"/>
  <c r="M12" s="1"/>
  <c r="G8"/>
  <c r="K16"/>
  <c r="I16"/>
  <c r="J16" s="1"/>
  <c r="M16" s="1"/>
  <c r="I33"/>
  <c r="H32"/>
  <c r="H39"/>
  <c r="G38"/>
  <c r="K42"/>
  <c r="I42"/>
  <c r="H51"/>
  <c r="G50"/>
  <c r="K60"/>
  <c r="I60"/>
  <c r="J60" s="1"/>
  <c r="J62"/>
  <c r="H67"/>
  <c r="G66"/>
  <c r="H71"/>
  <c r="G70"/>
  <c r="K9"/>
  <c r="K8" s="1"/>
  <c r="I9"/>
  <c r="K14"/>
  <c r="K13" s="1"/>
  <c r="I14"/>
  <c r="H13"/>
  <c r="K18"/>
  <c r="I18"/>
  <c r="J18" s="1"/>
  <c r="M18" s="1"/>
  <c r="K23"/>
  <c r="K22" s="1"/>
  <c r="I23"/>
  <c r="H22"/>
  <c r="K25"/>
  <c r="K24" s="1"/>
  <c r="I25"/>
  <c r="H24"/>
  <c r="K27"/>
  <c r="K26" s="1"/>
  <c r="I27"/>
  <c r="H26"/>
  <c r="K31"/>
  <c r="K28" s="1"/>
  <c r="I31"/>
  <c r="J31" s="1"/>
  <c r="I34"/>
  <c r="H43"/>
  <c r="H41" s="1"/>
  <c r="G41"/>
  <c r="J45"/>
  <c r="K46"/>
  <c r="M46" s="1"/>
  <c r="H44"/>
  <c r="K47"/>
  <c r="I47"/>
  <c r="J47" s="1"/>
  <c r="H56"/>
  <c r="G55"/>
  <c r="H58"/>
  <c r="G57"/>
  <c r="K59"/>
  <c r="I59"/>
  <c r="J59" s="1"/>
  <c r="H63"/>
  <c r="G61"/>
  <c r="H65"/>
  <c r="F64"/>
  <c r="H69"/>
  <c r="G68"/>
  <c r="H73"/>
  <c r="G72"/>
  <c r="F8"/>
  <c r="F13"/>
  <c r="I15"/>
  <c r="J15" s="1"/>
  <c r="M15" s="1"/>
  <c r="I17"/>
  <c r="J17" s="1"/>
  <c r="M17" s="1"/>
  <c r="I19"/>
  <c r="J19" s="1"/>
  <c r="M19" s="1"/>
  <c r="H28"/>
  <c r="I29"/>
  <c r="I30"/>
  <c r="J30" s="1"/>
  <c r="M30" s="1"/>
  <c r="E38"/>
  <c r="E41"/>
  <c r="G44"/>
  <c r="I49"/>
  <c r="H53"/>
  <c r="I54"/>
  <c r="E66"/>
  <c r="E68"/>
  <c r="E70"/>
  <c r="E72"/>
  <c r="I55" i="35"/>
  <c r="I56"/>
  <c r="D23" i="6"/>
  <c r="E21"/>
  <c r="H64" i="35"/>
  <c r="L64" s="1"/>
  <c r="H56"/>
  <c r="E76" i="64" l="1"/>
  <c r="F76"/>
  <c r="H8"/>
  <c r="J54" i="69"/>
  <c r="I53"/>
  <c r="J49"/>
  <c r="I48"/>
  <c r="I24"/>
  <c r="J25"/>
  <c r="I13"/>
  <c r="J14"/>
  <c r="H38"/>
  <c r="I39"/>
  <c r="I32"/>
  <c r="J33"/>
  <c r="K44"/>
  <c r="M59"/>
  <c r="M47"/>
  <c r="I44"/>
  <c r="M31"/>
  <c r="M60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M44" s="1"/>
  <c r="J44"/>
  <c r="K43"/>
  <c r="K41" s="1"/>
  <c r="K76" s="1"/>
  <c r="I43"/>
  <c r="J43" s="1"/>
  <c r="J34"/>
  <c r="M35"/>
  <c r="M34" s="1"/>
  <c r="I26"/>
  <c r="J27"/>
  <c r="I22"/>
  <c r="J23"/>
  <c r="I8"/>
  <c r="J9"/>
  <c r="H70"/>
  <c r="K71"/>
  <c r="K70" s="1"/>
  <c r="I71"/>
  <c r="H66"/>
  <c r="K67"/>
  <c r="K66" s="1"/>
  <c r="I67"/>
  <c r="M62"/>
  <c r="H50"/>
  <c r="H76" s="1"/>
  <c r="I51"/>
  <c r="I41"/>
  <c r="J42"/>
  <c r="G76"/>
  <c r="J62" i="68"/>
  <c r="I61"/>
  <c r="J35"/>
  <c r="I34"/>
  <c r="J49"/>
  <c r="I48"/>
  <c r="M45"/>
  <c r="M44" s="1"/>
  <c r="J44"/>
  <c r="H38"/>
  <c r="I39"/>
  <c r="K9"/>
  <c r="K8" s="1"/>
  <c r="I9"/>
  <c r="H8"/>
  <c r="J67"/>
  <c r="I66"/>
  <c r="I33"/>
  <c r="H32"/>
  <c r="M59"/>
  <c r="M60"/>
  <c r="K44"/>
  <c r="M43"/>
  <c r="M19"/>
  <c r="I13"/>
  <c r="J14"/>
  <c r="J54"/>
  <c r="I53"/>
  <c r="J29"/>
  <c r="H72"/>
  <c r="K73"/>
  <c r="K72" s="1"/>
  <c r="I73"/>
  <c r="K42"/>
  <c r="K41" s="1"/>
  <c r="I42"/>
  <c r="H41"/>
  <c r="K31"/>
  <c r="K28" s="1"/>
  <c r="I31"/>
  <c r="J31" s="1"/>
  <c r="M31" s="1"/>
  <c r="H28"/>
  <c r="K27"/>
  <c r="K26" s="1"/>
  <c r="I27"/>
  <c r="H26"/>
  <c r="K25"/>
  <c r="K24" s="1"/>
  <c r="I25"/>
  <c r="H24"/>
  <c r="K23"/>
  <c r="K22" s="1"/>
  <c r="I23"/>
  <c r="H22"/>
  <c r="H70"/>
  <c r="K71"/>
  <c r="K70" s="1"/>
  <c r="I71"/>
  <c r="H68"/>
  <c r="K69"/>
  <c r="K68" s="1"/>
  <c r="I69"/>
  <c r="J65"/>
  <c r="I64"/>
  <c r="H61"/>
  <c r="K63"/>
  <c r="K61" s="1"/>
  <c r="I63"/>
  <c r="J63" s="1"/>
  <c r="H57"/>
  <c r="K58"/>
  <c r="K57" s="1"/>
  <c r="I58"/>
  <c r="H55"/>
  <c r="K56"/>
  <c r="K55" s="1"/>
  <c r="I56"/>
  <c r="H50"/>
  <c r="I51"/>
  <c r="I44"/>
  <c r="J62" i="1"/>
  <c r="I61"/>
  <c r="J29"/>
  <c r="I28"/>
  <c r="J71"/>
  <c r="I70"/>
  <c r="J67"/>
  <c r="I66"/>
  <c r="J49"/>
  <c r="I48"/>
  <c r="J56"/>
  <c r="I55"/>
  <c r="M54"/>
  <c r="M53" s="1"/>
  <c r="J53"/>
  <c r="K9"/>
  <c r="K8" s="1"/>
  <c r="I9"/>
  <c r="H8"/>
  <c r="E76"/>
  <c r="M63"/>
  <c r="M60"/>
  <c r="M15"/>
  <c r="M45"/>
  <c r="M44" s="1"/>
  <c r="J35"/>
  <c r="I34"/>
  <c r="I13"/>
  <c r="J14"/>
  <c r="J73"/>
  <c r="I72"/>
  <c r="J69"/>
  <c r="I68"/>
  <c r="J65"/>
  <c r="I64"/>
  <c r="K59"/>
  <c r="K57" s="1"/>
  <c r="I59"/>
  <c r="J59" s="1"/>
  <c r="I33"/>
  <c r="H32"/>
  <c r="K27"/>
  <c r="K26" s="1"/>
  <c r="I27"/>
  <c r="H26"/>
  <c r="K25"/>
  <c r="K24" s="1"/>
  <c r="I25"/>
  <c r="H24"/>
  <c r="K23"/>
  <c r="K22" s="1"/>
  <c r="I23"/>
  <c r="H22"/>
  <c r="J58"/>
  <c r="I57"/>
  <c r="J51"/>
  <c r="I50"/>
  <c r="K42"/>
  <c r="K41" s="1"/>
  <c r="I42"/>
  <c r="H41"/>
  <c r="J39"/>
  <c r="I38"/>
  <c r="K31"/>
  <c r="K28" s="1"/>
  <c r="I31"/>
  <c r="J31" s="1"/>
  <c r="H28"/>
  <c r="I44"/>
  <c r="H57"/>
  <c r="J44"/>
  <c r="J54" i="38"/>
  <c r="I53"/>
  <c r="J49"/>
  <c r="I48"/>
  <c r="I24"/>
  <c r="J25"/>
  <c r="I13"/>
  <c r="J14"/>
  <c r="H38"/>
  <c r="I39"/>
  <c r="I32"/>
  <c r="J33"/>
  <c r="M45"/>
  <c r="J44"/>
  <c r="K44"/>
  <c r="M59"/>
  <c r="M47"/>
  <c r="M31"/>
  <c r="M60"/>
  <c r="K41"/>
  <c r="K76" s="1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K43"/>
  <c r="I43"/>
  <c r="J43" s="1"/>
  <c r="M43" s="1"/>
  <c r="J34"/>
  <c r="M35"/>
  <c r="M34" s="1"/>
  <c r="I26"/>
  <c r="J27"/>
  <c r="I22"/>
  <c r="J23"/>
  <c r="I8"/>
  <c r="J9"/>
  <c r="H70"/>
  <c r="K71"/>
  <c r="K70" s="1"/>
  <c r="I71"/>
  <c r="H66"/>
  <c r="K67"/>
  <c r="K66" s="1"/>
  <c r="I67"/>
  <c r="M62"/>
  <c r="H50"/>
  <c r="H76" s="1"/>
  <c r="I51"/>
  <c r="J42"/>
  <c r="G76"/>
  <c r="J54" i="39"/>
  <c r="I53"/>
  <c r="J49"/>
  <c r="I48"/>
  <c r="I24"/>
  <c r="J25"/>
  <c r="I13"/>
  <c r="J14"/>
  <c r="H38"/>
  <c r="H76" s="1"/>
  <c r="I39"/>
  <c r="I32"/>
  <c r="J33"/>
  <c r="K44"/>
  <c r="M59"/>
  <c r="M47"/>
  <c r="I44"/>
  <c r="M31"/>
  <c r="M60"/>
  <c r="K41"/>
  <c r="K76" s="1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J44"/>
  <c r="K43"/>
  <c r="I43"/>
  <c r="J43" s="1"/>
  <c r="M43" s="1"/>
  <c r="J34"/>
  <c r="M35"/>
  <c r="M34" s="1"/>
  <c r="I26"/>
  <c r="J27"/>
  <c r="I22"/>
  <c r="J23"/>
  <c r="I8"/>
  <c r="J9"/>
  <c r="H70"/>
  <c r="K71"/>
  <c r="K70" s="1"/>
  <c r="I71"/>
  <c r="H66"/>
  <c r="K67"/>
  <c r="K66" s="1"/>
  <c r="I67"/>
  <c r="M62"/>
  <c r="H50"/>
  <c r="I51"/>
  <c r="J42"/>
  <c r="G76"/>
  <c r="J54" i="40"/>
  <c r="I53"/>
  <c r="J49"/>
  <c r="I48"/>
  <c r="I24"/>
  <c r="J25"/>
  <c r="I13"/>
  <c r="J14"/>
  <c r="H38"/>
  <c r="I39"/>
  <c r="I32"/>
  <c r="J33"/>
  <c r="K44"/>
  <c r="M59"/>
  <c r="M47"/>
  <c r="I44"/>
  <c r="M31"/>
  <c r="M60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M44" s="1"/>
  <c r="J44"/>
  <c r="K43"/>
  <c r="K41" s="1"/>
  <c r="K76" s="1"/>
  <c r="I43"/>
  <c r="J43" s="1"/>
  <c r="J34"/>
  <c r="M35"/>
  <c r="M34" s="1"/>
  <c r="I26"/>
  <c r="J27"/>
  <c r="I22"/>
  <c r="J23"/>
  <c r="I8"/>
  <c r="J9"/>
  <c r="H70"/>
  <c r="K71"/>
  <c r="K70" s="1"/>
  <c r="I71"/>
  <c r="H66"/>
  <c r="K67"/>
  <c r="K66" s="1"/>
  <c r="I67"/>
  <c r="M62"/>
  <c r="H50"/>
  <c r="H76" s="1"/>
  <c r="I51"/>
  <c r="I41"/>
  <c r="J42"/>
  <c r="G76"/>
  <c r="J54" i="41"/>
  <c r="I53"/>
  <c r="J49"/>
  <c r="I48"/>
  <c r="I24"/>
  <c r="J25"/>
  <c r="I13"/>
  <c r="J14"/>
  <c r="H38"/>
  <c r="H76" s="1"/>
  <c r="I39"/>
  <c r="I32"/>
  <c r="J33"/>
  <c r="K44"/>
  <c r="M59"/>
  <c r="M47"/>
  <c r="I44"/>
  <c r="M31"/>
  <c r="M60"/>
  <c r="K41"/>
  <c r="K76" s="1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M44" s="1"/>
  <c r="J44"/>
  <c r="K43"/>
  <c r="I43"/>
  <c r="J43" s="1"/>
  <c r="M43" s="1"/>
  <c r="J34"/>
  <c r="M35"/>
  <c r="M34" s="1"/>
  <c r="I26"/>
  <c r="J27"/>
  <c r="I22"/>
  <c r="J23"/>
  <c r="I8"/>
  <c r="J9"/>
  <c r="H70"/>
  <c r="K71"/>
  <c r="K70" s="1"/>
  <c r="I71"/>
  <c r="H66"/>
  <c r="K67"/>
  <c r="K66" s="1"/>
  <c r="I67"/>
  <c r="M62"/>
  <c r="H50"/>
  <c r="I51"/>
  <c r="J42"/>
  <c r="G76"/>
  <c r="J54" i="42"/>
  <c r="I53"/>
  <c r="J49"/>
  <c r="I48"/>
  <c r="I24"/>
  <c r="J25"/>
  <c r="I13"/>
  <c r="J14"/>
  <c r="H38"/>
  <c r="I39"/>
  <c r="I32"/>
  <c r="J33"/>
  <c r="K44"/>
  <c r="M59"/>
  <c r="M47"/>
  <c r="I44"/>
  <c r="M31"/>
  <c r="M60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M44" s="1"/>
  <c r="J44"/>
  <c r="K43"/>
  <c r="K41" s="1"/>
  <c r="K76" s="1"/>
  <c r="I43"/>
  <c r="J43" s="1"/>
  <c r="J34"/>
  <c r="M35"/>
  <c r="M34" s="1"/>
  <c r="I26"/>
  <c r="J27"/>
  <c r="I22"/>
  <c r="J23"/>
  <c r="I8"/>
  <c r="J9"/>
  <c r="H70"/>
  <c r="K71"/>
  <c r="K70" s="1"/>
  <c r="I71"/>
  <c r="H66"/>
  <c r="K67"/>
  <c r="K66" s="1"/>
  <c r="I67"/>
  <c r="M62"/>
  <c r="H50"/>
  <c r="H76" s="1"/>
  <c r="I51"/>
  <c r="I41"/>
  <c r="J42"/>
  <c r="G76"/>
  <c r="J54" i="43"/>
  <c r="I53"/>
  <c r="J49"/>
  <c r="I48"/>
  <c r="I24"/>
  <c r="J25"/>
  <c r="I13"/>
  <c r="J14"/>
  <c r="H38"/>
  <c r="I39"/>
  <c r="I32"/>
  <c r="J33"/>
  <c r="K44"/>
  <c r="M59"/>
  <c r="M47"/>
  <c r="I44"/>
  <c r="M31"/>
  <c r="M60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M44" s="1"/>
  <c r="J44"/>
  <c r="K43"/>
  <c r="K41" s="1"/>
  <c r="K76" s="1"/>
  <c r="I43"/>
  <c r="J43" s="1"/>
  <c r="J34"/>
  <c r="M35"/>
  <c r="M34" s="1"/>
  <c r="I26"/>
  <c r="J27"/>
  <c r="I22"/>
  <c r="J23"/>
  <c r="I8"/>
  <c r="J9"/>
  <c r="H70"/>
  <c r="K71"/>
  <c r="K70" s="1"/>
  <c r="I71"/>
  <c r="H66"/>
  <c r="K67"/>
  <c r="K66" s="1"/>
  <c r="I67"/>
  <c r="M62"/>
  <c r="H50"/>
  <c r="H76" s="1"/>
  <c r="I51"/>
  <c r="I41"/>
  <c r="J42"/>
  <c r="G76"/>
  <c r="J54" i="44"/>
  <c r="I53"/>
  <c r="J49"/>
  <c r="I48"/>
  <c r="I24"/>
  <c r="J25"/>
  <c r="I13"/>
  <c r="J14"/>
  <c r="H38"/>
  <c r="I39"/>
  <c r="I32"/>
  <c r="J33"/>
  <c r="K44"/>
  <c r="M59"/>
  <c r="M47"/>
  <c r="I44"/>
  <c r="M31"/>
  <c r="M60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M44" s="1"/>
  <c r="J44"/>
  <c r="K43"/>
  <c r="K41" s="1"/>
  <c r="K76" s="1"/>
  <c r="I43"/>
  <c r="J43" s="1"/>
  <c r="J34"/>
  <c r="M35"/>
  <c r="M34" s="1"/>
  <c r="I26"/>
  <c r="J27"/>
  <c r="I22"/>
  <c r="J23"/>
  <c r="I8"/>
  <c r="J9"/>
  <c r="H70"/>
  <c r="K71"/>
  <c r="K70" s="1"/>
  <c r="I71"/>
  <c r="H66"/>
  <c r="K67"/>
  <c r="K66" s="1"/>
  <c r="I67"/>
  <c r="M62"/>
  <c r="H50"/>
  <c r="H76" s="1"/>
  <c r="I51"/>
  <c r="I41"/>
  <c r="J42"/>
  <c r="G76"/>
  <c r="J54" i="45"/>
  <c r="I53"/>
  <c r="J49"/>
  <c r="I48"/>
  <c r="I24"/>
  <c r="J25"/>
  <c r="I13"/>
  <c r="J14"/>
  <c r="H38"/>
  <c r="H76" s="1"/>
  <c r="I39"/>
  <c r="I32"/>
  <c r="J33"/>
  <c r="K44"/>
  <c r="M59"/>
  <c r="M47"/>
  <c r="I44"/>
  <c r="M31"/>
  <c r="M60"/>
  <c r="K41"/>
  <c r="K76" s="1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J44"/>
  <c r="K43"/>
  <c r="I43"/>
  <c r="J43" s="1"/>
  <c r="M43" s="1"/>
  <c r="J34"/>
  <c r="M35"/>
  <c r="M34" s="1"/>
  <c r="I26"/>
  <c r="J27"/>
  <c r="I22"/>
  <c r="J23"/>
  <c r="I8"/>
  <c r="J9"/>
  <c r="H70"/>
  <c r="K71"/>
  <c r="K70" s="1"/>
  <c r="I71"/>
  <c r="H66"/>
  <c r="K67"/>
  <c r="K66" s="1"/>
  <c r="I67"/>
  <c r="M62"/>
  <c r="H50"/>
  <c r="I51"/>
  <c r="J42"/>
  <c r="G76"/>
  <c r="I13" i="46"/>
  <c r="J14"/>
  <c r="H72"/>
  <c r="K73"/>
  <c r="K72" s="1"/>
  <c r="I73"/>
  <c r="H68"/>
  <c r="K69"/>
  <c r="K68" s="1"/>
  <c r="I69"/>
  <c r="H66"/>
  <c r="K67"/>
  <c r="K66" s="1"/>
  <c r="I67"/>
  <c r="H64"/>
  <c r="K65"/>
  <c r="K64" s="1"/>
  <c r="I65"/>
  <c r="H61"/>
  <c r="K63"/>
  <c r="K61" s="1"/>
  <c r="I63"/>
  <c r="J63" s="1"/>
  <c r="H57"/>
  <c r="K58"/>
  <c r="K57" s="1"/>
  <c r="I58"/>
  <c r="H55"/>
  <c r="K56"/>
  <c r="K55" s="1"/>
  <c r="I56"/>
  <c r="H50"/>
  <c r="I51"/>
  <c r="J49"/>
  <c r="I48"/>
  <c r="K9"/>
  <c r="K8" s="1"/>
  <c r="I9"/>
  <c r="H8"/>
  <c r="M45"/>
  <c r="M44" s="1"/>
  <c r="M15"/>
  <c r="M59"/>
  <c r="J62"/>
  <c r="I61"/>
  <c r="J35"/>
  <c r="I34"/>
  <c r="J54"/>
  <c r="I53"/>
  <c r="J29"/>
  <c r="I33"/>
  <c r="H32"/>
  <c r="H70"/>
  <c r="K71"/>
  <c r="K70" s="1"/>
  <c r="I71"/>
  <c r="K42"/>
  <c r="K41" s="1"/>
  <c r="I42"/>
  <c r="H41"/>
  <c r="J39"/>
  <c r="I38"/>
  <c r="K31"/>
  <c r="K28" s="1"/>
  <c r="I31"/>
  <c r="J31" s="1"/>
  <c r="H28"/>
  <c r="K27"/>
  <c r="K26" s="1"/>
  <c r="I27"/>
  <c r="H26"/>
  <c r="K25"/>
  <c r="K24" s="1"/>
  <c r="I25"/>
  <c r="H24"/>
  <c r="K23"/>
  <c r="K22" s="1"/>
  <c r="I23"/>
  <c r="H22"/>
  <c r="I44"/>
  <c r="F76"/>
  <c r="J54" i="47"/>
  <c r="I53"/>
  <c r="J49"/>
  <c r="I48"/>
  <c r="I24"/>
  <c r="J25"/>
  <c r="I13"/>
  <c r="J14"/>
  <c r="H38"/>
  <c r="I39"/>
  <c r="I32"/>
  <c r="J33"/>
  <c r="K44"/>
  <c r="M59"/>
  <c r="M47"/>
  <c r="I44"/>
  <c r="M31"/>
  <c r="M60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M44" s="1"/>
  <c r="J44"/>
  <c r="K43"/>
  <c r="K41" s="1"/>
  <c r="K76" s="1"/>
  <c r="I43"/>
  <c r="J43" s="1"/>
  <c r="J34"/>
  <c r="M35"/>
  <c r="M34" s="1"/>
  <c r="I26"/>
  <c r="J27"/>
  <c r="I22"/>
  <c r="J23"/>
  <c r="I8"/>
  <c r="J9"/>
  <c r="H70"/>
  <c r="K71"/>
  <c r="K70" s="1"/>
  <c r="I71"/>
  <c r="H66"/>
  <c r="K67"/>
  <c r="K66" s="1"/>
  <c r="I67"/>
  <c r="M62"/>
  <c r="H50"/>
  <c r="H76" s="1"/>
  <c r="I51"/>
  <c r="I41"/>
  <c r="J42"/>
  <c r="G76"/>
  <c r="J35" i="48"/>
  <c r="I34"/>
  <c r="I13"/>
  <c r="J14"/>
  <c r="J29"/>
  <c r="I28"/>
  <c r="J71"/>
  <c r="I70"/>
  <c r="J67"/>
  <c r="I66"/>
  <c r="J49"/>
  <c r="I48"/>
  <c r="J56"/>
  <c r="I55"/>
  <c r="M54"/>
  <c r="M53" s="1"/>
  <c r="J53"/>
  <c r="K9"/>
  <c r="K8" s="1"/>
  <c r="I9"/>
  <c r="H8"/>
  <c r="G76"/>
  <c r="M63"/>
  <c r="M60"/>
  <c r="M15"/>
  <c r="M45"/>
  <c r="M44" s="1"/>
  <c r="J62"/>
  <c r="I61"/>
  <c r="J73"/>
  <c r="I72"/>
  <c r="J69"/>
  <c r="I68"/>
  <c r="J65"/>
  <c r="I64"/>
  <c r="K59"/>
  <c r="K57" s="1"/>
  <c r="I59"/>
  <c r="J59" s="1"/>
  <c r="I33"/>
  <c r="H32"/>
  <c r="K27"/>
  <c r="K26" s="1"/>
  <c r="I27"/>
  <c r="H26"/>
  <c r="K25"/>
  <c r="K24" s="1"/>
  <c r="I25"/>
  <c r="H24"/>
  <c r="K23"/>
  <c r="K22" s="1"/>
  <c r="I23"/>
  <c r="H22"/>
  <c r="J58"/>
  <c r="I57"/>
  <c r="J51"/>
  <c r="I50"/>
  <c r="K42"/>
  <c r="K41" s="1"/>
  <c r="I42"/>
  <c r="H41"/>
  <c r="J39"/>
  <c r="I38"/>
  <c r="K31"/>
  <c r="K28" s="1"/>
  <c r="I31"/>
  <c r="J31" s="1"/>
  <c r="H28"/>
  <c r="E76"/>
  <c r="I44"/>
  <c r="H57"/>
  <c r="J44"/>
  <c r="J54" i="49"/>
  <c r="I53"/>
  <c r="J49"/>
  <c r="I48"/>
  <c r="I24"/>
  <c r="J25"/>
  <c r="I13"/>
  <c r="J14"/>
  <c r="H38"/>
  <c r="I39"/>
  <c r="I32"/>
  <c r="J33"/>
  <c r="K44"/>
  <c r="M59"/>
  <c r="M47"/>
  <c r="I44"/>
  <c r="M31"/>
  <c r="M60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M44" s="1"/>
  <c r="J44"/>
  <c r="K43"/>
  <c r="K41" s="1"/>
  <c r="K76" s="1"/>
  <c r="I43"/>
  <c r="J43" s="1"/>
  <c r="J34"/>
  <c r="M35"/>
  <c r="M34" s="1"/>
  <c r="I26"/>
  <c r="J27"/>
  <c r="I22"/>
  <c r="J23"/>
  <c r="I8"/>
  <c r="J9"/>
  <c r="H70"/>
  <c r="K71"/>
  <c r="K70" s="1"/>
  <c r="I71"/>
  <c r="H66"/>
  <c r="K67"/>
  <c r="K66" s="1"/>
  <c r="I67"/>
  <c r="M62"/>
  <c r="H50"/>
  <c r="H76" s="1"/>
  <c r="I51"/>
  <c r="I41"/>
  <c r="J42"/>
  <c r="G76"/>
  <c r="J54" i="50"/>
  <c r="I53"/>
  <c r="J49"/>
  <c r="I48"/>
  <c r="I24"/>
  <c r="J25"/>
  <c r="I13"/>
  <c r="J14"/>
  <c r="H38"/>
  <c r="I39"/>
  <c r="I32"/>
  <c r="J33"/>
  <c r="K44"/>
  <c r="M59"/>
  <c r="M47"/>
  <c r="I44"/>
  <c r="M31"/>
  <c r="M60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M44" s="1"/>
  <c r="J44"/>
  <c r="K43"/>
  <c r="K41" s="1"/>
  <c r="K76" s="1"/>
  <c r="I43"/>
  <c r="J43" s="1"/>
  <c r="J34"/>
  <c r="M35"/>
  <c r="M34" s="1"/>
  <c r="I26"/>
  <c r="J27"/>
  <c r="I22"/>
  <c r="J23"/>
  <c r="I8"/>
  <c r="J9"/>
  <c r="H70"/>
  <c r="K71"/>
  <c r="K70" s="1"/>
  <c r="I71"/>
  <c r="H66"/>
  <c r="K67"/>
  <c r="K66" s="1"/>
  <c r="I67"/>
  <c r="M62"/>
  <c r="H50"/>
  <c r="H76" s="1"/>
  <c r="I51"/>
  <c r="I41"/>
  <c r="J42"/>
  <c r="G76"/>
  <c r="J54" i="51"/>
  <c r="I53"/>
  <c r="J49"/>
  <c r="I48"/>
  <c r="I24"/>
  <c r="J25"/>
  <c r="I13"/>
  <c r="J14"/>
  <c r="H38"/>
  <c r="I39"/>
  <c r="I32"/>
  <c r="J33"/>
  <c r="K44"/>
  <c r="M59"/>
  <c r="M47"/>
  <c r="I44"/>
  <c r="M31"/>
  <c r="M60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M44" s="1"/>
  <c r="J44"/>
  <c r="K43"/>
  <c r="K41" s="1"/>
  <c r="K76" s="1"/>
  <c r="I43"/>
  <c r="J43" s="1"/>
  <c r="J34"/>
  <c r="M35"/>
  <c r="M34" s="1"/>
  <c r="I26"/>
  <c r="J27"/>
  <c r="I22"/>
  <c r="J23"/>
  <c r="I8"/>
  <c r="J9"/>
  <c r="H70"/>
  <c r="K71"/>
  <c r="K70" s="1"/>
  <c r="I71"/>
  <c r="H66"/>
  <c r="K67"/>
  <c r="K66" s="1"/>
  <c r="I67"/>
  <c r="M62"/>
  <c r="H50"/>
  <c r="H76" s="1"/>
  <c r="I51"/>
  <c r="I41"/>
  <c r="J42"/>
  <c r="G76"/>
  <c r="J54" i="72"/>
  <c r="I53"/>
  <c r="J49"/>
  <c r="I48"/>
  <c r="I24"/>
  <c r="J25"/>
  <c r="I13"/>
  <c r="J14"/>
  <c r="H38"/>
  <c r="I39"/>
  <c r="I32"/>
  <c r="J33"/>
  <c r="K44"/>
  <c r="M59"/>
  <c r="M47"/>
  <c r="I44"/>
  <c r="M31"/>
  <c r="M60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M44" s="1"/>
  <c r="J44"/>
  <c r="K43"/>
  <c r="K41" s="1"/>
  <c r="K76" s="1"/>
  <c r="I43"/>
  <c r="J43" s="1"/>
  <c r="J34"/>
  <c r="M35"/>
  <c r="M34" s="1"/>
  <c r="I26"/>
  <c r="J27"/>
  <c r="I22"/>
  <c r="J23"/>
  <c r="I8"/>
  <c r="J9"/>
  <c r="H70"/>
  <c r="K71"/>
  <c r="K70" s="1"/>
  <c r="I71"/>
  <c r="H66"/>
  <c r="K67"/>
  <c r="K66" s="1"/>
  <c r="I67"/>
  <c r="M62"/>
  <c r="H50"/>
  <c r="H76" s="1"/>
  <c r="I51"/>
  <c r="I41"/>
  <c r="J42"/>
  <c r="G76"/>
  <c r="J54" i="53"/>
  <c r="I53"/>
  <c r="J49"/>
  <c r="I48"/>
  <c r="I24"/>
  <c r="J25"/>
  <c r="I13"/>
  <c r="J14"/>
  <c r="H38"/>
  <c r="I39"/>
  <c r="I32"/>
  <c r="J33"/>
  <c r="K44"/>
  <c r="M59"/>
  <c r="M47"/>
  <c r="I44"/>
  <c r="M31"/>
  <c r="M60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M44" s="1"/>
  <c r="J44"/>
  <c r="K43"/>
  <c r="K41" s="1"/>
  <c r="K76" s="1"/>
  <c r="I43"/>
  <c r="J43" s="1"/>
  <c r="J34"/>
  <c r="M35"/>
  <c r="M34" s="1"/>
  <c r="I26"/>
  <c r="J27"/>
  <c r="I22"/>
  <c r="J23"/>
  <c r="I8"/>
  <c r="J9"/>
  <c r="H70"/>
  <c r="K71"/>
  <c r="K70" s="1"/>
  <c r="I71"/>
  <c r="H66"/>
  <c r="K67"/>
  <c r="K66" s="1"/>
  <c r="I67"/>
  <c r="M62"/>
  <c r="H50"/>
  <c r="H76" s="1"/>
  <c r="I51"/>
  <c r="I41"/>
  <c r="J42"/>
  <c r="G76"/>
  <c r="J54" i="54"/>
  <c r="I53"/>
  <c r="J49"/>
  <c r="I48"/>
  <c r="I24"/>
  <c r="J25"/>
  <c r="I13"/>
  <c r="J14"/>
  <c r="H38"/>
  <c r="I39"/>
  <c r="I32"/>
  <c r="J33"/>
  <c r="K44"/>
  <c r="M59"/>
  <c r="M47"/>
  <c r="I44"/>
  <c r="M31"/>
  <c r="M60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M44" s="1"/>
  <c r="J44"/>
  <c r="K43"/>
  <c r="K41" s="1"/>
  <c r="K76" s="1"/>
  <c r="I43"/>
  <c r="J43" s="1"/>
  <c r="J34"/>
  <c r="M35"/>
  <c r="M34" s="1"/>
  <c r="I26"/>
  <c r="J27"/>
  <c r="I22"/>
  <c r="J23"/>
  <c r="I8"/>
  <c r="J9"/>
  <c r="H70"/>
  <c r="K71"/>
  <c r="K70" s="1"/>
  <c r="I71"/>
  <c r="H66"/>
  <c r="K67"/>
  <c r="K66" s="1"/>
  <c r="I67"/>
  <c r="M62"/>
  <c r="H50"/>
  <c r="H76" s="1"/>
  <c r="I51"/>
  <c r="I41"/>
  <c r="J42"/>
  <c r="G76"/>
  <c r="J54" i="55"/>
  <c r="I53"/>
  <c r="J49"/>
  <c r="I48"/>
  <c r="I24"/>
  <c r="J25"/>
  <c r="I13"/>
  <c r="J14"/>
  <c r="H38"/>
  <c r="I39"/>
  <c r="I32"/>
  <c r="J33"/>
  <c r="K44"/>
  <c r="M59"/>
  <c r="M47"/>
  <c r="I44"/>
  <c r="M31"/>
  <c r="M60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M44" s="1"/>
  <c r="J44"/>
  <c r="K43"/>
  <c r="K41" s="1"/>
  <c r="K76" s="1"/>
  <c r="I43"/>
  <c r="J43" s="1"/>
  <c r="J34"/>
  <c r="M35"/>
  <c r="M34" s="1"/>
  <c r="I26"/>
  <c r="J27"/>
  <c r="I22"/>
  <c r="J23"/>
  <c r="I8"/>
  <c r="J9"/>
  <c r="H70"/>
  <c r="K71"/>
  <c r="K70" s="1"/>
  <c r="I71"/>
  <c r="H66"/>
  <c r="K67"/>
  <c r="K66" s="1"/>
  <c r="I67"/>
  <c r="M62"/>
  <c r="H50"/>
  <c r="H76" s="1"/>
  <c r="I51"/>
  <c r="I41"/>
  <c r="J42"/>
  <c r="G76"/>
  <c r="J54" i="56"/>
  <c r="I53"/>
  <c r="J49"/>
  <c r="I48"/>
  <c r="I24"/>
  <c r="J25"/>
  <c r="I13"/>
  <c r="J14"/>
  <c r="H38"/>
  <c r="I39"/>
  <c r="I32"/>
  <c r="J33"/>
  <c r="K44"/>
  <c r="M59"/>
  <c r="M47"/>
  <c r="I44"/>
  <c r="M31"/>
  <c r="M60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M44" s="1"/>
  <c r="J44"/>
  <c r="K43"/>
  <c r="K41" s="1"/>
  <c r="K76" s="1"/>
  <c r="I43"/>
  <c r="J43" s="1"/>
  <c r="J34"/>
  <c r="M35"/>
  <c r="M34" s="1"/>
  <c r="I26"/>
  <c r="J27"/>
  <c r="I22"/>
  <c r="J23"/>
  <c r="I8"/>
  <c r="J9"/>
  <c r="H70"/>
  <c r="K71"/>
  <c r="K70" s="1"/>
  <c r="I71"/>
  <c r="H66"/>
  <c r="K67"/>
  <c r="K66" s="1"/>
  <c r="I67"/>
  <c r="M62"/>
  <c r="H50"/>
  <c r="H76" s="1"/>
  <c r="I51"/>
  <c r="I41"/>
  <c r="J42"/>
  <c r="G76"/>
  <c r="J54" i="57"/>
  <c r="I53"/>
  <c r="J49"/>
  <c r="I48"/>
  <c r="I24"/>
  <c r="J25"/>
  <c r="I13"/>
  <c r="J14"/>
  <c r="H38"/>
  <c r="I39"/>
  <c r="I32"/>
  <c r="J33"/>
  <c r="K44"/>
  <c r="M59"/>
  <c r="M47"/>
  <c r="I44"/>
  <c r="M31"/>
  <c r="M60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M44" s="1"/>
  <c r="J44"/>
  <c r="K43"/>
  <c r="K41" s="1"/>
  <c r="K76" s="1"/>
  <c r="I43"/>
  <c r="J43" s="1"/>
  <c r="J34"/>
  <c r="M35"/>
  <c r="M34" s="1"/>
  <c r="I26"/>
  <c r="J27"/>
  <c r="I22"/>
  <c r="J23"/>
  <c r="I8"/>
  <c r="J9"/>
  <c r="H70"/>
  <c r="K71"/>
  <c r="K70" s="1"/>
  <c r="I71"/>
  <c r="H66"/>
  <c r="K67"/>
  <c r="K66" s="1"/>
  <c r="I67"/>
  <c r="M62"/>
  <c r="H50"/>
  <c r="H76" s="1"/>
  <c r="I51"/>
  <c r="I41"/>
  <c r="J42"/>
  <c r="G76"/>
  <c r="J54" i="58"/>
  <c r="I53"/>
  <c r="J49"/>
  <c r="I48"/>
  <c r="I24"/>
  <c r="J25"/>
  <c r="I13"/>
  <c r="J14"/>
  <c r="H38"/>
  <c r="H76" s="1"/>
  <c r="I39"/>
  <c r="I32"/>
  <c r="J33"/>
  <c r="K44"/>
  <c r="M59"/>
  <c r="M47"/>
  <c r="I44"/>
  <c r="M31"/>
  <c r="M60"/>
  <c r="K41"/>
  <c r="K76" s="1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J44"/>
  <c r="K43"/>
  <c r="I43"/>
  <c r="J43" s="1"/>
  <c r="M43" s="1"/>
  <c r="J34"/>
  <c r="M35"/>
  <c r="M34" s="1"/>
  <c r="I26"/>
  <c r="J27"/>
  <c r="I22"/>
  <c r="J23"/>
  <c r="I8"/>
  <c r="J9"/>
  <c r="H70"/>
  <c r="K71"/>
  <c r="K70" s="1"/>
  <c r="I71"/>
  <c r="H66"/>
  <c r="K67"/>
  <c r="K66" s="1"/>
  <c r="I67"/>
  <c r="M62"/>
  <c r="H50"/>
  <c r="I51"/>
  <c r="J42"/>
  <c r="G76"/>
  <c r="J54" i="59"/>
  <c r="I53"/>
  <c r="J49"/>
  <c r="I48"/>
  <c r="I24"/>
  <c r="J25"/>
  <c r="I13"/>
  <c r="J14"/>
  <c r="H38"/>
  <c r="I39"/>
  <c r="I32"/>
  <c r="J33"/>
  <c r="I44"/>
  <c r="K41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H76" s="1"/>
  <c r="K56"/>
  <c r="K55" s="1"/>
  <c r="I56"/>
  <c r="M45"/>
  <c r="M44" s="1"/>
  <c r="J44"/>
  <c r="K43"/>
  <c r="I43"/>
  <c r="J43" s="1"/>
  <c r="M43" s="1"/>
  <c r="J34"/>
  <c r="M35"/>
  <c r="M34" s="1"/>
  <c r="I26"/>
  <c r="J27"/>
  <c r="I22"/>
  <c r="J23"/>
  <c r="I8"/>
  <c r="J9"/>
  <c r="H70"/>
  <c r="K71"/>
  <c r="K70" s="1"/>
  <c r="I71"/>
  <c r="H66"/>
  <c r="K67"/>
  <c r="K66" s="1"/>
  <c r="I67"/>
  <c r="M62"/>
  <c r="H50"/>
  <c r="I51"/>
  <c r="J42"/>
  <c r="F76"/>
  <c r="M18"/>
  <c r="K13"/>
  <c r="K76" s="1"/>
  <c r="M16"/>
  <c r="G76"/>
  <c r="J54" i="60"/>
  <c r="I53"/>
  <c r="J49"/>
  <c r="I48"/>
  <c r="I24"/>
  <c r="J25"/>
  <c r="I13"/>
  <c r="J14"/>
  <c r="H38"/>
  <c r="I39"/>
  <c r="I32"/>
  <c r="J33"/>
  <c r="K44"/>
  <c r="M59"/>
  <c r="M47"/>
  <c r="I44"/>
  <c r="M31"/>
  <c r="M60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M44" s="1"/>
  <c r="J44"/>
  <c r="K43"/>
  <c r="K41" s="1"/>
  <c r="K76" s="1"/>
  <c r="I43"/>
  <c r="J43" s="1"/>
  <c r="J34"/>
  <c r="M35"/>
  <c r="M34" s="1"/>
  <c r="I26"/>
  <c r="J27"/>
  <c r="I22"/>
  <c r="J23"/>
  <c r="I8"/>
  <c r="J9"/>
  <c r="H70"/>
  <c r="K71"/>
  <c r="K70" s="1"/>
  <c r="I71"/>
  <c r="H66"/>
  <c r="K67"/>
  <c r="K66" s="1"/>
  <c r="I67"/>
  <c r="M62"/>
  <c r="H50"/>
  <c r="H76" s="1"/>
  <c r="I51"/>
  <c r="I41"/>
  <c r="J42"/>
  <c r="G76"/>
  <c r="J54" i="61"/>
  <c r="I53"/>
  <c r="J49"/>
  <c r="I48"/>
  <c r="I24"/>
  <c r="J25"/>
  <c r="I13"/>
  <c r="J14"/>
  <c r="H38"/>
  <c r="I39"/>
  <c r="I32"/>
  <c r="J33"/>
  <c r="I44"/>
  <c r="K41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H76" s="1"/>
  <c r="K56"/>
  <c r="K55" s="1"/>
  <c r="I56"/>
  <c r="M45"/>
  <c r="M44" s="1"/>
  <c r="J44"/>
  <c r="K43"/>
  <c r="I43"/>
  <c r="J43" s="1"/>
  <c r="M43" s="1"/>
  <c r="J34"/>
  <c r="M35"/>
  <c r="M34" s="1"/>
  <c r="I26"/>
  <c r="J27"/>
  <c r="I22"/>
  <c r="J23"/>
  <c r="I8"/>
  <c r="J9"/>
  <c r="H70"/>
  <c r="K71"/>
  <c r="K70" s="1"/>
  <c r="I71"/>
  <c r="H66"/>
  <c r="K67"/>
  <c r="K66" s="1"/>
  <c r="I67"/>
  <c r="M62"/>
  <c r="H50"/>
  <c r="I51"/>
  <c r="J42"/>
  <c r="F76"/>
  <c r="M18"/>
  <c r="K13"/>
  <c r="K76" s="1"/>
  <c r="M16"/>
  <c r="G76"/>
  <c r="J54" i="62"/>
  <c r="I53"/>
  <c r="J49"/>
  <c r="I48"/>
  <c r="I24"/>
  <c r="J25"/>
  <c r="I13"/>
  <c r="J14"/>
  <c r="H38"/>
  <c r="I39"/>
  <c r="I32"/>
  <c r="J33"/>
  <c r="K44"/>
  <c r="M59"/>
  <c r="M47"/>
  <c r="I44"/>
  <c r="M31"/>
  <c r="M60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M44" s="1"/>
  <c r="J44"/>
  <c r="K43"/>
  <c r="K41" s="1"/>
  <c r="K76" s="1"/>
  <c r="I43"/>
  <c r="J43" s="1"/>
  <c r="J34"/>
  <c r="M35"/>
  <c r="M34" s="1"/>
  <c r="I26"/>
  <c r="J27"/>
  <c r="I22"/>
  <c r="J23"/>
  <c r="I8"/>
  <c r="J9"/>
  <c r="H70"/>
  <c r="K71"/>
  <c r="K70" s="1"/>
  <c r="I71"/>
  <c r="H66"/>
  <c r="K67"/>
  <c r="K66" s="1"/>
  <c r="I67"/>
  <c r="M62"/>
  <c r="H50"/>
  <c r="H76" s="1"/>
  <c r="I51"/>
  <c r="I41"/>
  <c r="J42"/>
  <c r="G76"/>
  <c r="J54" i="63"/>
  <c r="I53"/>
  <c r="J49"/>
  <c r="I48"/>
  <c r="I24"/>
  <c r="J25"/>
  <c r="I13"/>
  <c r="J14"/>
  <c r="H38"/>
  <c r="I39"/>
  <c r="I32"/>
  <c r="J33"/>
  <c r="I44"/>
  <c r="K41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H76" s="1"/>
  <c r="K56"/>
  <c r="K55" s="1"/>
  <c r="I56"/>
  <c r="M45"/>
  <c r="M44" s="1"/>
  <c r="J44"/>
  <c r="K43"/>
  <c r="I43"/>
  <c r="J43" s="1"/>
  <c r="M43" s="1"/>
  <c r="J34"/>
  <c r="M35"/>
  <c r="M34" s="1"/>
  <c r="I26"/>
  <c r="J27"/>
  <c r="I22"/>
  <c r="J23"/>
  <c r="I8"/>
  <c r="J9"/>
  <c r="H70"/>
  <c r="K71"/>
  <c r="K70" s="1"/>
  <c r="I71"/>
  <c r="H66"/>
  <c r="K67"/>
  <c r="K66" s="1"/>
  <c r="I67"/>
  <c r="M62"/>
  <c r="H50"/>
  <c r="I51"/>
  <c r="J42"/>
  <c r="F76"/>
  <c r="M18"/>
  <c r="K13"/>
  <c r="K76" s="1"/>
  <c r="M16"/>
  <c r="G76"/>
  <c r="J54" i="64"/>
  <c r="I53"/>
  <c r="J49"/>
  <c r="I48"/>
  <c r="I24"/>
  <c r="J25"/>
  <c r="I13"/>
  <c r="J14"/>
  <c r="H38"/>
  <c r="I39"/>
  <c r="I32"/>
  <c r="J33"/>
  <c r="K44"/>
  <c r="M59"/>
  <c r="M47"/>
  <c r="I44"/>
  <c r="M31"/>
  <c r="M60"/>
  <c r="J29"/>
  <c r="I28"/>
  <c r="H72"/>
  <c r="K73"/>
  <c r="K72" s="1"/>
  <c r="I73"/>
  <c r="H68"/>
  <c r="K69"/>
  <c r="K68" s="1"/>
  <c r="I69"/>
  <c r="H64"/>
  <c r="K65"/>
  <c r="K64" s="1"/>
  <c r="I65"/>
  <c r="H61"/>
  <c r="K63"/>
  <c r="K61" s="1"/>
  <c r="I63"/>
  <c r="H57"/>
  <c r="K58"/>
  <c r="K57" s="1"/>
  <c r="I58"/>
  <c r="H55"/>
  <c r="K56"/>
  <c r="K55" s="1"/>
  <c r="I56"/>
  <c r="M45"/>
  <c r="M44" s="1"/>
  <c r="J44"/>
  <c r="K43"/>
  <c r="K41" s="1"/>
  <c r="K76" s="1"/>
  <c r="I43"/>
  <c r="J43" s="1"/>
  <c r="J34"/>
  <c r="M35"/>
  <c r="M34" s="1"/>
  <c r="I26"/>
  <c r="J27"/>
  <c r="I22"/>
  <c r="J23"/>
  <c r="I8"/>
  <c r="J9"/>
  <c r="H70"/>
  <c r="K71"/>
  <c r="K70" s="1"/>
  <c r="I71"/>
  <c r="H66"/>
  <c r="K67"/>
  <c r="K66" s="1"/>
  <c r="I67"/>
  <c r="M62"/>
  <c r="H50"/>
  <c r="I51"/>
  <c r="I41"/>
  <c r="J42"/>
  <c r="G76"/>
  <c r="J56" i="35"/>
  <c r="L56"/>
  <c r="E27" i="6"/>
  <c r="I64" i="35"/>
  <c r="G27" i="6"/>
  <c r="H27" s="1"/>
  <c r="G55" i="35"/>
  <c r="G56"/>
  <c r="H76" i="64" l="1"/>
  <c r="M42" i="69"/>
  <c r="J41"/>
  <c r="J51"/>
  <c r="I50"/>
  <c r="J67"/>
  <c r="I66"/>
  <c r="M9"/>
  <c r="M8" s="1"/>
  <c r="J8"/>
  <c r="M23"/>
  <c r="M22" s="1"/>
  <c r="J22"/>
  <c r="M27"/>
  <c r="M26" s="1"/>
  <c r="J26"/>
  <c r="J56"/>
  <c r="I55"/>
  <c r="J63"/>
  <c r="I61"/>
  <c r="J69"/>
  <c r="I68"/>
  <c r="M49"/>
  <c r="M48" s="1"/>
  <c r="J48"/>
  <c r="M54"/>
  <c r="M53" s="1"/>
  <c r="J53"/>
  <c r="M43"/>
  <c r="J71"/>
  <c r="I70"/>
  <c r="J58"/>
  <c r="I57"/>
  <c r="J65"/>
  <c r="I64"/>
  <c r="J73"/>
  <c r="I72"/>
  <c r="M29"/>
  <c r="M28" s="1"/>
  <c r="J28"/>
  <c r="M33"/>
  <c r="M32" s="1"/>
  <c r="J32"/>
  <c r="J39"/>
  <c r="I38"/>
  <c r="I76" s="1"/>
  <c r="M14"/>
  <c r="M13" s="1"/>
  <c r="J13"/>
  <c r="M25"/>
  <c r="M24" s="1"/>
  <c r="J24"/>
  <c r="J51" i="68"/>
  <c r="I50"/>
  <c r="J56"/>
  <c r="I55"/>
  <c r="M65"/>
  <c r="M64" s="1"/>
  <c r="J64"/>
  <c r="J71"/>
  <c r="I70"/>
  <c r="I22"/>
  <c r="J23"/>
  <c r="I26"/>
  <c r="J27"/>
  <c r="I41"/>
  <c r="J42"/>
  <c r="J73"/>
  <c r="I72"/>
  <c r="M29"/>
  <c r="M28" s="1"/>
  <c r="J28"/>
  <c r="M54"/>
  <c r="M53" s="1"/>
  <c r="J53"/>
  <c r="M49"/>
  <c r="M48" s="1"/>
  <c r="J48"/>
  <c r="J34"/>
  <c r="M35"/>
  <c r="M34" s="1"/>
  <c r="J61"/>
  <c r="M62"/>
  <c r="M61" s="1"/>
  <c r="M63"/>
  <c r="H76"/>
  <c r="K76"/>
  <c r="J58"/>
  <c r="I57"/>
  <c r="J69"/>
  <c r="I68"/>
  <c r="I24"/>
  <c r="J25"/>
  <c r="M14"/>
  <c r="M13" s="1"/>
  <c r="J13"/>
  <c r="I32"/>
  <c r="J33"/>
  <c r="M67"/>
  <c r="M66" s="1"/>
  <c r="J66"/>
  <c r="I8"/>
  <c r="J9"/>
  <c r="J39"/>
  <c r="I38"/>
  <c r="I28"/>
  <c r="J50" i="1"/>
  <c r="M51"/>
  <c r="M50" s="1"/>
  <c r="M58"/>
  <c r="J57"/>
  <c r="I22"/>
  <c r="J23"/>
  <c r="I26"/>
  <c r="J27"/>
  <c r="M14"/>
  <c r="M13" s="1"/>
  <c r="J13"/>
  <c r="M56"/>
  <c r="M55" s="1"/>
  <c r="J55"/>
  <c r="M49"/>
  <c r="M48" s="1"/>
  <c r="J48"/>
  <c r="M67"/>
  <c r="M66" s="1"/>
  <c r="J66"/>
  <c r="M71"/>
  <c r="M70" s="1"/>
  <c r="J70"/>
  <c r="M29"/>
  <c r="J28"/>
  <c r="J61"/>
  <c r="M62"/>
  <c r="M61" s="1"/>
  <c r="M31"/>
  <c r="M59"/>
  <c r="H76"/>
  <c r="K76"/>
  <c r="J38"/>
  <c r="M39"/>
  <c r="M38" s="1"/>
  <c r="I41"/>
  <c r="J42"/>
  <c r="I24"/>
  <c r="J25"/>
  <c r="I32"/>
  <c r="J33"/>
  <c r="M65"/>
  <c r="M64" s="1"/>
  <c r="J64"/>
  <c r="M69"/>
  <c r="M68" s="1"/>
  <c r="J68"/>
  <c r="M73"/>
  <c r="M72" s="1"/>
  <c r="J72"/>
  <c r="J34"/>
  <c r="M35"/>
  <c r="M34" s="1"/>
  <c r="I8"/>
  <c r="I76" s="1"/>
  <c r="J9"/>
  <c r="M42" i="38"/>
  <c r="M41" s="1"/>
  <c r="J41"/>
  <c r="J51"/>
  <c r="I50"/>
  <c r="J67"/>
  <c r="I66"/>
  <c r="M9"/>
  <c r="M8" s="1"/>
  <c r="J8"/>
  <c r="M23"/>
  <c r="M22" s="1"/>
  <c r="J22"/>
  <c r="M27"/>
  <c r="M26" s="1"/>
  <c r="J26"/>
  <c r="J56"/>
  <c r="I55"/>
  <c r="J63"/>
  <c r="I61"/>
  <c r="J69"/>
  <c r="I68"/>
  <c r="M33"/>
  <c r="M32" s="1"/>
  <c r="J32"/>
  <c r="J39"/>
  <c r="I38"/>
  <c r="M14"/>
  <c r="M13" s="1"/>
  <c r="J13"/>
  <c r="M25"/>
  <c r="M24" s="1"/>
  <c r="J24"/>
  <c r="J71"/>
  <c r="I70"/>
  <c r="J58"/>
  <c r="I57"/>
  <c r="J65"/>
  <c r="I64"/>
  <c r="J73"/>
  <c r="I72"/>
  <c r="M29"/>
  <c r="M28" s="1"/>
  <c r="J28"/>
  <c r="M49"/>
  <c r="M48" s="1"/>
  <c r="J48"/>
  <c r="M54"/>
  <c r="M53" s="1"/>
  <c r="J53"/>
  <c r="I41"/>
  <c r="I76"/>
  <c r="M44"/>
  <c r="M42" i="39"/>
  <c r="M41" s="1"/>
  <c r="J41"/>
  <c r="J51"/>
  <c r="I50"/>
  <c r="J67"/>
  <c r="I66"/>
  <c r="M9"/>
  <c r="M8" s="1"/>
  <c r="J8"/>
  <c r="M23"/>
  <c r="M22" s="1"/>
  <c r="J22"/>
  <c r="M27"/>
  <c r="M26" s="1"/>
  <c r="J26"/>
  <c r="J56"/>
  <c r="I55"/>
  <c r="J63"/>
  <c r="I61"/>
  <c r="J69"/>
  <c r="I68"/>
  <c r="M49"/>
  <c r="M48" s="1"/>
  <c r="J48"/>
  <c r="M54"/>
  <c r="M53" s="1"/>
  <c r="J53"/>
  <c r="J71"/>
  <c r="I70"/>
  <c r="J58"/>
  <c r="I57"/>
  <c r="J65"/>
  <c r="I64"/>
  <c r="J73"/>
  <c r="I72"/>
  <c r="M29"/>
  <c r="M28" s="1"/>
  <c r="J28"/>
  <c r="M33"/>
  <c r="M32" s="1"/>
  <c r="J32"/>
  <c r="J39"/>
  <c r="I38"/>
  <c r="M14"/>
  <c r="M13" s="1"/>
  <c r="J13"/>
  <c r="M25"/>
  <c r="M24" s="1"/>
  <c r="J24"/>
  <c r="I41"/>
  <c r="I76" s="1"/>
  <c r="M44"/>
  <c r="M42" i="40"/>
  <c r="J41"/>
  <c r="J51"/>
  <c r="I50"/>
  <c r="J67"/>
  <c r="I66"/>
  <c r="M9"/>
  <c r="M8" s="1"/>
  <c r="J8"/>
  <c r="M23"/>
  <c r="M22" s="1"/>
  <c r="J22"/>
  <c r="M27"/>
  <c r="M26" s="1"/>
  <c r="J26"/>
  <c r="J56"/>
  <c r="I55"/>
  <c r="J63"/>
  <c r="I61"/>
  <c r="J69"/>
  <c r="I68"/>
  <c r="M49"/>
  <c r="M48" s="1"/>
  <c r="J48"/>
  <c r="M54"/>
  <c r="M53" s="1"/>
  <c r="J53"/>
  <c r="M43"/>
  <c r="J71"/>
  <c r="I70"/>
  <c r="J58"/>
  <c r="I57"/>
  <c r="J65"/>
  <c r="I64"/>
  <c r="J73"/>
  <c r="I72"/>
  <c r="M29"/>
  <c r="M28" s="1"/>
  <c r="J28"/>
  <c r="M33"/>
  <c r="M32" s="1"/>
  <c r="J32"/>
  <c r="J39"/>
  <c r="I38"/>
  <c r="I76" s="1"/>
  <c r="M14"/>
  <c r="M13" s="1"/>
  <c r="J13"/>
  <c r="M25"/>
  <c r="M24" s="1"/>
  <c r="J24"/>
  <c r="M42" i="41"/>
  <c r="M41" s="1"/>
  <c r="J41"/>
  <c r="J51"/>
  <c r="I50"/>
  <c r="J67"/>
  <c r="I66"/>
  <c r="M9"/>
  <c r="M8" s="1"/>
  <c r="J8"/>
  <c r="M23"/>
  <c r="M22" s="1"/>
  <c r="J22"/>
  <c r="M27"/>
  <c r="M26" s="1"/>
  <c r="J26"/>
  <c r="J56"/>
  <c r="I55"/>
  <c r="J63"/>
  <c r="I61"/>
  <c r="J69"/>
  <c r="I68"/>
  <c r="M49"/>
  <c r="M48" s="1"/>
  <c r="J48"/>
  <c r="M54"/>
  <c r="M53" s="1"/>
  <c r="J53"/>
  <c r="J71"/>
  <c r="I70"/>
  <c r="J58"/>
  <c r="I57"/>
  <c r="J65"/>
  <c r="I64"/>
  <c r="J73"/>
  <c r="I72"/>
  <c r="M29"/>
  <c r="M28" s="1"/>
  <c r="J28"/>
  <c r="M33"/>
  <c r="M32" s="1"/>
  <c r="J32"/>
  <c r="J39"/>
  <c r="I38"/>
  <c r="M14"/>
  <c r="M13" s="1"/>
  <c r="J13"/>
  <c r="M25"/>
  <c r="M24" s="1"/>
  <c r="J24"/>
  <c r="I41"/>
  <c r="I76" s="1"/>
  <c r="M42" i="42"/>
  <c r="J41"/>
  <c r="J51"/>
  <c r="I50"/>
  <c r="J67"/>
  <c r="I66"/>
  <c r="M9"/>
  <c r="M8" s="1"/>
  <c r="J8"/>
  <c r="M23"/>
  <c r="M22" s="1"/>
  <c r="J22"/>
  <c r="M27"/>
  <c r="M26" s="1"/>
  <c r="J26"/>
  <c r="J56"/>
  <c r="I55"/>
  <c r="J63"/>
  <c r="I61"/>
  <c r="J69"/>
  <c r="I68"/>
  <c r="M49"/>
  <c r="M48" s="1"/>
  <c r="J48"/>
  <c r="M54"/>
  <c r="M53" s="1"/>
  <c r="J53"/>
  <c r="M43"/>
  <c r="J71"/>
  <c r="I70"/>
  <c r="J58"/>
  <c r="I57"/>
  <c r="J65"/>
  <c r="I64"/>
  <c r="J73"/>
  <c r="I72"/>
  <c r="M29"/>
  <c r="M28" s="1"/>
  <c r="J28"/>
  <c r="M33"/>
  <c r="M32" s="1"/>
  <c r="J32"/>
  <c r="J39"/>
  <c r="I38"/>
  <c r="I76" s="1"/>
  <c r="M14"/>
  <c r="M13" s="1"/>
  <c r="J13"/>
  <c r="M25"/>
  <c r="M24" s="1"/>
  <c r="J24"/>
  <c r="M42" i="43"/>
  <c r="J41"/>
  <c r="J51"/>
  <c r="I50"/>
  <c r="J67"/>
  <c r="I66"/>
  <c r="M9"/>
  <c r="M8" s="1"/>
  <c r="J8"/>
  <c r="M23"/>
  <c r="M22" s="1"/>
  <c r="J22"/>
  <c r="M27"/>
  <c r="M26" s="1"/>
  <c r="J26"/>
  <c r="J56"/>
  <c r="I55"/>
  <c r="J63"/>
  <c r="I61"/>
  <c r="J69"/>
  <c r="I68"/>
  <c r="M49"/>
  <c r="M48" s="1"/>
  <c r="J48"/>
  <c r="M54"/>
  <c r="M53" s="1"/>
  <c r="J53"/>
  <c r="M43"/>
  <c r="J71"/>
  <c r="I70"/>
  <c r="J58"/>
  <c r="I57"/>
  <c r="J65"/>
  <c r="I64"/>
  <c r="J73"/>
  <c r="I72"/>
  <c r="M29"/>
  <c r="M28" s="1"/>
  <c r="J28"/>
  <c r="M33"/>
  <c r="M32" s="1"/>
  <c r="J32"/>
  <c r="J39"/>
  <c r="I38"/>
  <c r="I76" s="1"/>
  <c r="M14"/>
  <c r="M13" s="1"/>
  <c r="J13"/>
  <c r="M25"/>
  <c r="M24" s="1"/>
  <c r="J24"/>
  <c r="M42" i="44"/>
  <c r="J41"/>
  <c r="J51"/>
  <c r="I50"/>
  <c r="J67"/>
  <c r="I66"/>
  <c r="M9"/>
  <c r="M8" s="1"/>
  <c r="J8"/>
  <c r="M23"/>
  <c r="M22" s="1"/>
  <c r="J22"/>
  <c r="M27"/>
  <c r="M26" s="1"/>
  <c r="J26"/>
  <c r="J56"/>
  <c r="I55"/>
  <c r="J63"/>
  <c r="I61"/>
  <c r="J69"/>
  <c r="I68"/>
  <c r="M49"/>
  <c r="M48" s="1"/>
  <c r="J48"/>
  <c r="M54"/>
  <c r="M53" s="1"/>
  <c r="J53"/>
  <c r="M43"/>
  <c r="J71"/>
  <c r="I70"/>
  <c r="J58"/>
  <c r="I57"/>
  <c r="J65"/>
  <c r="I64"/>
  <c r="J73"/>
  <c r="I72"/>
  <c r="M29"/>
  <c r="M28" s="1"/>
  <c r="J28"/>
  <c r="M33"/>
  <c r="M32" s="1"/>
  <c r="J32"/>
  <c r="J39"/>
  <c r="I38"/>
  <c r="I76" s="1"/>
  <c r="M14"/>
  <c r="M13" s="1"/>
  <c r="J13"/>
  <c r="M25"/>
  <c r="M24" s="1"/>
  <c r="J24"/>
  <c r="M42" i="45"/>
  <c r="M41" s="1"/>
  <c r="J41"/>
  <c r="J51"/>
  <c r="I50"/>
  <c r="J67"/>
  <c r="I66"/>
  <c r="M9"/>
  <c r="M8" s="1"/>
  <c r="J8"/>
  <c r="M23"/>
  <c r="M22" s="1"/>
  <c r="J22"/>
  <c r="M27"/>
  <c r="M26" s="1"/>
  <c r="J26"/>
  <c r="J56"/>
  <c r="I55"/>
  <c r="J63"/>
  <c r="I61"/>
  <c r="J69"/>
  <c r="I68"/>
  <c r="M49"/>
  <c r="M48" s="1"/>
  <c r="J48"/>
  <c r="M54"/>
  <c r="M53" s="1"/>
  <c r="J53"/>
  <c r="J71"/>
  <c r="I70"/>
  <c r="J58"/>
  <c r="I57"/>
  <c r="J65"/>
  <c r="I64"/>
  <c r="J73"/>
  <c r="I72"/>
  <c r="M29"/>
  <c r="M28" s="1"/>
  <c r="J28"/>
  <c r="M33"/>
  <c r="M32" s="1"/>
  <c r="J32"/>
  <c r="J39"/>
  <c r="I38"/>
  <c r="M14"/>
  <c r="M13" s="1"/>
  <c r="J13"/>
  <c r="M25"/>
  <c r="M24" s="1"/>
  <c r="J24"/>
  <c r="I41"/>
  <c r="I76" s="1"/>
  <c r="M44"/>
  <c r="I24" i="46"/>
  <c r="J25"/>
  <c r="I8"/>
  <c r="J9"/>
  <c r="J51"/>
  <c r="I50"/>
  <c r="J56"/>
  <c r="I55"/>
  <c r="J67"/>
  <c r="I66"/>
  <c r="J73"/>
  <c r="I72"/>
  <c r="M31"/>
  <c r="I28"/>
  <c r="M63"/>
  <c r="I22"/>
  <c r="J23"/>
  <c r="I26"/>
  <c r="J27"/>
  <c r="J38"/>
  <c r="M39"/>
  <c r="M38" s="1"/>
  <c r="I41"/>
  <c r="J42"/>
  <c r="J71"/>
  <c r="I70"/>
  <c r="I32"/>
  <c r="J33"/>
  <c r="M29"/>
  <c r="M28" s="1"/>
  <c r="J28"/>
  <c r="M54"/>
  <c r="M53" s="1"/>
  <c r="J53"/>
  <c r="J34"/>
  <c r="M35"/>
  <c r="M34" s="1"/>
  <c r="J61"/>
  <c r="M62"/>
  <c r="M61" s="1"/>
  <c r="M49"/>
  <c r="M48" s="1"/>
  <c r="J48"/>
  <c r="J58"/>
  <c r="I57"/>
  <c r="J65"/>
  <c r="I64"/>
  <c r="J69"/>
  <c r="I68"/>
  <c r="M14"/>
  <c r="M13" s="1"/>
  <c r="J13"/>
  <c r="H76"/>
  <c r="K76"/>
  <c r="J71" i="47"/>
  <c r="I70"/>
  <c r="J58"/>
  <c r="I57"/>
  <c r="J65"/>
  <c r="I64"/>
  <c r="J73"/>
  <c r="I72"/>
  <c r="M29"/>
  <c r="M28" s="1"/>
  <c r="J28"/>
  <c r="M33"/>
  <c r="M32" s="1"/>
  <c r="J32"/>
  <c r="J39"/>
  <c r="I38"/>
  <c r="I76" s="1"/>
  <c r="M14"/>
  <c r="M13" s="1"/>
  <c r="J13"/>
  <c r="M25"/>
  <c r="M24" s="1"/>
  <c r="J24"/>
  <c r="M42"/>
  <c r="J41"/>
  <c r="J51"/>
  <c r="I50"/>
  <c r="J67"/>
  <c r="I66"/>
  <c r="M9"/>
  <c r="M8" s="1"/>
  <c r="J8"/>
  <c r="M23"/>
  <c r="M22" s="1"/>
  <c r="J22"/>
  <c r="M27"/>
  <c r="M26" s="1"/>
  <c r="J26"/>
  <c r="J56"/>
  <c r="I55"/>
  <c r="J63"/>
  <c r="I61"/>
  <c r="J69"/>
  <c r="I68"/>
  <c r="M49"/>
  <c r="M48" s="1"/>
  <c r="J48"/>
  <c r="M54"/>
  <c r="M53" s="1"/>
  <c r="J53"/>
  <c r="M43"/>
  <c r="J50" i="48"/>
  <c r="M51"/>
  <c r="M50" s="1"/>
  <c r="M58"/>
  <c r="J57"/>
  <c r="I22"/>
  <c r="J23"/>
  <c r="I26"/>
  <c r="J27"/>
  <c r="M56"/>
  <c r="M55" s="1"/>
  <c r="J55"/>
  <c r="M49"/>
  <c r="M48" s="1"/>
  <c r="J48"/>
  <c r="M67"/>
  <c r="M66" s="1"/>
  <c r="J66"/>
  <c r="M71"/>
  <c r="M70" s="1"/>
  <c r="J70"/>
  <c r="M29"/>
  <c r="J28"/>
  <c r="J34"/>
  <c r="M35"/>
  <c r="M34" s="1"/>
  <c r="M31"/>
  <c r="M59"/>
  <c r="H76"/>
  <c r="K76"/>
  <c r="J38"/>
  <c r="M39"/>
  <c r="M38" s="1"/>
  <c r="I41"/>
  <c r="J42"/>
  <c r="I24"/>
  <c r="J25"/>
  <c r="I32"/>
  <c r="J33"/>
  <c r="M65"/>
  <c r="M64" s="1"/>
  <c r="J64"/>
  <c r="M69"/>
  <c r="M68" s="1"/>
  <c r="J68"/>
  <c r="M73"/>
  <c r="M72" s="1"/>
  <c r="J72"/>
  <c r="J61"/>
  <c r="M62"/>
  <c r="M61" s="1"/>
  <c r="I8"/>
  <c r="I76" s="1"/>
  <c r="J9"/>
  <c r="M14"/>
  <c r="M13" s="1"/>
  <c r="J13"/>
  <c r="M42" i="49"/>
  <c r="J41"/>
  <c r="J51"/>
  <c r="I50"/>
  <c r="J67"/>
  <c r="I66"/>
  <c r="M9"/>
  <c r="M8" s="1"/>
  <c r="J8"/>
  <c r="M23"/>
  <c r="M22" s="1"/>
  <c r="J22"/>
  <c r="M27"/>
  <c r="M26" s="1"/>
  <c r="J26"/>
  <c r="J56"/>
  <c r="I55"/>
  <c r="J63"/>
  <c r="I61"/>
  <c r="J69"/>
  <c r="I68"/>
  <c r="M49"/>
  <c r="M48" s="1"/>
  <c r="J48"/>
  <c r="M54"/>
  <c r="M53" s="1"/>
  <c r="J53"/>
  <c r="M43"/>
  <c r="J71"/>
  <c r="I70"/>
  <c r="J58"/>
  <c r="I57"/>
  <c r="J65"/>
  <c r="I64"/>
  <c r="J73"/>
  <c r="I72"/>
  <c r="M29"/>
  <c r="M28" s="1"/>
  <c r="J28"/>
  <c r="M33"/>
  <c r="M32" s="1"/>
  <c r="J32"/>
  <c r="J39"/>
  <c r="I38"/>
  <c r="I76" s="1"/>
  <c r="M14"/>
  <c r="M13" s="1"/>
  <c r="J13"/>
  <c r="M25"/>
  <c r="M24" s="1"/>
  <c r="J24"/>
  <c r="M42" i="50"/>
  <c r="J41"/>
  <c r="J51"/>
  <c r="I50"/>
  <c r="J67"/>
  <c r="I66"/>
  <c r="M9"/>
  <c r="M8" s="1"/>
  <c r="J8"/>
  <c r="M23"/>
  <c r="M22" s="1"/>
  <c r="J22"/>
  <c r="M27"/>
  <c r="M26" s="1"/>
  <c r="J26"/>
  <c r="J56"/>
  <c r="I55"/>
  <c r="J63"/>
  <c r="I61"/>
  <c r="J69"/>
  <c r="I68"/>
  <c r="M49"/>
  <c r="M48" s="1"/>
  <c r="J48"/>
  <c r="M54"/>
  <c r="M53" s="1"/>
  <c r="J53"/>
  <c r="M43"/>
  <c r="J71"/>
  <c r="I70"/>
  <c r="J58"/>
  <c r="I57"/>
  <c r="J65"/>
  <c r="I64"/>
  <c r="J73"/>
  <c r="I72"/>
  <c r="M29"/>
  <c r="M28" s="1"/>
  <c r="J28"/>
  <c r="M33"/>
  <c r="M32" s="1"/>
  <c r="J32"/>
  <c r="J39"/>
  <c r="I38"/>
  <c r="I76" s="1"/>
  <c r="M14"/>
  <c r="M13" s="1"/>
  <c r="J13"/>
  <c r="M25"/>
  <c r="M24" s="1"/>
  <c r="J24"/>
  <c r="M42" i="51"/>
  <c r="J41"/>
  <c r="J51"/>
  <c r="I50"/>
  <c r="J67"/>
  <c r="I66"/>
  <c r="M9"/>
  <c r="M8" s="1"/>
  <c r="J8"/>
  <c r="M23"/>
  <c r="M22" s="1"/>
  <c r="J22"/>
  <c r="M27"/>
  <c r="M26" s="1"/>
  <c r="J26"/>
  <c r="J56"/>
  <c r="I55"/>
  <c r="J63"/>
  <c r="I61"/>
  <c r="J69"/>
  <c r="I68"/>
  <c r="M49"/>
  <c r="M48" s="1"/>
  <c r="J48"/>
  <c r="M54"/>
  <c r="M53" s="1"/>
  <c r="J53"/>
  <c r="M43"/>
  <c r="J71"/>
  <c r="I70"/>
  <c r="J58"/>
  <c r="I57"/>
  <c r="J65"/>
  <c r="I64"/>
  <c r="J73"/>
  <c r="I72"/>
  <c r="M29"/>
  <c r="M28" s="1"/>
  <c r="J28"/>
  <c r="M33"/>
  <c r="M32" s="1"/>
  <c r="J32"/>
  <c r="J39"/>
  <c r="I38"/>
  <c r="I76" s="1"/>
  <c r="M14"/>
  <c r="M13" s="1"/>
  <c r="J13"/>
  <c r="M25"/>
  <c r="M24" s="1"/>
  <c r="J24"/>
  <c r="M42" i="72"/>
  <c r="J41"/>
  <c r="J51"/>
  <c r="I50"/>
  <c r="J67"/>
  <c r="I66"/>
  <c r="M9"/>
  <c r="M8" s="1"/>
  <c r="J8"/>
  <c r="M23"/>
  <c r="M22" s="1"/>
  <c r="J22"/>
  <c r="M27"/>
  <c r="M26" s="1"/>
  <c r="J26"/>
  <c r="J56"/>
  <c r="I55"/>
  <c r="J63"/>
  <c r="I61"/>
  <c r="J69"/>
  <c r="I68"/>
  <c r="M49"/>
  <c r="M48" s="1"/>
  <c r="J48"/>
  <c r="M54"/>
  <c r="M53" s="1"/>
  <c r="J53"/>
  <c r="M43"/>
  <c r="J71"/>
  <c r="I70"/>
  <c r="J58"/>
  <c r="I57"/>
  <c r="J65"/>
  <c r="I64"/>
  <c r="J73"/>
  <c r="I72"/>
  <c r="M29"/>
  <c r="M28" s="1"/>
  <c r="J28"/>
  <c r="M33"/>
  <c r="M32" s="1"/>
  <c r="J32"/>
  <c r="J39"/>
  <c r="I38"/>
  <c r="I76" s="1"/>
  <c r="M14"/>
  <c r="M13" s="1"/>
  <c r="J13"/>
  <c r="M25"/>
  <c r="M24" s="1"/>
  <c r="J24"/>
  <c r="M42" i="53"/>
  <c r="J41"/>
  <c r="J51"/>
  <c r="I50"/>
  <c r="J67"/>
  <c r="I66"/>
  <c r="M9"/>
  <c r="M8" s="1"/>
  <c r="J8"/>
  <c r="M23"/>
  <c r="M22" s="1"/>
  <c r="J22"/>
  <c r="M27"/>
  <c r="M26" s="1"/>
  <c r="J26"/>
  <c r="J56"/>
  <c r="I55"/>
  <c r="J63"/>
  <c r="I61"/>
  <c r="J69"/>
  <c r="I68"/>
  <c r="M49"/>
  <c r="M48" s="1"/>
  <c r="J48"/>
  <c r="M54"/>
  <c r="M53" s="1"/>
  <c r="J53"/>
  <c r="M43"/>
  <c r="J71"/>
  <c r="I70"/>
  <c r="J58"/>
  <c r="I57"/>
  <c r="J65"/>
  <c r="I64"/>
  <c r="J73"/>
  <c r="I72"/>
  <c r="M29"/>
  <c r="M28" s="1"/>
  <c r="J28"/>
  <c r="M33"/>
  <c r="M32" s="1"/>
  <c r="J32"/>
  <c r="J39"/>
  <c r="I38"/>
  <c r="I76" s="1"/>
  <c r="M14"/>
  <c r="M13" s="1"/>
  <c r="J13"/>
  <c r="M25"/>
  <c r="M24" s="1"/>
  <c r="J24"/>
  <c r="M42" i="54"/>
  <c r="J41"/>
  <c r="J51"/>
  <c r="I50"/>
  <c r="J67"/>
  <c r="I66"/>
  <c r="M9"/>
  <c r="M8" s="1"/>
  <c r="J8"/>
  <c r="M23"/>
  <c r="M22" s="1"/>
  <c r="J22"/>
  <c r="M27"/>
  <c r="M26" s="1"/>
  <c r="J26"/>
  <c r="J56"/>
  <c r="I55"/>
  <c r="J63"/>
  <c r="I61"/>
  <c r="J69"/>
  <c r="I68"/>
  <c r="M49"/>
  <c r="M48" s="1"/>
  <c r="J48"/>
  <c r="M54"/>
  <c r="M53" s="1"/>
  <c r="J53"/>
  <c r="M43"/>
  <c r="J71"/>
  <c r="I70"/>
  <c r="J58"/>
  <c r="I57"/>
  <c r="J65"/>
  <c r="I64"/>
  <c r="J73"/>
  <c r="I72"/>
  <c r="M29"/>
  <c r="M28" s="1"/>
  <c r="J28"/>
  <c r="M33"/>
  <c r="M32" s="1"/>
  <c r="J32"/>
  <c r="J39"/>
  <c r="I38"/>
  <c r="I76" s="1"/>
  <c r="M14"/>
  <c r="M13" s="1"/>
  <c r="J13"/>
  <c r="M25"/>
  <c r="M24" s="1"/>
  <c r="J24"/>
  <c r="M42" i="55"/>
  <c r="J41"/>
  <c r="J51"/>
  <c r="I50"/>
  <c r="J67"/>
  <c r="I66"/>
  <c r="M9"/>
  <c r="M8" s="1"/>
  <c r="J8"/>
  <c r="M23"/>
  <c r="M22" s="1"/>
  <c r="J22"/>
  <c r="M27"/>
  <c r="M26" s="1"/>
  <c r="J26"/>
  <c r="J56"/>
  <c r="I55"/>
  <c r="J63"/>
  <c r="I61"/>
  <c r="J69"/>
  <c r="I68"/>
  <c r="M49"/>
  <c r="M48" s="1"/>
  <c r="J48"/>
  <c r="M54"/>
  <c r="M53" s="1"/>
  <c r="J53"/>
  <c r="M43"/>
  <c r="J71"/>
  <c r="I70"/>
  <c r="J58"/>
  <c r="I57"/>
  <c r="J65"/>
  <c r="I64"/>
  <c r="J73"/>
  <c r="I72"/>
  <c r="M29"/>
  <c r="M28" s="1"/>
  <c r="J28"/>
  <c r="M33"/>
  <c r="M32" s="1"/>
  <c r="J32"/>
  <c r="J39"/>
  <c r="I38"/>
  <c r="I76" s="1"/>
  <c r="M14"/>
  <c r="M13" s="1"/>
  <c r="J13"/>
  <c r="M25"/>
  <c r="M24" s="1"/>
  <c r="J24"/>
  <c r="M42" i="56"/>
  <c r="J41"/>
  <c r="J51"/>
  <c r="I50"/>
  <c r="J67"/>
  <c r="I66"/>
  <c r="M9"/>
  <c r="M8" s="1"/>
  <c r="J8"/>
  <c r="M23"/>
  <c r="M22" s="1"/>
  <c r="J22"/>
  <c r="M27"/>
  <c r="M26" s="1"/>
  <c r="J26"/>
  <c r="J56"/>
  <c r="I55"/>
  <c r="J63"/>
  <c r="I61"/>
  <c r="J69"/>
  <c r="I68"/>
  <c r="M49"/>
  <c r="M48" s="1"/>
  <c r="J48"/>
  <c r="M54"/>
  <c r="M53" s="1"/>
  <c r="J53"/>
  <c r="M43"/>
  <c r="J71"/>
  <c r="I70"/>
  <c r="J58"/>
  <c r="I57"/>
  <c r="J65"/>
  <c r="I64"/>
  <c r="J73"/>
  <c r="I72"/>
  <c r="M29"/>
  <c r="M28" s="1"/>
  <c r="J28"/>
  <c r="M33"/>
  <c r="M32" s="1"/>
  <c r="J32"/>
  <c r="J39"/>
  <c r="I38"/>
  <c r="I76" s="1"/>
  <c r="M14"/>
  <c r="M13" s="1"/>
  <c r="J13"/>
  <c r="M25"/>
  <c r="M24" s="1"/>
  <c r="J24"/>
  <c r="M42" i="57"/>
  <c r="J41"/>
  <c r="J51"/>
  <c r="I50"/>
  <c r="J67"/>
  <c r="I66"/>
  <c r="M9"/>
  <c r="M8" s="1"/>
  <c r="J8"/>
  <c r="M23"/>
  <c r="M22" s="1"/>
  <c r="J22"/>
  <c r="M27"/>
  <c r="M26" s="1"/>
  <c r="J26"/>
  <c r="J56"/>
  <c r="I55"/>
  <c r="J63"/>
  <c r="I61"/>
  <c r="J69"/>
  <c r="I68"/>
  <c r="M49"/>
  <c r="M48" s="1"/>
  <c r="J48"/>
  <c r="M54"/>
  <c r="M53" s="1"/>
  <c r="J53"/>
  <c r="M43"/>
  <c r="J71"/>
  <c r="I70"/>
  <c r="J58"/>
  <c r="I57"/>
  <c r="J65"/>
  <c r="I64"/>
  <c r="J73"/>
  <c r="I72"/>
  <c r="M29"/>
  <c r="M28" s="1"/>
  <c r="J28"/>
  <c r="M33"/>
  <c r="M32" s="1"/>
  <c r="J32"/>
  <c r="J39"/>
  <c r="I38"/>
  <c r="I76" s="1"/>
  <c r="M14"/>
  <c r="M13" s="1"/>
  <c r="J13"/>
  <c r="M25"/>
  <c r="M24" s="1"/>
  <c r="J24"/>
  <c r="M42" i="58"/>
  <c r="M41" s="1"/>
  <c r="J41"/>
  <c r="J51"/>
  <c r="I50"/>
  <c r="J67"/>
  <c r="I66"/>
  <c r="M9"/>
  <c r="M8" s="1"/>
  <c r="J8"/>
  <c r="M23"/>
  <c r="M22" s="1"/>
  <c r="J22"/>
  <c r="M27"/>
  <c r="M26" s="1"/>
  <c r="J26"/>
  <c r="J56"/>
  <c r="I55"/>
  <c r="J63"/>
  <c r="I61"/>
  <c r="J69"/>
  <c r="I68"/>
  <c r="M49"/>
  <c r="M48" s="1"/>
  <c r="J48"/>
  <c r="M54"/>
  <c r="M53" s="1"/>
  <c r="J53"/>
  <c r="J71"/>
  <c r="I70"/>
  <c r="J58"/>
  <c r="I57"/>
  <c r="J65"/>
  <c r="I64"/>
  <c r="J73"/>
  <c r="I72"/>
  <c r="M29"/>
  <c r="M28" s="1"/>
  <c r="J28"/>
  <c r="M33"/>
  <c r="M32" s="1"/>
  <c r="J32"/>
  <c r="J39"/>
  <c r="I38"/>
  <c r="M14"/>
  <c r="M13" s="1"/>
  <c r="J13"/>
  <c r="M25"/>
  <c r="M24" s="1"/>
  <c r="J24"/>
  <c r="G64" i="35"/>
  <c r="I41" i="58"/>
  <c r="I76"/>
  <c r="M44"/>
  <c r="J71" i="59"/>
  <c r="I70"/>
  <c r="J58"/>
  <c r="I57"/>
  <c r="J65"/>
  <c r="I64"/>
  <c r="J73"/>
  <c r="I72"/>
  <c r="M29"/>
  <c r="M28" s="1"/>
  <c r="J28"/>
  <c r="M49"/>
  <c r="M48" s="1"/>
  <c r="J48"/>
  <c r="M54"/>
  <c r="M53" s="1"/>
  <c r="J53"/>
  <c r="I41"/>
  <c r="M42"/>
  <c r="M41" s="1"/>
  <c r="J41"/>
  <c r="J51"/>
  <c r="I50"/>
  <c r="J67"/>
  <c r="I66"/>
  <c r="M9"/>
  <c r="M8" s="1"/>
  <c r="J8"/>
  <c r="M23"/>
  <c r="M22" s="1"/>
  <c r="J22"/>
  <c r="M27"/>
  <c r="M26" s="1"/>
  <c r="J26"/>
  <c r="J56"/>
  <c r="I55"/>
  <c r="J63"/>
  <c r="I61"/>
  <c r="J69"/>
  <c r="I68"/>
  <c r="M33"/>
  <c r="M32" s="1"/>
  <c r="J32"/>
  <c r="J39"/>
  <c r="I38"/>
  <c r="I76" s="1"/>
  <c r="M14"/>
  <c r="M13" s="1"/>
  <c r="J13"/>
  <c r="M25"/>
  <c r="M24" s="1"/>
  <c r="J24"/>
  <c r="M42" i="60"/>
  <c r="J41"/>
  <c r="J51"/>
  <c r="I50"/>
  <c r="J67"/>
  <c r="I66"/>
  <c r="M9"/>
  <c r="M8" s="1"/>
  <c r="J8"/>
  <c r="M23"/>
  <c r="M22" s="1"/>
  <c r="J22"/>
  <c r="M27"/>
  <c r="M26" s="1"/>
  <c r="J26"/>
  <c r="J56"/>
  <c r="I55"/>
  <c r="J63"/>
  <c r="I61"/>
  <c r="J69"/>
  <c r="I68"/>
  <c r="M49"/>
  <c r="M48" s="1"/>
  <c r="J48"/>
  <c r="M54"/>
  <c r="M53" s="1"/>
  <c r="J53"/>
  <c r="M43"/>
  <c r="J71"/>
  <c r="I70"/>
  <c r="J58"/>
  <c r="I57"/>
  <c r="J65"/>
  <c r="I64"/>
  <c r="J73"/>
  <c r="I72"/>
  <c r="M29"/>
  <c r="M28" s="1"/>
  <c r="J28"/>
  <c r="M33"/>
  <c r="M32" s="1"/>
  <c r="J32"/>
  <c r="J39"/>
  <c r="I38"/>
  <c r="I76" s="1"/>
  <c r="M14"/>
  <c r="M13" s="1"/>
  <c r="J13"/>
  <c r="M25"/>
  <c r="M24" s="1"/>
  <c r="J24"/>
  <c r="J71" i="61"/>
  <c r="I70"/>
  <c r="J58"/>
  <c r="I57"/>
  <c r="J65"/>
  <c r="I64"/>
  <c r="J73"/>
  <c r="I72"/>
  <c r="M29"/>
  <c r="M28" s="1"/>
  <c r="J28"/>
  <c r="M49"/>
  <c r="M48" s="1"/>
  <c r="J48"/>
  <c r="M54"/>
  <c r="M53" s="1"/>
  <c r="J53"/>
  <c r="I41"/>
  <c r="M42"/>
  <c r="M41" s="1"/>
  <c r="J41"/>
  <c r="J51"/>
  <c r="I50"/>
  <c r="J67"/>
  <c r="I66"/>
  <c r="M9"/>
  <c r="M8" s="1"/>
  <c r="J8"/>
  <c r="M23"/>
  <c r="M22" s="1"/>
  <c r="J22"/>
  <c r="M27"/>
  <c r="M26" s="1"/>
  <c r="J26"/>
  <c r="J56"/>
  <c r="I55"/>
  <c r="J63"/>
  <c r="I61"/>
  <c r="J69"/>
  <c r="I68"/>
  <c r="M33"/>
  <c r="M32" s="1"/>
  <c r="J32"/>
  <c r="J39"/>
  <c r="I38"/>
  <c r="I76" s="1"/>
  <c r="M14"/>
  <c r="M13" s="1"/>
  <c r="J13"/>
  <c r="M25"/>
  <c r="M24" s="1"/>
  <c r="J24"/>
  <c r="M42" i="62"/>
  <c r="J41"/>
  <c r="J51"/>
  <c r="I50"/>
  <c r="J67"/>
  <c r="I66"/>
  <c r="M9"/>
  <c r="M8" s="1"/>
  <c r="J8"/>
  <c r="M23"/>
  <c r="M22" s="1"/>
  <c r="J22"/>
  <c r="M27"/>
  <c r="M26" s="1"/>
  <c r="J26"/>
  <c r="J56"/>
  <c r="I55"/>
  <c r="J63"/>
  <c r="I61"/>
  <c r="J69"/>
  <c r="I68"/>
  <c r="M49"/>
  <c r="M48" s="1"/>
  <c r="J48"/>
  <c r="M54"/>
  <c r="M53" s="1"/>
  <c r="J53"/>
  <c r="M43"/>
  <c r="J71"/>
  <c r="I70"/>
  <c r="J58"/>
  <c r="I57"/>
  <c r="J65"/>
  <c r="I64"/>
  <c r="J73"/>
  <c r="I72"/>
  <c r="M29"/>
  <c r="M28" s="1"/>
  <c r="J28"/>
  <c r="M33"/>
  <c r="M32" s="1"/>
  <c r="J32"/>
  <c r="J39"/>
  <c r="I38"/>
  <c r="I76" s="1"/>
  <c r="M14"/>
  <c r="M13" s="1"/>
  <c r="J13"/>
  <c r="M25"/>
  <c r="M24" s="1"/>
  <c r="J24"/>
  <c r="J71" i="63"/>
  <c r="I70"/>
  <c r="J58"/>
  <c r="I57"/>
  <c r="J65"/>
  <c r="I64"/>
  <c r="J73"/>
  <c r="I72"/>
  <c r="M29"/>
  <c r="M28" s="1"/>
  <c r="J28"/>
  <c r="M49"/>
  <c r="M48" s="1"/>
  <c r="J48"/>
  <c r="M54"/>
  <c r="M53" s="1"/>
  <c r="J53"/>
  <c r="I41"/>
  <c r="M42"/>
  <c r="M41" s="1"/>
  <c r="J41"/>
  <c r="J51"/>
  <c r="I50"/>
  <c r="J67"/>
  <c r="I66"/>
  <c r="M9"/>
  <c r="M8" s="1"/>
  <c r="J8"/>
  <c r="M23"/>
  <c r="M22" s="1"/>
  <c r="J22"/>
  <c r="M27"/>
  <c r="M26" s="1"/>
  <c r="J26"/>
  <c r="J56"/>
  <c r="I55"/>
  <c r="J63"/>
  <c r="I61"/>
  <c r="J69"/>
  <c r="I68"/>
  <c r="M33"/>
  <c r="M32" s="1"/>
  <c r="J32"/>
  <c r="J39"/>
  <c r="I38"/>
  <c r="I76" s="1"/>
  <c r="M14"/>
  <c r="M13" s="1"/>
  <c r="J13"/>
  <c r="M25"/>
  <c r="M24" s="1"/>
  <c r="J24"/>
  <c r="M42" i="64"/>
  <c r="J41"/>
  <c r="J51"/>
  <c r="I50"/>
  <c r="J67"/>
  <c r="I66"/>
  <c r="M9"/>
  <c r="M8" s="1"/>
  <c r="J8"/>
  <c r="M23"/>
  <c r="M22" s="1"/>
  <c r="J22"/>
  <c r="M27"/>
  <c r="M26" s="1"/>
  <c r="J26"/>
  <c r="J56"/>
  <c r="I55"/>
  <c r="J63"/>
  <c r="I61"/>
  <c r="J69"/>
  <c r="I68"/>
  <c r="M49"/>
  <c r="M48" s="1"/>
  <c r="J48"/>
  <c r="M54"/>
  <c r="M53" s="1"/>
  <c r="J53"/>
  <c r="M43"/>
  <c r="J71"/>
  <c r="I70"/>
  <c r="J58"/>
  <c r="I57"/>
  <c r="J65"/>
  <c r="I64"/>
  <c r="J73"/>
  <c r="I72"/>
  <c r="M29"/>
  <c r="M28" s="1"/>
  <c r="J28"/>
  <c r="M33"/>
  <c r="M32" s="1"/>
  <c r="J32"/>
  <c r="J39"/>
  <c r="I38"/>
  <c r="M14"/>
  <c r="M13" s="1"/>
  <c r="J13"/>
  <c r="M25"/>
  <c r="M24" s="1"/>
  <c r="J24"/>
  <c r="C67" i="35"/>
  <c r="D67"/>
  <c r="E67"/>
  <c r="F67"/>
  <c r="C65"/>
  <c r="D65"/>
  <c r="E65"/>
  <c r="F65"/>
  <c r="C63"/>
  <c r="D63"/>
  <c r="E63"/>
  <c r="F63"/>
  <c r="C61"/>
  <c r="D61"/>
  <c r="E61"/>
  <c r="F61"/>
  <c r="C59"/>
  <c r="D59"/>
  <c r="F59"/>
  <c r="C57"/>
  <c r="D57"/>
  <c r="E57"/>
  <c r="F57"/>
  <c r="C51"/>
  <c r="D51"/>
  <c r="E51"/>
  <c r="F51"/>
  <c r="C49"/>
  <c r="D49"/>
  <c r="E49"/>
  <c r="F49"/>
  <c r="C44"/>
  <c r="D44"/>
  <c r="E44"/>
  <c r="F44"/>
  <c r="C42"/>
  <c r="D42"/>
  <c r="F42"/>
  <c r="D39"/>
  <c r="E39"/>
  <c r="F39"/>
  <c r="C39"/>
  <c r="C36"/>
  <c r="D36"/>
  <c r="E36"/>
  <c r="F36"/>
  <c r="C32"/>
  <c r="D32"/>
  <c r="F32"/>
  <c r="C27"/>
  <c r="D27"/>
  <c r="E27"/>
  <c r="F27"/>
  <c r="C25"/>
  <c r="D25"/>
  <c r="E25"/>
  <c r="F25"/>
  <c r="D23"/>
  <c r="E23"/>
  <c r="F23"/>
  <c r="C23"/>
  <c r="D21"/>
  <c r="E21"/>
  <c r="F21"/>
  <c r="C21"/>
  <c r="D19"/>
  <c r="F19"/>
  <c r="C19"/>
  <c r="D11"/>
  <c r="E11"/>
  <c r="F11"/>
  <c r="C11"/>
  <c r="I38"/>
  <c r="H38"/>
  <c r="L38" s="1"/>
  <c r="G38"/>
  <c r="K68"/>
  <c r="K55"/>
  <c r="H52"/>
  <c r="L52" s="1"/>
  <c r="F38" i="37"/>
  <c r="K38"/>
  <c r="L38"/>
  <c r="D38"/>
  <c r="E31"/>
  <c r="H31" s="1"/>
  <c r="K31" s="1"/>
  <c r="L28"/>
  <c r="D28"/>
  <c r="I76" i="64" l="1"/>
  <c r="J38" i="69"/>
  <c r="M39"/>
  <c r="M38" s="1"/>
  <c r="M76" s="1"/>
  <c r="M73"/>
  <c r="M72" s="1"/>
  <c r="J72"/>
  <c r="M65"/>
  <c r="M64" s="1"/>
  <c r="J64"/>
  <c r="M58"/>
  <c r="M57" s="1"/>
  <c r="J57"/>
  <c r="M71"/>
  <c r="M70" s="1"/>
  <c r="J70"/>
  <c r="M69"/>
  <c r="M68" s="1"/>
  <c r="J68"/>
  <c r="M63"/>
  <c r="M61" s="1"/>
  <c r="J61"/>
  <c r="M56"/>
  <c r="M55" s="1"/>
  <c r="J55"/>
  <c r="J76" s="1"/>
  <c r="M67"/>
  <c r="M66" s="1"/>
  <c r="J66"/>
  <c r="J50"/>
  <c r="M51"/>
  <c r="M50" s="1"/>
  <c r="M41"/>
  <c r="M9" i="68"/>
  <c r="M8" s="1"/>
  <c r="J8"/>
  <c r="M33"/>
  <c r="M32" s="1"/>
  <c r="J32"/>
  <c r="M25"/>
  <c r="M24" s="1"/>
  <c r="J24"/>
  <c r="M73"/>
  <c r="M72" s="1"/>
  <c r="J72"/>
  <c r="M71"/>
  <c r="M70" s="1"/>
  <c r="J70"/>
  <c r="M56"/>
  <c r="M55" s="1"/>
  <c r="J55"/>
  <c r="J50"/>
  <c r="M51"/>
  <c r="M50" s="1"/>
  <c r="J38"/>
  <c r="M39"/>
  <c r="M38" s="1"/>
  <c r="M69"/>
  <c r="M68" s="1"/>
  <c r="J68"/>
  <c r="M58"/>
  <c r="M57" s="1"/>
  <c r="J57"/>
  <c r="M42"/>
  <c r="M41" s="1"/>
  <c r="J41"/>
  <c r="M27"/>
  <c r="M26" s="1"/>
  <c r="J26"/>
  <c r="M23"/>
  <c r="M22" s="1"/>
  <c r="J22"/>
  <c r="I76"/>
  <c r="M9" i="1"/>
  <c r="M8" s="1"/>
  <c r="J8"/>
  <c r="M33"/>
  <c r="M32" s="1"/>
  <c r="J32"/>
  <c r="M25"/>
  <c r="M24" s="1"/>
  <c r="J24"/>
  <c r="M42"/>
  <c r="M41" s="1"/>
  <c r="J41"/>
  <c r="M27"/>
  <c r="M26" s="1"/>
  <c r="J26"/>
  <c r="M23"/>
  <c r="M22" s="1"/>
  <c r="J22"/>
  <c r="M28"/>
  <c r="M57"/>
  <c r="M73" i="38"/>
  <c r="M72" s="1"/>
  <c r="J72"/>
  <c r="M65"/>
  <c r="M64" s="1"/>
  <c r="J64"/>
  <c r="M58"/>
  <c r="M57" s="1"/>
  <c r="J57"/>
  <c r="M71"/>
  <c r="M70" s="1"/>
  <c r="J70"/>
  <c r="J38"/>
  <c r="M39"/>
  <c r="M38" s="1"/>
  <c r="M69"/>
  <c r="M68" s="1"/>
  <c r="J68"/>
  <c r="M63"/>
  <c r="M61" s="1"/>
  <c r="J61"/>
  <c r="M56"/>
  <c r="M55" s="1"/>
  <c r="J55"/>
  <c r="J76" s="1"/>
  <c r="M67"/>
  <c r="M66" s="1"/>
  <c r="J66"/>
  <c r="J50"/>
  <c r="M51"/>
  <c r="M50" s="1"/>
  <c r="M76"/>
  <c r="J38" i="39"/>
  <c r="M39"/>
  <c r="M38" s="1"/>
  <c r="M73"/>
  <c r="M72" s="1"/>
  <c r="J72"/>
  <c r="M65"/>
  <c r="M64" s="1"/>
  <c r="J64"/>
  <c r="M58"/>
  <c r="M57" s="1"/>
  <c r="J57"/>
  <c r="M71"/>
  <c r="M70" s="1"/>
  <c r="J70"/>
  <c r="M69"/>
  <c r="M68" s="1"/>
  <c r="J68"/>
  <c r="M63"/>
  <c r="M61" s="1"/>
  <c r="J61"/>
  <c r="M56"/>
  <c r="M55" s="1"/>
  <c r="J55"/>
  <c r="J76" s="1"/>
  <c r="M67"/>
  <c r="M66" s="1"/>
  <c r="J66"/>
  <c r="J50"/>
  <c r="M51"/>
  <c r="M50" s="1"/>
  <c r="M76"/>
  <c r="J38" i="40"/>
  <c r="M39"/>
  <c r="M38" s="1"/>
  <c r="M76" s="1"/>
  <c r="M73"/>
  <c r="M72" s="1"/>
  <c r="J72"/>
  <c r="M65"/>
  <c r="M64" s="1"/>
  <c r="J64"/>
  <c r="M58"/>
  <c r="M57" s="1"/>
  <c r="J57"/>
  <c r="M71"/>
  <c r="M70" s="1"/>
  <c r="J70"/>
  <c r="M69"/>
  <c r="M68" s="1"/>
  <c r="J68"/>
  <c r="M63"/>
  <c r="M61" s="1"/>
  <c r="J61"/>
  <c r="M56"/>
  <c r="M55" s="1"/>
  <c r="J55"/>
  <c r="J76" s="1"/>
  <c r="M67"/>
  <c r="M66" s="1"/>
  <c r="J66"/>
  <c r="J50"/>
  <c r="M51"/>
  <c r="M50" s="1"/>
  <c r="M41"/>
  <c r="J38" i="41"/>
  <c r="M39"/>
  <c r="M38" s="1"/>
  <c r="M73"/>
  <c r="M72" s="1"/>
  <c r="J72"/>
  <c r="M65"/>
  <c r="M64" s="1"/>
  <c r="J64"/>
  <c r="M58"/>
  <c r="M57" s="1"/>
  <c r="J57"/>
  <c r="M71"/>
  <c r="M70" s="1"/>
  <c r="J70"/>
  <c r="M69"/>
  <c r="M68" s="1"/>
  <c r="J68"/>
  <c r="M63"/>
  <c r="M61" s="1"/>
  <c r="J61"/>
  <c r="M56"/>
  <c r="M55" s="1"/>
  <c r="J55"/>
  <c r="J76" s="1"/>
  <c r="M67"/>
  <c r="M66" s="1"/>
  <c r="J66"/>
  <c r="J50"/>
  <c r="M51"/>
  <c r="M50" s="1"/>
  <c r="M76"/>
  <c r="J38" i="42"/>
  <c r="M39"/>
  <c r="M38" s="1"/>
  <c r="M73"/>
  <c r="M72" s="1"/>
  <c r="J72"/>
  <c r="M65"/>
  <c r="M64" s="1"/>
  <c r="J64"/>
  <c r="M58"/>
  <c r="M57" s="1"/>
  <c r="J57"/>
  <c r="M71"/>
  <c r="M70" s="1"/>
  <c r="J70"/>
  <c r="M69"/>
  <c r="M68" s="1"/>
  <c r="J68"/>
  <c r="M63"/>
  <c r="M61" s="1"/>
  <c r="J61"/>
  <c r="M56"/>
  <c r="M55" s="1"/>
  <c r="J55"/>
  <c r="M67"/>
  <c r="M66" s="1"/>
  <c r="J66"/>
  <c r="J50"/>
  <c r="M51"/>
  <c r="M50" s="1"/>
  <c r="M76"/>
  <c r="M41"/>
  <c r="J76"/>
  <c r="J38" i="43"/>
  <c r="M39"/>
  <c r="M38" s="1"/>
  <c r="M76" s="1"/>
  <c r="M73"/>
  <c r="M72" s="1"/>
  <c r="J72"/>
  <c r="M65"/>
  <c r="M64" s="1"/>
  <c r="J64"/>
  <c r="M58"/>
  <c r="M57" s="1"/>
  <c r="J57"/>
  <c r="M71"/>
  <c r="M70" s="1"/>
  <c r="J70"/>
  <c r="M69"/>
  <c r="M68" s="1"/>
  <c r="J68"/>
  <c r="M63"/>
  <c r="M61" s="1"/>
  <c r="J61"/>
  <c r="M56"/>
  <c r="M55" s="1"/>
  <c r="J55"/>
  <c r="J76" s="1"/>
  <c r="M67"/>
  <c r="M66" s="1"/>
  <c r="J66"/>
  <c r="J50"/>
  <c r="M51"/>
  <c r="M50" s="1"/>
  <c r="M41"/>
  <c r="J38" i="44"/>
  <c r="M39"/>
  <c r="M38" s="1"/>
  <c r="M76" s="1"/>
  <c r="M73"/>
  <c r="M72" s="1"/>
  <c r="J72"/>
  <c r="M65"/>
  <c r="M64" s="1"/>
  <c r="J64"/>
  <c r="M58"/>
  <c r="M57" s="1"/>
  <c r="J57"/>
  <c r="M71"/>
  <c r="M70" s="1"/>
  <c r="J70"/>
  <c r="M69"/>
  <c r="M68" s="1"/>
  <c r="J68"/>
  <c r="M63"/>
  <c r="M61" s="1"/>
  <c r="J61"/>
  <c r="M56"/>
  <c r="M55" s="1"/>
  <c r="J55"/>
  <c r="J76" s="1"/>
  <c r="M67"/>
  <c r="M66" s="1"/>
  <c r="J66"/>
  <c r="J50"/>
  <c r="M51"/>
  <c r="M50" s="1"/>
  <c r="M41"/>
  <c r="J38" i="45"/>
  <c r="M39"/>
  <c r="M38" s="1"/>
  <c r="M73"/>
  <c r="M72" s="1"/>
  <c r="J72"/>
  <c r="M65"/>
  <c r="M64" s="1"/>
  <c r="J64"/>
  <c r="M58"/>
  <c r="M57" s="1"/>
  <c r="J57"/>
  <c r="M71"/>
  <c r="M70" s="1"/>
  <c r="J70"/>
  <c r="M69"/>
  <c r="M68" s="1"/>
  <c r="J68"/>
  <c r="M63"/>
  <c r="M61" s="1"/>
  <c r="J61"/>
  <c r="M56"/>
  <c r="M55" s="1"/>
  <c r="J55"/>
  <c r="J76" s="1"/>
  <c r="M67"/>
  <c r="M66" s="1"/>
  <c r="J66"/>
  <c r="J50"/>
  <c r="M51"/>
  <c r="M50" s="1"/>
  <c r="M76"/>
  <c r="M33" i="46"/>
  <c r="M32" s="1"/>
  <c r="J32"/>
  <c r="M42"/>
  <c r="M41" s="1"/>
  <c r="J41"/>
  <c r="M27"/>
  <c r="M26" s="1"/>
  <c r="J26"/>
  <c r="M23"/>
  <c r="M22" s="1"/>
  <c r="J22"/>
  <c r="M73"/>
  <c r="M72" s="1"/>
  <c r="J72"/>
  <c r="M67"/>
  <c r="M66" s="1"/>
  <c r="J66"/>
  <c r="M56"/>
  <c r="M55" s="1"/>
  <c r="J55"/>
  <c r="J50"/>
  <c r="M51"/>
  <c r="M50" s="1"/>
  <c r="I76"/>
  <c r="M69"/>
  <c r="M68" s="1"/>
  <c r="J68"/>
  <c r="M65"/>
  <c r="M64" s="1"/>
  <c r="J64"/>
  <c r="M58"/>
  <c r="M57" s="1"/>
  <c r="J57"/>
  <c r="M71"/>
  <c r="M70" s="1"/>
  <c r="J70"/>
  <c r="M9"/>
  <c r="M8" s="1"/>
  <c r="J8"/>
  <c r="M25"/>
  <c r="M24" s="1"/>
  <c r="J24"/>
  <c r="M69" i="47"/>
  <c r="M68" s="1"/>
  <c r="J68"/>
  <c r="M63"/>
  <c r="M61" s="1"/>
  <c r="J61"/>
  <c r="M56"/>
  <c r="M55" s="1"/>
  <c r="J55"/>
  <c r="J76" s="1"/>
  <c r="M67"/>
  <c r="M66" s="1"/>
  <c r="J66"/>
  <c r="J50"/>
  <c r="M51"/>
  <c r="M50" s="1"/>
  <c r="J38"/>
  <c r="M39"/>
  <c r="M38" s="1"/>
  <c r="M73"/>
  <c r="M72" s="1"/>
  <c r="J72"/>
  <c r="M65"/>
  <c r="M64" s="1"/>
  <c r="J64"/>
  <c r="M58"/>
  <c r="M57" s="1"/>
  <c r="J57"/>
  <c r="M71"/>
  <c r="M70" s="1"/>
  <c r="J70"/>
  <c r="M76"/>
  <c r="M41"/>
  <c r="M28" i="48"/>
  <c r="M57"/>
  <c r="M9"/>
  <c r="M8" s="1"/>
  <c r="J8"/>
  <c r="M33"/>
  <c r="M32" s="1"/>
  <c r="J32"/>
  <c r="M25"/>
  <c r="M24" s="1"/>
  <c r="J24"/>
  <c r="M42"/>
  <c r="M41" s="1"/>
  <c r="J41"/>
  <c r="M27"/>
  <c r="M26" s="1"/>
  <c r="J26"/>
  <c r="M23"/>
  <c r="M22" s="1"/>
  <c r="J22"/>
  <c r="J38" i="49"/>
  <c r="M39"/>
  <c r="M38" s="1"/>
  <c r="M76" s="1"/>
  <c r="M73"/>
  <c r="M72" s="1"/>
  <c r="J72"/>
  <c r="M65"/>
  <c r="M64" s="1"/>
  <c r="J64"/>
  <c r="M58"/>
  <c r="M57" s="1"/>
  <c r="J57"/>
  <c r="M71"/>
  <c r="M70" s="1"/>
  <c r="J70"/>
  <c r="M69"/>
  <c r="M68" s="1"/>
  <c r="J68"/>
  <c r="M63"/>
  <c r="M61" s="1"/>
  <c r="J61"/>
  <c r="M56"/>
  <c r="M55" s="1"/>
  <c r="J55"/>
  <c r="J76" s="1"/>
  <c r="M67"/>
  <c r="M66" s="1"/>
  <c r="J66"/>
  <c r="J50"/>
  <c r="M51"/>
  <c r="M50" s="1"/>
  <c r="M41"/>
  <c r="J38" i="50"/>
  <c r="M39"/>
  <c r="M38" s="1"/>
  <c r="M73"/>
  <c r="M72" s="1"/>
  <c r="J72"/>
  <c r="M65"/>
  <c r="M64" s="1"/>
  <c r="J64"/>
  <c r="M58"/>
  <c r="M57" s="1"/>
  <c r="J57"/>
  <c r="M71"/>
  <c r="M70" s="1"/>
  <c r="J70"/>
  <c r="M69"/>
  <c r="M68" s="1"/>
  <c r="J68"/>
  <c r="M63"/>
  <c r="M61" s="1"/>
  <c r="J61"/>
  <c r="M56"/>
  <c r="M55" s="1"/>
  <c r="J55"/>
  <c r="M67"/>
  <c r="M66" s="1"/>
  <c r="J66"/>
  <c r="J50"/>
  <c r="M51"/>
  <c r="M50" s="1"/>
  <c r="J76"/>
  <c r="M41"/>
  <c r="M76" s="1"/>
  <c r="J38" i="51"/>
  <c r="M39"/>
  <c r="M38" s="1"/>
  <c r="M73"/>
  <c r="M72" s="1"/>
  <c r="J72"/>
  <c r="M65"/>
  <c r="M64" s="1"/>
  <c r="J64"/>
  <c r="M58"/>
  <c r="M57" s="1"/>
  <c r="J57"/>
  <c r="M71"/>
  <c r="M70" s="1"/>
  <c r="J70"/>
  <c r="M69"/>
  <c r="M68" s="1"/>
  <c r="J68"/>
  <c r="M63"/>
  <c r="M61" s="1"/>
  <c r="J61"/>
  <c r="M56"/>
  <c r="M55" s="1"/>
  <c r="J55"/>
  <c r="J76" s="1"/>
  <c r="M67"/>
  <c r="M66" s="1"/>
  <c r="J66"/>
  <c r="J50"/>
  <c r="M51"/>
  <c r="M50" s="1"/>
  <c r="M76"/>
  <c r="M41"/>
  <c r="J38" i="72"/>
  <c r="M39"/>
  <c r="M38" s="1"/>
  <c r="M73"/>
  <c r="M72" s="1"/>
  <c r="J72"/>
  <c r="M65"/>
  <c r="M64" s="1"/>
  <c r="J64"/>
  <c r="M58"/>
  <c r="M57" s="1"/>
  <c r="J57"/>
  <c r="M71"/>
  <c r="M70" s="1"/>
  <c r="J70"/>
  <c r="M69"/>
  <c r="M68" s="1"/>
  <c r="J68"/>
  <c r="M63"/>
  <c r="M61" s="1"/>
  <c r="J61"/>
  <c r="M56"/>
  <c r="M55" s="1"/>
  <c r="J55"/>
  <c r="M67"/>
  <c r="M66" s="1"/>
  <c r="J66"/>
  <c r="J50"/>
  <c r="M51"/>
  <c r="M50" s="1"/>
  <c r="M76"/>
  <c r="M41"/>
  <c r="J76"/>
  <c r="J38" i="53"/>
  <c r="M39"/>
  <c r="M38" s="1"/>
  <c r="M76" s="1"/>
  <c r="M73"/>
  <c r="M72" s="1"/>
  <c r="J72"/>
  <c r="M65"/>
  <c r="M64" s="1"/>
  <c r="J64"/>
  <c r="M58"/>
  <c r="M57" s="1"/>
  <c r="J57"/>
  <c r="M71"/>
  <c r="M70" s="1"/>
  <c r="J70"/>
  <c r="M69"/>
  <c r="M68" s="1"/>
  <c r="J68"/>
  <c r="M63"/>
  <c r="M61" s="1"/>
  <c r="J61"/>
  <c r="M56"/>
  <c r="M55" s="1"/>
  <c r="J55"/>
  <c r="J76" s="1"/>
  <c r="M67"/>
  <c r="M66" s="1"/>
  <c r="J66"/>
  <c r="J50"/>
  <c r="M51"/>
  <c r="M50" s="1"/>
  <c r="M41"/>
  <c r="J38" i="54"/>
  <c r="M39"/>
  <c r="M38" s="1"/>
  <c r="M76" s="1"/>
  <c r="M73"/>
  <c r="M72" s="1"/>
  <c r="J72"/>
  <c r="M65"/>
  <c r="M64" s="1"/>
  <c r="J64"/>
  <c r="M58"/>
  <c r="M57" s="1"/>
  <c r="J57"/>
  <c r="M71"/>
  <c r="M70" s="1"/>
  <c r="J70"/>
  <c r="M69"/>
  <c r="M68" s="1"/>
  <c r="J68"/>
  <c r="M63"/>
  <c r="M61" s="1"/>
  <c r="J61"/>
  <c r="M56"/>
  <c r="M55" s="1"/>
  <c r="J55"/>
  <c r="J76" s="1"/>
  <c r="M67"/>
  <c r="M66" s="1"/>
  <c r="J66"/>
  <c r="J50"/>
  <c r="M51"/>
  <c r="M50" s="1"/>
  <c r="M41"/>
  <c r="J38" i="55"/>
  <c r="M39"/>
  <c r="M38" s="1"/>
  <c r="M73"/>
  <c r="M72" s="1"/>
  <c r="J72"/>
  <c r="M65"/>
  <c r="M64" s="1"/>
  <c r="J64"/>
  <c r="M58"/>
  <c r="M57" s="1"/>
  <c r="J57"/>
  <c r="M71"/>
  <c r="M70" s="1"/>
  <c r="J70"/>
  <c r="M69"/>
  <c r="M68" s="1"/>
  <c r="J68"/>
  <c r="M63"/>
  <c r="M61" s="1"/>
  <c r="J61"/>
  <c r="M56"/>
  <c r="M55" s="1"/>
  <c r="J55"/>
  <c r="J76" s="1"/>
  <c r="M67"/>
  <c r="M66" s="1"/>
  <c r="J66"/>
  <c r="J50"/>
  <c r="M51"/>
  <c r="M50" s="1"/>
  <c r="M76"/>
  <c r="M41"/>
  <c r="J38" i="56"/>
  <c r="M39"/>
  <c r="M38" s="1"/>
  <c r="M76" s="1"/>
  <c r="M73"/>
  <c r="M72" s="1"/>
  <c r="J72"/>
  <c r="M65"/>
  <c r="M64" s="1"/>
  <c r="J64"/>
  <c r="M58"/>
  <c r="M57" s="1"/>
  <c r="J57"/>
  <c r="M71"/>
  <c r="M70" s="1"/>
  <c r="J70"/>
  <c r="M69"/>
  <c r="M68" s="1"/>
  <c r="J68"/>
  <c r="M63"/>
  <c r="M61" s="1"/>
  <c r="J61"/>
  <c r="M56"/>
  <c r="M55" s="1"/>
  <c r="J55"/>
  <c r="J76" s="1"/>
  <c r="M67"/>
  <c r="M66" s="1"/>
  <c r="J66"/>
  <c r="J50"/>
  <c r="M51"/>
  <c r="M50" s="1"/>
  <c r="M41"/>
  <c r="J38" i="57"/>
  <c r="M39"/>
  <c r="M38" s="1"/>
  <c r="M73"/>
  <c r="M72" s="1"/>
  <c r="J72"/>
  <c r="M65"/>
  <c r="M64" s="1"/>
  <c r="J64"/>
  <c r="M58"/>
  <c r="M57" s="1"/>
  <c r="J57"/>
  <c r="M71"/>
  <c r="M70" s="1"/>
  <c r="J70"/>
  <c r="M69"/>
  <c r="M68" s="1"/>
  <c r="J68"/>
  <c r="M63"/>
  <c r="M61" s="1"/>
  <c r="J61"/>
  <c r="M56"/>
  <c r="M55" s="1"/>
  <c r="J55"/>
  <c r="J76" s="1"/>
  <c r="M67"/>
  <c r="M66" s="1"/>
  <c r="J66"/>
  <c r="J50"/>
  <c r="M51"/>
  <c r="M50" s="1"/>
  <c r="M76"/>
  <c r="M41"/>
  <c r="J38" i="58"/>
  <c r="M39"/>
  <c r="M38" s="1"/>
  <c r="M73"/>
  <c r="M72" s="1"/>
  <c r="J72"/>
  <c r="M65"/>
  <c r="M64" s="1"/>
  <c r="J64"/>
  <c r="M58"/>
  <c r="M57" s="1"/>
  <c r="J57"/>
  <c r="M71"/>
  <c r="M70" s="1"/>
  <c r="J70"/>
  <c r="M69"/>
  <c r="M68" s="1"/>
  <c r="J68"/>
  <c r="M63"/>
  <c r="M61" s="1"/>
  <c r="J61"/>
  <c r="M56"/>
  <c r="M55" s="1"/>
  <c r="J55"/>
  <c r="J76" s="1"/>
  <c r="M67"/>
  <c r="M66" s="1"/>
  <c r="J66"/>
  <c r="J50"/>
  <c r="M51"/>
  <c r="M50" s="1"/>
  <c r="M76"/>
  <c r="J38" i="59"/>
  <c r="M39"/>
  <c r="M38" s="1"/>
  <c r="M76" s="1"/>
  <c r="M69"/>
  <c r="M68" s="1"/>
  <c r="J68"/>
  <c r="M63"/>
  <c r="M61" s="1"/>
  <c r="J61"/>
  <c r="M56"/>
  <c r="M55" s="1"/>
  <c r="J55"/>
  <c r="M67"/>
  <c r="M66" s="1"/>
  <c r="J66"/>
  <c r="J50"/>
  <c r="M51"/>
  <c r="M50" s="1"/>
  <c r="M73"/>
  <c r="M72" s="1"/>
  <c r="J72"/>
  <c r="M65"/>
  <c r="M64" s="1"/>
  <c r="J64"/>
  <c r="M58"/>
  <c r="M57" s="1"/>
  <c r="J57"/>
  <c r="M71"/>
  <c r="M70" s="1"/>
  <c r="J70"/>
  <c r="J76"/>
  <c r="J38" i="60"/>
  <c r="M39"/>
  <c r="M38" s="1"/>
  <c r="M76" s="1"/>
  <c r="M73"/>
  <c r="M72" s="1"/>
  <c r="J72"/>
  <c r="M65"/>
  <c r="M64" s="1"/>
  <c r="J64"/>
  <c r="M58"/>
  <c r="M57" s="1"/>
  <c r="J57"/>
  <c r="M71"/>
  <c r="M70" s="1"/>
  <c r="J70"/>
  <c r="M69"/>
  <c r="M68" s="1"/>
  <c r="J68"/>
  <c r="M63"/>
  <c r="M61" s="1"/>
  <c r="J61"/>
  <c r="M56"/>
  <c r="M55" s="1"/>
  <c r="J55"/>
  <c r="J76" s="1"/>
  <c r="M67"/>
  <c r="M66" s="1"/>
  <c r="J66"/>
  <c r="J50"/>
  <c r="M51"/>
  <c r="M50" s="1"/>
  <c r="M41"/>
  <c r="J38" i="61"/>
  <c r="M39"/>
  <c r="M38" s="1"/>
  <c r="M69"/>
  <c r="M68" s="1"/>
  <c r="J68"/>
  <c r="M63"/>
  <c r="M61" s="1"/>
  <c r="J61"/>
  <c r="M56"/>
  <c r="M55" s="1"/>
  <c r="J55"/>
  <c r="J76" s="1"/>
  <c r="M67"/>
  <c r="M66" s="1"/>
  <c r="J66"/>
  <c r="J50"/>
  <c r="M51"/>
  <c r="M50" s="1"/>
  <c r="M73"/>
  <c r="M72" s="1"/>
  <c r="J72"/>
  <c r="M65"/>
  <c r="M64" s="1"/>
  <c r="J64"/>
  <c r="M58"/>
  <c r="M57" s="1"/>
  <c r="J57"/>
  <c r="M71"/>
  <c r="M70" s="1"/>
  <c r="J70"/>
  <c r="M76"/>
  <c r="J38" i="62"/>
  <c r="M39"/>
  <c r="M38" s="1"/>
  <c r="M76" s="1"/>
  <c r="M73"/>
  <c r="M72" s="1"/>
  <c r="J72"/>
  <c r="M65"/>
  <c r="M64" s="1"/>
  <c r="J64"/>
  <c r="M58"/>
  <c r="M57" s="1"/>
  <c r="J57"/>
  <c r="M71"/>
  <c r="M70" s="1"/>
  <c r="J70"/>
  <c r="M69"/>
  <c r="M68" s="1"/>
  <c r="J68"/>
  <c r="M63"/>
  <c r="M61" s="1"/>
  <c r="J61"/>
  <c r="M56"/>
  <c r="M55" s="1"/>
  <c r="J55"/>
  <c r="J76" s="1"/>
  <c r="M67"/>
  <c r="M66" s="1"/>
  <c r="J66"/>
  <c r="J50"/>
  <c r="M51"/>
  <c r="M50" s="1"/>
  <c r="M41"/>
  <c r="J38" i="63"/>
  <c r="M39"/>
  <c r="M38" s="1"/>
  <c r="M69"/>
  <c r="M68" s="1"/>
  <c r="J68"/>
  <c r="M63"/>
  <c r="M61" s="1"/>
  <c r="J61"/>
  <c r="M56"/>
  <c r="M55" s="1"/>
  <c r="M76" s="1"/>
  <c r="J55"/>
  <c r="M67"/>
  <c r="M66" s="1"/>
  <c r="J66"/>
  <c r="J50"/>
  <c r="M51"/>
  <c r="M50" s="1"/>
  <c r="M73"/>
  <c r="M72" s="1"/>
  <c r="J72"/>
  <c r="M65"/>
  <c r="M64" s="1"/>
  <c r="J64"/>
  <c r="M58"/>
  <c r="M57" s="1"/>
  <c r="J57"/>
  <c r="M71"/>
  <c r="M70" s="1"/>
  <c r="J70"/>
  <c r="J76"/>
  <c r="J38" i="64"/>
  <c r="M39"/>
  <c r="M38" s="1"/>
  <c r="M73"/>
  <c r="M72" s="1"/>
  <c r="J72"/>
  <c r="M65"/>
  <c r="M64" s="1"/>
  <c r="J64"/>
  <c r="M58"/>
  <c r="M57" s="1"/>
  <c r="J57"/>
  <c r="M71"/>
  <c r="M70" s="1"/>
  <c r="J70"/>
  <c r="M69"/>
  <c r="M68" s="1"/>
  <c r="J68"/>
  <c r="M63"/>
  <c r="M61" s="1"/>
  <c r="J61"/>
  <c r="M56"/>
  <c r="M55" s="1"/>
  <c r="J55"/>
  <c r="J76" s="1"/>
  <c r="M67"/>
  <c r="M66" s="1"/>
  <c r="J66"/>
  <c r="J50"/>
  <c r="M51"/>
  <c r="M50" s="1"/>
  <c r="M41"/>
  <c r="G28" i="37"/>
  <c r="D21" i="6"/>
  <c r="J55" i="35"/>
  <c r="I50"/>
  <c r="I49" s="1"/>
  <c r="H51"/>
  <c r="J52"/>
  <c r="D16" i="6"/>
  <c r="D13"/>
  <c r="C37"/>
  <c r="J64" i="35"/>
  <c r="G50"/>
  <c r="G49" s="1"/>
  <c r="G21" i="6"/>
  <c r="H21" s="1"/>
  <c r="H50" i="35"/>
  <c r="H31"/>
  <c r="I63"/>
  <c r="I31" i="37"/>
  <c r="L61"/>
  <c r="D61"/>
  <c r="D24" i="6" s="1"/>
  <c r="M76" i="64" l="1"/>
  <c r="M76" i="68"/>
  <c r="J76"/>
  <c r="M76" i="1"/>
  <c r="J76"/>
  <c r="J76" i="46"/>
  <c r="M76"/>
  <c r="M76" i="48"/>
  <c r="J76"/>
  <c r="I27" i="6"/>
  <c r="H49" i="35"/>
  <c r="L50"/>
  <c r="J31"/>
  <c r="L31"/>
  <c r="H63"/>
  <c r="G35"/>
  <c r="G13" i="6"/>
  <c r="C42"/>
  <c r="G22"/>
  <c r="H22" s="1"/>
  <c r="I31" i="35"/>
  <c r="J31" i="37"/>
  <c r="E42" i="35"/>
  <c r="E32"/>
  <c r="E19"/>
  <c r="M75" i="37"/>
  <c r="M74"/>
  <c r="E73"/>
  <c r="H68" i="35" s="1"/>
  <c r="L68" s="1"/>
  <c r="L72" i="37"/>
  <c r="F72"/>
  <c r="D72"/>
  <c r="D29" i="6" s="1"/>
  <c r="C72" i="37"/>
  <c r="E71"/>
  <c r="H66" i="35" s="1"/>
  <c r="L66" s="1"/>
  <c r="L70" i="37"/>
  <c r="F70"/>
  <c r="D70"/>
  <c r="C70"/>
  <c r="E59"/>
  <c r="G59" s="1"/>
  <c r="E58"/>
  <c r="E57" s="1"/>
  <c r="E23" i="6" s="1"/>
  <c r="K58" i="35"/>
  <c r="K54"/>
  <c r="K48"/>
  <c r="K46"/>
  <c r="H54" l="1"/>
  <c r="G58" i="37"/>
  <c r="G57" s="1"/>
  <c r="G23" i="6" s="1"/>
  <c r="H23" s="1"/>
  <c r="G71" i="37"/>
  <c r="G70" s="1"/>
  <c r="G28" i="6" s="1"/>
  <c r="H28" s="1"/>
  <c r="G73" i="37"/>
  <c r="G72" s="1"/>
  <c r="G29" i="6" s="1"/>
  <c r="H29" s="1"/>
  <c r="G63" i="35"/>
  <c r="I52"/>
  <c r="I51" s="1"/>
  <c r="I21" i="6"/>
  <c r="G31" i="35"/>
  <c r="M31" i="37"/>
  <c r="E72"/>
  <c r="E29" i="6" s="1"/>
  <c r="E70" i="37"/>
  <c r="E28" i="6" s="1"/>
  <c r="H71" i="37"/>
  <c r="I66" i="35" s="1"/>
  <c r="H59" i="37"/>
  <c r="K62" i="35"/>
  <c r="E69" i="37"/>
  <c r="G69" s="1"/>
  <c r="L68"/>
  <c r="F68"/>
  <c r="D68"/>
  <c r="C68"/>
  <c r="L79"/>
  <c r="M78"/>
  <c r="G39" i="6" s="1"/>
  <c r="M77" i="37"/>
  <c r="G38" i="6" s="1"/>
  <c r="E67" i="37"/>
  <c r="L66"/>
  <c r="F66"/>
  <c r="D66"/>
  <c r="D26" i="6" s="1"/>
  <c r="C66" i="37"/>
  <c r="E65"/>
  <c r="H58" i="35" s="1"/>
  <c r="L64" i="37"/>
  <c r="C64"/>
  <c r="C25" i="6" s="1"/>
  <c r="E63" i="37"/>
  <c r="G63" s="1"/>
  <c r="H62"/>
  <c r="E62"/>
  <c r="G56"/>
  <c r="H56" s="1"/>
  <c r="E56"/>
  <c r="L55"/>
  <c r="G55"/>
  <c r="E55"/>
  <c r="D55"/>
  <c r="H54"/>
  <c r="K54" s="1"/>
  <c r="K53" s="1"/>
  <c r="E54"/>
  <c r="E53" s="1"/>
  <c r="L53"/>
  <c r="G53"/>
  <c r="D53"/>
  <c r="E52"/>
  <c r="E51"/>
  <c r="G51" s="1"/>
  <c r="L50"/>
  <c r="K50"/>
  <c r="D50"/>
  <c r="D20" i="6" s="1"/>
  <c r="G49" i="37"/>
  <c r="H49" s="1"/>
  <c r="I43" i="35" s="1"/>
  <c r="I42" s="1"/>
  <c r="E49" i="37"/>
  <c r="H43" i="35" s="1"/>
  <c r="L48" i="37"/>
  <c r="D48"/>
  <c r="D19" i="6" s="1"/>
  <c r="E47" i="37"/>
  <c r="G46"/>
  <c r="H46" s="1"/>
  <c r="I47" i="35" s="1"/>
  <c r="E46" i="37"/>
  <c r="G45"/>
  <c r="H45" s="1"/>
  <c r="K45" s="1"/>
  <c r="E45"/>
  <c r="I45" s="1"/>
  <c r="L44"/>
  <c r="D44"/>
  <c r="D18" i="6" s="1"/>
  <c r="E43" i="37"/>
  <c r="E42"/>
  <c r="G42" s="1"/>
  <c r="L41"/>
  <c r="D41"/>
  <c r="D17" i="6" s="1"/>
  <c r="E39" i="37"/>
  <c r="J37"/>
  <c r="M37" s="1"/>
  <c r="H37"/>
  <c r="I35" i="35" s="1"/>
  <c r="E37" i="37"/>
  <c r="H36"/>
  <c r="E36"/>
  <c r="H34" i="35" s="1"/>
  <c r="L34" s="1"/>
  <c r="H35" i="37"/>
  <c r="E35"/>
  <c r="H33" i="35" s="1"/>
  <c r="L33" s="1"/>
  <c r="L34" i="37"/>
  <c r="G34"/>
  <c r="G15" i="6" s="1"/>
  <c r="F34" i="37"/>
  <c r="F15" i="6" s="1"/>
  <c r="D34" i="37"/>
  <c r="D15" i="6" s="1"/>
  <c r="C34" i="37"/>
  <c r="C15" i="6" s="1"/>
  <c r="E33" i="37"/>
  <c r="L32"/>
  <c r="K32"/>
  <c r="D32"/>
  <c r="D14" i="6" s="1"/>
  <c r="H30" i="37"/>
  <c r="I29" i="35" s="1"/>
  <c r="E30" i="37"/>
  <c r="H29" i="35" s="1"/>
  <c r="L29" s="1"/>
  <c r="H29" i="37"/>
  <c r="H28" s="1"/>
  <c r="E29"/>
  <c r="F28"/>
  <c r="F13" i="6" s="1"/>
  <c r="H13" s="1"/>
  <c r="C28" i="37"/>
  <c r="C13" i="6" s="1"/>
  <c r="E27" i="37"/>
  <c r="G27" s="1"/>
  <c r="L26"/>
  <c r="E26"/>
  <c r="E12" i="6" s="1"/>
  <c r="D26" i="37"/>
  <c r="D12" i="6" s="1"/>
  <c r="E25" i="37"/>
  <c r="L24"/>
  <c r="D24"/>
  <c r="D11" i="6" s="1"/>
  <c r="E23" i="37"/>
  <c r="G23" s="1"/>
  <c r="L22"/>
  <c r="E22"/>
  <c r="E10" i="6" s="1"/>
  <c r="D22" i="37"/>
  <c r="D10" i="6" s="1"/>
  <c r="E21" i="37"/>
  <c r="L20"/>
  <c r="K20"/>
  <c r="D20"/>
  <c r="D9" i="6" s="1"/>
  <c r="G19" i="37"/>
  <c r="H19" s="1"/>
  <c r="E19"/>
  <c r="G18"/>
  <c r="H18" s="1"/>
  <c r="E18"/>
  <c r="G17"/>
  <c r="H17" s="1"/>
  <c r="I16" i="35" s="1"/>
  <c r="E17" i="37"/>
  <c r="H16" i="35" s="1"/>
  <c r="L16" s="1"/>
  <c r="G16" i="37"/>
  <c r="H16" s="1"/>
  <c r="E16"/>
  <c r="G15"/>
  <c r="H15" s="1"/>
  <c r="E15"/>
  <c r="F14"/>
  <c r="H14" s="1"/>
  <c r="K14" s="1"/>
  <c r="E14"/>
  <c r="L13"/>
  <c r="D13"/>
  <c r="D8" i="6" s="1"/>
  <c r="C13" i="37"/>
  <c r="C8" i="6" s="1"/>
  <c r="E12" i="37"/>
  <c r="H11"/>
  <c r="K11" s="1"/>
  <c r="E11"/>
  <c r="H10"/>
  <c r="K10" s="1"/>
  <c r="E10"/>
  <c r="E9"/>
  <c r="F9" s="1"/>
  <c r="L8"/>
  <c r="D8"/>
  <c r="C8"/>
  <c r="G67" l="1"/>
  <c r="H67" s="1"/>
  <c r="I62" i="35" s="1"/>
  <c r="I61" s="1"/>
  <c r="H62"/>
  <c r="H35"/>
  <c r="L35" s="1"/>
  <c r="E13" i="37"/>
  <c r="E8" i="6" s="1"/>
  <c r="E44" i="37"/>
  <c r="E18" i="6" s="1"/>
  <c r="G12" i="37"/>
  <c r="H12" s="1"/>
  <c r="I12" s="1"/>
  <c r="J12" s="1"/>
  <c r="M12" s="1"/>
  <c r="H42" i="35"/>
  <c r="L43"/>
  <c r="H53"/>
  <c r="L54"/>
  <c r="H57"/>
  <c r="L58"/>
  <c r="G37" i="6"/>
  <c r="G42" s="1"/>
  <c r="H58" i="37"/>
  <c r="H57" s="1"/>
  <c r="G38"/>
  <c r="G16" i="6" s="1"/>
  <c r="H16" s="1"/>
  <c r="H73" i="37"/>
  <c r="K73" s="1"/>
  <c r="K72" s="1"/>
  <c r="F65"/>
  <c r="H65" s="1"/>
  <c r="G48"/>
  <c r="G19" i="6" s="1"/>
  <c r="H19" s="1"/>
  <c r="E28" i="37"/>
  <c r="E13" i="6" s="1"/>
  <c r="E48" i="37"/>
  <c r="E19" i="6" s="1"/>
  <c r="H20" i="35"/>
  <c r="G20" i="37"/>
  <c r="G9" i="6" s="1"/>
  <c r="H9" s="1"/>
  <c r="H63" i="37"/>
  <c r="H61" s="1"/>
  <c r="G61"/>
  <c r="G24" i="6" s="1"/>
  <c r="H24" s="1"/>
  <c r="E61" i="37"/>
  <c r="H22" i="35"/>
  <c r="G13" i="37"/>
  <c r="G8" i="6" s="1"/>
  <c r="F13" i="37"/>
  <c r="F8" i="6" s="1"/>
  <c r="H15"/>
  <c r="I71" i="37"/>
  <c r="I65" i="35"/>
  <c r="H67"/>
  <c r="J68"/>
  <c r="H65"/>
  <c r="L65" s="1"/>
  <c r="J66"/>
  <c r="H41"/>
  <c r="L41" s="1"/>
  <c r="H52" i="37"/>
  <c r="I41" i="35" s="1"/>
  <c r="H51" i="37"/>
  <c r="I40" i="35" s="1"/>
  <c r="H40"/>
  <c r="L40" s="1"/>
  <c r="G47" i="37"/>
  <c r="H48" i="35"/>
  <c r="L48" s="1"/>
  <c r="I46" i="37"/>
  <c r="H47" i="35"/>
  <c r="L47" s="1"/>
  <c r="G43" i="37"/>
  <c r="H43" s="1"/>
  <c r="K43" s="1"/>
  <c r="H46" i="35"/>
  <c r="L46" s="1"/>
  <c r="G41" i="37"/>
  <c r="G17" i="6" s="1"/>
  <c r="H17" s="1"/>
  <c r="H45" i="35"/>
  <c r="L45" s="1"/>
  <c r="E38" i="37"/>
  <c r="E16" i="6" s="1"/>
  <c r="H37" i="35"/>
  <c r="K35" i="37"/>
  <c r="I33" i="35"/>
  <c r="K36" i="37"/>
  <c r="I34" i="35"/>
  <c r="G33" i="37"/>
  <c r="H33" s="1"/>
  <c r="I30" i="35" s="1"/>
  <c r="H30"/>
  <c r="L30" s="1"/>
  <c r="E24" i="37"/>
  <c r="E11" i="6" s="1"/>
  <c r="G25" i="37"/>
  <c r="D76"/>
  <c r="D7" i="6"/>
  <c r="D30" s="1"/>
  <c r="C76" i="37"/>
  <c r="C7" i="6"/>
  <c r="C30" s="1"/>
  <c r="G52" i="35"/>
  <c r="G51" s="1"/>
  <c r="K49" i="37"/>
  <c r="K48" s="1"/>
  <c r="H48"/>
  <c r="K29"/>
  <c r="E20"/>
  <c r="E9" i="6" s="1"/>
  <c r="G66" i="37"/>
  <c r="G26" i="6" s="1"/>
  <c r="H26" s="1"/>
  <c r="K62" i="37"/>
  <c r="K30"/>
  <c r="E8"/>
  <c r="E7" i="6" s="1"/>
  <c r="K71" i="37"/>
  <c r="K70" s="1"/>
  <c r="H70"/>
  <c r="K59"/>
  <c r="I59"/>
  <c r="J59" s="1"/>
  <c r="G68"/>
  <c r="H69"/>
  <c r="E68"/>
  <c r="H53"/>
  <c r="I54"/>
  <c r="E50"/>
  <c r="E20" i="6" s="1"/>
  <c r="E41" i="37"/>
  <c r="E17" i="6" s="1"/>
  <c r="E34" i="37"/>
  <c r="E15" i="6" s="1"/>
  <c r="H34" i="37"/>
  <c r="E32"/>
  <c r="E14" i="6" s="1"/>
  <c r="G20" i="35"/>
  <c r="H9" i="37"/>
  <c r="K9" s="1"/>
  <c r="K8" s="1"/>
  <c r="F8"/>
  <c r="F7" i="6" s="1"/>
  <c r="F64" i="37"/>
  <c r="F25" i="6" s="1"/>
  <c r="H25" s="1"/>
  <c r="E64" i="37"/>
  <c r="E25" i="6" s="1"/>
  <c r="E66" i="37"/>
  <c r="E26" i="6" s="1"/>
  <c r="G8" i="37"/>
  <c r="G7" i="6" s="1"/>
  <c r="G22" i="37"/>
  <c r="G10" i="6" s="1"/>
  <c r="H10" s="1"/>
  <c r="H23" i="37"/>
  <c r="I23" s="1"/>
  <c r="J54"/>
  <c r="I53"/>
  <c r="H55"/>
  <c r="K56"/>
  <c r="K55" s="1"/>
  <c r="I56"/>
  <c r="K63"/>
  <c r="K67"/>
  <c r="K66" s="1"/>
  <c r="I67"/>
  <c r="G62" i="35" s="1"/>
  <c r="G61" s="1"/>
  <c r="H66" i="37"/>
  <c r="K15"/>
  <c r="I15"/>
  <c r="J15" s="1"/>
  <c r="H13"/>
  <c r="K16"/>
  <c r="I16"/>
  <c r="J16" s="1"/>
  <c r="K17"/>
  <c r="I17"/>
  <c r="J17" s="1"/>
  <c r="K18"/>
  <c r="I18"/>
  <c r="J18" s="1"/>
  <c r="K19"/>
  <c r="I19"/>
  <c r="J19" s="1"/>
  <c r="H27"/>
  <c r="G26"/>
  <c r="G12" i="6" s="1"/>
  <c r="H12" s="1"/>
  <c r="J45" i="37"/>
  <c r="K46"/>
  <c r="G44"/>
  <c r="G18" i="6" s="1"/>
  <c r="H18" s="1"/>
  <c r="H47" i="37"/>
  <c r="I48" i="35" s="1"/>
  <c r="I10" i="37"/>
  <c r="J10" s="1"/>
  <c r="M10" s="1"/>
  <c r="I11"/>
  <c r="J11" s="1"/>
  <c r="M11" s="1"/>
  <c r="I14"/>
  <c r="I29"/>
  <c r="G28" i="35" s="1"/>
  <c r="I30" i="37"/>
  <c r="G29" i="35" s="1"/>
  <c r="I35" i="37"/>
  <c r="G33" i="35" s="1"/>
  <c r="I49" i="37"/>
  <c r="G43" i="35" s="1"/>
  <c r="G42" s="1"/>
  <c r="I62" i="37"/>
  <c r="H72" l="1"/>
  <c r="H61" i="35"/>
  <c r="L62"/>
  <c r="J62"/>
  <c r="H32"/>
  <c r="H36"/>
  <c r="L37"/>
  <c r="H21"/>
  <c r="L21" s="1"/>
  <c r="L22"/>
  <c r="H19"/>
  <c r="L20"/>
  <c r="G66"/>
  <c r="G65" s="1"/>
  <c r="I68"/>
  <c r="I67" s="1"/>
  <c r="I58"/>
  <c r="I57" s="1"/>
  <c r="H64" i="37"/>
  <c r="I65"/>
  <c r="G58" i="35" s="1"/>
  <c r="G57" s="1"/>
  <c r="I60"/>
  <c r="I59" s="1"/>
  <c r="H60"/>
  <c r="E24" i="6"/>
  <c r="E30"/>
  <c r="I73" i="37"/>
  <c r="J73" s="1"/>
  <c r="K65"/>
  <c r="K64" s="1"/>
  <c r="I54" i="35"/>
  <c r="I53" s="1"/>
  <c r="I58" i="37"/>
  <c r="K58"/>
  <c r="K57" s="1"/>
  <c r="H39"/>
  <c r="H38" s="1"/>
  <c r="G32"/>
  <c r="G14" i="6" s="1"/>
  <c r="H14" s="1"/>
  <c r="J58" i="35"/>
  <c r="I52" i="37"/>
  <c r="J52" s="1"/>
  <c r="M52" s="1"/>
  <c r="I63"/>
  <c r="J63" s="1"/>
  <c r="M63" s="1"/>
  <c r="H20"/>
  <c r="K13"/>
  <c r="I9"/>
  <c r="J9" s="1"/>
  <c r="H8"/>
  <c r="H8" i="6"/>
  <c r="K61" i="37"/>
  <c r="H42"/>
  <c r="H39" i="35"/>
  <c r="I39"/>
  <c r="G50" i="37"/>
  <c r="G20" i="6" s="1"/>
  <c r="H20" s="1"/>
  <c r="H44" i="35"/>
  <c r="J46" i="37"/>
  <c r="G47" i="35"/>
  <c r="M46" i="37"/>
  <c r="I43"/>
  <c r="I46" i="35"/>
  <c r="K42" i="37"/>
  <c r="K41" s="1"/>
  <c r="I32" i="35"/>
  <c r="K34" i="37"/>
  <c r="J36"/>
  <c r="M36" s="1"/>
  <c r="G34" i="35"/>
  <c r="G32" s="1"/>
  <c r="H25" i="37"/>
  <c r="G24"/>
  <c r="G11" i="6" s="1"/>
  <c r="H11" s="1"/>
  <c r="M19" i="37"/>
  <c r="M18"/>
  <c r="M17"/>
  <c r="M16"/>
  <c r="F30" i="6"/>
  <c r="H7"/>
  <c r="I22"/>
  <c r="K28" i="37"/>
  <c r="I28"/>
  <c r="F76"/>
  <c r="E76"/>
  <c r="J30"/>
  <c r="M30" s="1"/>
  <c r="I70"/>
  <c r="J71"/>
  <c r="K69"/>
  <c r="K68" s="1"/>
  <c r="I69"/>
  <c r="H68"/>
  <c r="I13"/>
  <c r="J14"/>
  <c r="J62"/>
  <c r="I48"/>
  <c r="J49"/>
  <c r="J35"/>
  <c r="I34"/>
  <c r="J29"/>
  <c r="H26"/>
  <c r="K27"/>
  <c r="K26" s="1"/>
  <c r="I27"/>
  <c r="G26" i="35" s="1"/>
  <c r="G25" s="1"/>
  <c r="I66" i="37"/>
  <c r="J67"/>
  <c r="J65"/>
  <c r="I51"/>
  <c r="G40" i="35" s="1"/>
  <c r="H50" i="37"/>
  <c r="M15"/>
  <c r="K47"/>
  <c r="K44" s="1"/>
  <c r="I47"/>
  <c r="G48" i="35" s="1"/>
  <c r="M45" i="37"/>
  <c r="I33"/>
  <c r="G30" i="35" s="1"/>
  <c r="G27" s="1"/>
  <c r="H32" i="37"/>
  <c r="J56"/>
  <c r="I55"/>
  <c r="M54"/>
  <c r="M53" s="1"/>
  <c r="J53"/>
  <c r="K23"/>
  <c r="K22" s="1"/>
  <c r="H22"/>
  <c r="J21"/>
  <c r="I20"/>
  <c r="H44"/>
  <c r="I64" l="1"/>
  <c r="I8"/>
  <c r="G12" i="35"/>
  <c r="H59"/>
  <c r="L60"/>
  <c r="G68"/>
  <c r="G67" s="1"/>
  <c r="I72" i="37"/>
  <c r="J61"/>
  <c r="I37" i="35"/>
  <c r="I36" s="1"/>
  <c r="I39" i="37"/>
  <c r="G37" i="35" s="1"/>
  <c r="G36" s="1"/>
  <c r="G54"/>
  <c r="G53" s="1"/>
  <c r="I57" i="37"/>
  <c r="J58"/>
  <c r="G41" i="35"/>
  <c r="G39" s="1"/>
  <c r="I61" i="37"/>
  <c r="G76"/>
  <c r="I45" i="35"/>
  <c r="I44" s="1"/>
  <c r="I42" i="37"/>
  <c r="H41"/>
  <c r="J43"/>
  <c r="M43" s="1"/>
  <c r="G46" i="35"/>
  <c r="I38" i="37"/>
  <c r="J28"/>
  <c r="K25"/>
  <c r="K24" s="1"/>
  <c r="I25"/>
  <c r="H24"/>
  <c r="G30" i="6"/>
  <c r="K76" i="37"/>
  <c r="M71"/>
  <c r="M70" s="1"/>
  <c r="I28" i="6" s="1"/>
  <c r="J70" i="37"/>
  <c r="M73"/>
  <c r="M72" s="1"/>
  <c r="I29" i="6" s="1"/>
  <c r="J72" i="37"/>
  <c r="I68"/>
  <c r="J69"/>
  <c r="J39"/>
  <c r="J38" s="1"/>
  <c r="M56"/>
  <c r="M55" s="1"/>
  <c r="J55"/>
  <c r="I32"/>
  <c r="J33"/>
  <c r="M67"/>
  <c r="M66" s="1"/>
  <c r="I26" i="6" s="1"/>
  <c r="J66" i="37"/>
  <c r="J27"/>
  <c r="I26"/>
  <c r="M29"/>
  <c r="J34"/>
  <c r="M35"/>
  <c r="M34" s="1"/>
  <c r="M62"/>
  <c r="M61" s="1"/>
  <c r="I24" i="6" s="1"/>
  <c r="J20" i="37"/>
  <c r="M21"/>
  <c r="M20" s="1"/>
  <c r="I9" i="6" s="1"/>
  <c r="I22" i="37"/>
  <c r="J23"/>
  <c r="M9"/>
  <c r="M8" s="1"/>
  <c r="I7" i="6" s="1"/>
  <c r="J8" i="37"/>
  <c r="J47"/>
  <c r="I44"/>
  <c r="I50"/>
  <c r="J51"/>
  <c r="M65"/>
  <c r="M64" s="1"/>
  <c r="I25" i="6" s="1"/>
  <c r="J64" i="37"/>
  <c r="M49"/>
  <c r="M48" s="1"/>
  <c r="I19" i="6" s="1"/>
  <c r="J48" i="37"/>
  <c r="M14"/>
  <c r="M13" s="1"/>
  <c r="I8" i="6" s="1"/>
  <c r="J13" i="37"/>
  <c r="H76" l="1"/>
  <c r="G60" i="35"/>
  <c r="G59" s="1"/>
  <c r="J57" i="37"/>
  <c r="M58"/>
  <c r="M57" s="1"/>
  <c r="I23" i="6" s="1"/>
  <c r="G45" i="35"/>
  <c r="G44" s="1"/>
  <c r="J42" i="37"/>
  <c r="I41"/>
  <c r="I76" s="1"/>
  <c r="G24" i="35"/>
  <c r="G23" s="1"/>
  <c r="J25" i="37"/>
  <c r="I24"/>
  <c r="M28"/>
  <c r="I13" i="6" s="1"/>
  <c r="M69" i="37"/>
  <c r="M68" s="1"/>
  <c r="J68"/>
  <c r="M47"/>
  <c r="M44" s="1"/>
  <c r="I18" i="6" s="1"/>
  <c r="J44" i="37"/>
  <c r="M27"/>
  <c r="M26" s="1"/>
  <c r="I12" i="6" s="1"/>
  <c r="J26" i="37"/>
  <c r="M51"/>
  <c r="M50" s="1"/>
  <c r="I20" i="6" s="1"/>
  <c r="J50" i="37"/>
  <c r="M23"/>
  <c r="M22" s="1"/>
  <c r="I10" i="6" s="1"/>
  <c r="J22" i="37"/>
  <c r="M33"/>
  <c r="M32" s="1"/>
  <c r="I14" i="6" s="1"/>
  <c r="J32" i="37"/>
  <c r="M39"/>
  <c r="M38" s="1"/>
  <c r="I16" i="6" s="1"/>
  <c r="J41" i="37" l="1"/>
  <c r="M42"/>
  <c r="M41" s="1"/>
  <c r="I17" i="6" s="1"/>
  <c r="M25" i="37"/>
  <c r="M24" s="1"/>
  <c r="I11" i="6" s="1"/>
  <c r="J24" i="37"/>
  <c r="J76" s="1"/>
  <c r="M76" l="1"/>
  <c r="H18" i="35"/>
  <c r="L18" s="1"/>
  <c r="H17"/>
  <c r="L17" s="1"/>
  <c r="H28"/>
  <c r="H24"/>
  <c r="I14"/>
  <c r="H14"/>
  <c r="L14" s="1"/>
  <c r="H13"/>
  <c r="L13" s="1"/>
  <c r="H12"/>
  <c r="L12" s="1"/>
  <c r="H27" l="1"/>
  <c r="L28"/>
  <c r="H23"/>
  <c r="L23" s="1"/>
  <c r="L24"/>
  <c r="I17"/>
  <c r="J50"/>
  <c r="I18"/>
  <c r="I28"/>
  <c r="I27" s="1"/>
  <c r="I24"/>
  <c r="I23" s="1"/>
  <c r="H26"/>
  <c r="I13"/>
  <c r="H15"/>
  <c r="I20"/>
  <c r="I19" s="1"/>
  <c r="I26"/>
  <c r="I25" s="1"/>
  <c r="H25" l="1"/>
  <c r="L25" s="1"/>
  <c r="L26"/>
  <c r="H11"/>
  <c r="L15"/>
  <c r="G18"/>
  <c r="G17"/>
  <c r="G16"/>
  <c r="G14"/>
  <c r="I15"/>
  <c r="G13"/>
  <c r="G19"/>
  <c r="I22" l="1"/>
  <c r="I21" s="1"/>
  <c r="G15"/>
  <c r="G11" s="1"/>
  <c r="I12"/>
  <c r="I11" s="1"/>
  <c r="G22" l="1"/>
  <c r="G21" s="1"/>
  <c r="E60" l="1"/>
  <c r="E59" s="1"/>
  <c r="K50" l="1"/>
  <c r="K52"/>
  <c r="J16"/>
  <c r="J28"/>
  <c r="J33"/>
  <c r="J34"/>
  <c r="H30" i="6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J48" i="35"/>
  <c r="J41" l="1"/>
  <c r="J45"/>
  <c r="J20"/>
  <c r="J13"/>
  <c r="J15"/>
  <c r="J18"/>
  <c r="J35"/>
  <c r="J60"/>
  <c r="J14"/>
  <c r="J17"/>
  <c r="J12"/>
  <c r="J47"/>
  <c r="J46"/>
  <c r="J30"/>
  <c r="J43" l="1"/>
  <c r="J37"/>
  <c r="J40"/>
  <c r="J54"/>
  <c r="J29"/>
  <c r="J26"/>
  <c r="J24"/>
  <c r="J22"/>
  <c r="I15" i="6"/>
  <c r="I30" s="1"/>
</calcChain>
</file>

<file path=xl/sharedStrings.xml><?xml version="1.0" encoding="utf-8"?>
<sst xmlns="http://schemas.openxmlformats.org/spreadsheetml/2006/main" count="3091" uniqueCount="204">
  <si>
    <t>Stt</t>
  </si>
  <si>
    <t>TUYẾN</t>
  </si>
  <si>
    <t>A</t>
  </si>
  <si>
    <t>HTX XKLT DL&amp; DV Thống Nhất</t>
  </si>
  <si>
    <t>DNTN Anh Huy</t>
  </si>
  <si>
    <t>HTX VTHK &amp; DL Bình Minh</t>
  </si>
  <si>
    <t>HTX VT HK Đoàn Kết</t>
  </si>
  <si>
    <t>CTY TNHH Nam Phát</t>
  </si>
  <si>
    <t>CTY CP Tây Ninh</t>
  </si>
  <si>
    <t>HTX VTTB Huyện Bến Cầu</t>
  </si>
  <si>
    <t>HTX VT HH &amp;HK Minh Châu</t>
  </si>
  <si>
    <t>HTX VTHH &amp;HK ĐB Tân Biên</t>
  </si>
  <si>
    <t>HTX VT -HH -HK Tân Châu</t>
  </si>
  <si>
    <t>Cty TNHH DVVT &amp; KDTH Quảng Nam</t>
  </si>
  <si>
    <t>CN Cty TNHH DVVT &amp; KDTH Quảng Nam</t>
  </si>
  <si>
    <t>CTY CP BICH NGA</t>
  </si>
  <si>
    <t>HTX GTVT ĐAI LỘC</t>
  </si>
  <si>
    <t>HTX VT OTO PHAN RANG</t>
  </si>
  <si>
    <t>CTY TNHH 1TV KIM NGÂN</t>
  </si>
  <si>
    <t>CTY TNHH Đồng Phước</t>
  </si>
  <si>
    <t>BXAS - BX Tây Ninh (25 ghế)</t>
  </si>
  <si>
    <t>BXAS - BX Tây Ninh (Tốc hành)</t>
  </si>
  <si>
    <t>BXAS - BX Tây Ninh CLC</t>
  </si>
  <si>
    <t>BXAS - BX Bến Cầu</t>
  </si>
  <si>
    <t>BXAS - BX Dương Minh Châu</t>
  </si>
  <si>
    <t>BXAS - BX Phước Minh</t>
  </si>
  <si>
    <t>BXAS - BX Tân Biên</t>
  </si>
  <si>
    <t>BXAS - BX Tân Châu</t>
  </si>
  <si>
    <t>BXAS - BX Tân Châu CLC</t>
  </si>
  <si>
    <t>BXAS - BX Ninh Thuận (Phan Rang)</t>
  </si>
  <si>
    <t>BXAS - BX Châu Thành</t>
  </si>
  <si>
    <t>Lượt xe xuất bến</t>
  </si>
  <si>
    <t>Cộng</t>
  </si>
  <si>
    <t>Lượt hành khách qua bến</t>
  </si>
  <si>
    <t>TP</t>
  </si>
  <si>
    <t xml:space="preserve"> TP</t>
  </si>
  <si>
    <t xml:space="preserve"> ĐP</t>
  </si>
  <si>
    <t>ĐP</t>
  </si>
  <si>
    <t>Xe Khách Liên Tỉnh</t>
  </si>
  <si>
    <t>H/khách</t>
  </si>
  <si>
    <t>T/trọng</t>
  </si>
  <si>
    <t>Lệ phí xe
Qua bến</t>
  </si>
  <si>
    <t>Hoa hồng 
vé</t>
  </si>
  <si>
    <t>Đậu 
đêm</t>
  </si>
  <si>
    <t>BXAS - BX Đại Lộc (Quảng Nam)</t>
  </si>
  <si>
    <t>Doanh thu</t>
  </si>
  <si>
    <t>Quảng Nam CLC</t>
  </si>
  <si>
    <t>STT</t>
  </si>
  <si>
    <t>TUYẾN XE</t>
  </si>
  <si>
    <t>LƯỢT XE XUẤT BẾN</t>
  </si>
  <si>
    <t>LƯỢT HÀNH KHÁCH QUA BẾN</t>
  </si>
  <si>
    <t>DOANH THU</t>
  </si>
  <si>
    <t>XE TP</t>
  </si>
  <si>
    <t>XE ĐP</t>
  </si>
  <si>
    <t>CỘNG</t>
  </si>
  <si>
    <t>TỔNG CỘNG</t>
  </si>
  <si>
    <t>NỘI DUNG</t>
  </si>
  <si>
    <t>LƯỢT XE</t>
  </si>
  <si>
    <t>Xe tải vãng lai</t>
  </si>
  <si>
    <t>Xe tải đậu tháng</t>
  </si>
  <si>
    <t>Xe sang hàng</t>
  </si>
  <si>
    <t xml:space="preserve">Xe buýt hợp đồng tháng </t>
  </si>
  <si>
    <t>Doanh thu XK đậu đêm</t>
  </si>
  <si>
    <t>Người lập biểu</t>
  </si>
  <si>
    <t>Công ty cổ phần Bến bãi vận tải Sài Gòn</t>
  </si>
  <si>
    <t>CỘNG HÒA XÃ HỘI CHỦ NGHĨA VIỆT NAM</t>
  </si>
  <si>
    <t>BẾN XE AN SƯƠNG</t>
  </si>
  <si>
    <t>Độc lập - Tự do - Hạnh phúc</t>
  </si>
  <si>
    <t>ĐỘI ĐIỀU HÀNH</t>
  </si>
  <si>
    <t>SẢN LƯỢNG VÀ DOANH THU</t>
  </si>
  <si>
    <t xml:space="preserve"> </t>
  </si>
  <si>
    <t>BX ĐẠI LỘC</t>
  </si>
  <si>
    <r>
      <t xml:space="preserve">BX TÂY NINH </t>
    </r>
    <r>
      <rPr>
        <b/>
        <sz val="9"/>
        <rFont val="Arial"/>
        <family val="2"/>
      </rPr>
      <t>(25 Chổ)</t>
    </r>
  </si>
  <si>
    <r>
      <t xml:space="preserve">BX TÂY NINH </t>
    </r>
    <r>
      <rPr>
        <b/>
        <sz val="9"/>
        <rFont val="Arial"/>
        <family val="2"/>
      </rPr>
      <t>(Tốc hành)</t>
    </r>
  </si>
  <si>
    <r>
      <t xml:space="preserve">BX TÂY NINH </t>
    </r>
    <r>
      <rPr>
        <b/>
        <sz val="9"/>
        <rFont val="Arial"/>
        <family val="2"/>
      </rPr>
      <t>(CLC)</t>
    </r>
  </si>
  <si>
    <t>BX BẾN CẦU</t>
  </si>
  <si>
    <t>BX DƯƠNG MINH CHÂU</t>
  </si>
  <si>
    <t>BX PHƯỚC MINH</t>
  </si>
  <si>
    <t>BX TÂN BIÊN</t>
  </si>
  <si>
    <t>BX TÂN CHÂU</t>
  </si>
  <si>
    <r>
      <t>BX TÂN CHÂU</t>
    </r>
    <r>
      <rPr>
        <b/>
        <sz val="9"/>
        <rFont val="Arial"/>
        <family val="2"/>
      </rPr>
      <t xml:space="preserve"> (CLC)</t>
    </r>
  </si>
  <si>
    <t>BX NINH THUẬN (PHAN RANG)</t>
  </si>
  <si>
    <t>BX CHÂU THÀNH ( Tây Ninh)</t>
  </si>
  <si>
    <t xml:space="preserve">I. DOANH THU XE KHÁCH LIÊN TỈNH XUẤT BẾN </t>
  </si>
  <si>
    <t>Công ty cổ phần Thái Dương Giang</t>
  </si>
  <si>
    <t>xe lớn</t>
  </si>
  <si>
    <t>xe nhỏ</t>
  </si>
  <si>
    <t>Xe lớn</t>
  </si>
  <si>
    <t>Xe nhỏ</t>
  </si>
  <si>
    <t xml:space="preserve">BÁO CÁO
TÌNH HÌNH HOẠT ĐỘNG CỦA
CÁC TUYẾN VẬN TẢI HÀNH KHÁCH </t>
  </si>
  <si>
    <t>TT</t>
  </si>
  <si>
    <t>Tuyến/Đơn vị Vận tải</t>
  </si>
  <si>
    <t>Theo kế hoạch</t>
  </si>
  <si>
    <t xml:space="preserve">Thực hiện </t>
  </si>
  <si>
    <t>Tổng
số xe(xe)</t>
  </si>
  <si>
    <t>Tổng ghế xe (ghế xe)</t>
  </si>
  <si>
    <t>Lượt xe 
xuất bến (lượt)</t>
  </si>
  <si>
    <t>Lượt khách đi xe (khách)</t>
  </si>
  <si>
    <t>I</t>
  </si>
  <si>
    <t>BXAS - BX Thị Xã Tây Ninh</t>
  </si>
  <si>
    <t>DNTN Sơn Ca ( Phước Vinh)</t>
  </si>
  <si>
    <t>II</t>
  </si>
  <si>
    <t>BXAS - BX  Tây Ninh ( CLC)</t>
  </si>
  <si>
    <t>III</t>
  </si>
  <si>
    <t xml:space="preserve">BXAS - Bến Cầu ( Tây Ninh)   </t>
  </si>
  <si>
    <t>IV</t>
  </si>
  <si>
    <t>BXAS - DMC ( Tây Ninh)</t>
  </si>
  <si>
    <t>V</t>
  </si>
  <si>
    <t>BXAS - Phước Minh ( Tây Ninh)</t>
  </si>
  <si>
    <t>VI</t>
  </si>
  <si>
    <t>BXAS - Tân Biên ( Tây Ninh)</t>
  </si>
  <si>
    <t>VII</t>
  </si>
  <si>
    <t>BXAS - Tân Châu ( Tây Ninh)</t>
  </si>
  <si>
    <t>VIII</t>
  </si>
  <si>
    <t>BXAS - Tân Châu ( CLC)</t>
  </si>
  <si>
    <t>IX</t>
  </si>
  <si>
    <t>BXAS - BX Châu Thành ( Tây Ninh)</t>
  </si>
  <si>
    <t>X</t>
  </si>
  <si>
    <t xml:space="preserve">BXAS - Phan Rang ( Ninh Thuận)  </t>
  </si>
  <si>
    <t>XII</t>
  </si>
  <si>
    <t>BXAS - BX Đại Lộc (Quãng Nam)</t>
  </si>
  <si>
    <t>XIII</t>
  </si>
  <si>
    <t>BXAS - BX Hải Hậu ( Nam Định)</t>
  </si>
  <si>
    <t>Xe buýt đậu đêm</t>
  </si>
  <si>
    <r>
      <t xml:space="preserve">II. </t>
    </r>
    <r>
      <rPr>
        <b/>
        <u/>
        <sz val="10"/>
        <rFont val="Arial"/>
        <family val="2"/>
      </rPr>
      <t>DOANH THU XE LƯU ĐẬU</t>
    </r>
    <r>
      <rPr>
        <b/>
        <sz val="10"/>
        <rFont val="Arial"/>
        <family val="2"/>
      </rPr>
      <t xml:space="preserve"> </t>
    </r>
  </si>
  <si>
    <r>
      <t xml:space="preserve">DNTN Sơn Ca </t>
    </r>
    <r>
      <rPr>
        <b/>
        <sz val="9"/>
        <rFont val="Arial"/>
        <family val="2"/>
      </rPr>
      <t>( Phước Vinh)</t>
    </r>
  </si>
  <si>
    <t>Ghi chú
(Biểu đồ đăng ký hoạt động /ngày)</t>
  </si>
  <si>
    <t>Tỷ lệ % hoạt động /biểu đồ đăng ký</t>
  </si>
  <si>
    <t>Tân Châu khoán</t>
  </si>
  <si>
    <t>Tân Biên khoán</t>
  </si>
  <si>
    <t xml:space="preserve"> - Như trên</t>
  </si>
  <si>
    <t xml:space="preserve"> - BTGĐ</t>
  </si>
  <si>
    <t>GIÁM ĐỐC</t>
  </si>
  <si>
    <t>CTY TNHH MTV Đồng Phước Tây Ninh</t>
  </si>
  <si>
    <t>CTY TNHH MTV Trần Kim Ngân</t>
  </si>
  <si>
    <t xml:space="preserve">Cty TNHH DVVT &amp; KD Tổng hợp </t>
  </si>
  <si>
    <t>CN Cty TNHH DVVT &amp; KDTH Tỉnh Quảng Nam</t>
  </si>
  <si>
    <t>DNTN Châu Thành</t>
  </si>
  <si>
    <t>DNTN ANH HUY</t>
  </si>
  <si>
    <t>XI</t>
  </si>
  <si>
    <r>
      <t xml:space="preserve">BX ĐẠI LỘC </t>
    </r>
    <r>
      <rPr>
        <b/>
        <sz val="9"/>
        <rFont val="Arial"/>
        <family val="2"/>
      </rPr>
      <t>(CLC)</t>
    </r>
  </si>
  <si>
    <t>BXAS - BX Hài Hậu ( Nam Định) CLC</t>
  </si>
  <si>
    <t>BXAS - BX Tân Biên CLC</t>
  </si>
  <si>
    <r>
      <t xml:space="preserve">BX TÂN BIÊN </t>
    </r>
    <r>
      <rPr>
        <b/>
        <sz val="9"/>
        <rFont val="Arial"/>
        <family val="2"/>
      </rPr>
      <t>(CLC)</t>
    </r>
  </si>
  <si>
    <r>
      <t xml:space="preserve">BX HẢI HẬU ( NAM ĐỊNH) </t>
    </r>
    <r>
      <rPr>
        <b/>
        <sz val="9"/>
        <rFont val="Arial"/>
        <family val="2"/>
      </rPr>
      <t>CLC</t>
    </r>
  </si>
  <si>
    <r>
      <t>Kính gửi</t>
    </r>
    <r>
      <rPr>
        <b/>
        <i/>
        <sz val="12"/>
        <rFont val="Times New Roman"/>
        <family val="1"/>
      </rPr>
      <t xml:space="preserve">: </t>
    </r>
    <r>
      <rPr>
        <b/>
        <sz val="12"/>
        <rFont val="Times New Roman"/>
        <family val="1"/>
      </rPr>
      <t>SỞ GIAO THÔNG VẬN TẢI THÀNH PHỐ HỒ CHÍ MINH</t>
    </r>
  </si>
  <si>
    <t>BXAS - BX TP Thái Bình</t>
  </si>
  <si>
    <t>Xí nghiệp vận tải Tiến Bộ</t>
  </si>
  <si>
    <t>BX TP THÁI BÌNH</t>
  </si>
  <si>
    <t xml:space="preserve">BXAS - BX TP Thái Bình (Thái Bình) </t>
  </si>
  <si>
    <t>HTX XK Trung Nam</t>
  </si>
  <si>
    <t>BXAS - BX Phía Nam (Thừa Thiên Huế)</t>
  </si>
  <si>
    <t>Cty TNHH Phương Ty</t>
  </si>
  <si>
    <t xml:space="preserve">BXAS - BX TP Bắc Ninh (Bắc Ninh) </t>
  </si>
  <si>
    <t>BX Phía Nam (Huế)</t>
  </si>
  <si>
    <t>BX TP BẮC NINH (BẮC NINH)</t>
  </si>
  <si>
    <t xml:space="preserve">BXAS - BX TP Phía Nam (Huế) </t>
  </si>
  <si>
    <t>Công ty TNHH Phương Ty</t>
  </si>
  <si>
    <t>XIV</t>
  </si>
  <si>
    <t>XV</t>
  </si>
  <si>
    <t>HTX Xe khách Trung Nam</t>
  </si>
  <si>
    <t xml:space="preserve">BXAS - BX Quãng Ngãi (Quãng Ngãi) </t>
  </si>
  <si>
    <t xml:space="preserve">BX QUÃNG NGÃI ( QUÃNG NGÃI) </t>
  </si>
  <si>
    <t>XVI</t>
  </si>
  <si>
    <t>Công ty cổ phần vận tải Thiên Trang</t>
  </si>
  <si>
    <t>Xe ghế ngồi</t>
  </si>
  <si>
    <t>Xe giường nằm</t>
  </si>
  <si>
    <t xml:space="preserve">HTX GTVT ĐAI LỘC </t>
  </si>
  <si>
    <t>XVII</t>
  </si>
  <si>
    <t>HTX Ô tô Đông Hà</t>
  </si>
  <si>
    <t>BX ĐÔNG HÀ (QUẢNG TRỊ)</t>
  </si>
  <si>
    <t>(STP.JSC)</t>
  </si>
  <si>
    <t xml:space="preserve">BXAS - BX Đông Hà (Quảng Trị) </t>
  </si>
  <si>
    <t xml:space="preserve">BXAS - BX Bồng Sơn (Bình Định) </t>
  </si>
  <si>
    <t>HTX Ô tô An Lão</t>
  </si>
  <si>
    <t>BX BỒNG SƠN (BÌNH ĐỊNH)</t>
  </si>
  <si>
    <t xml:space="preserve">BXAS - BX Đông Hà (Quãng Trị) </t>
  </si>
  <si>
    <t>HTX VT Ô tô An Lão</t>
  </si>
  <si>
    <t>HTX VT Ô tô Đông Hà</t>
  </si>
  <si>
    <t xml:space="preserve">BXAS - BX Huyện Bù Đăng (Bình Phước) </t>
  </si>
  <si>
    <t xml:space="preserve">BXAS - BX Krông Năng (Đắk Lắk) </t>
  </si>
  <si>
    <t>HTX DVVT HH&amp;HK Bù Đăng</t>
  </si>
  <si>
    <t>HTX VT cơ giới Krông Năng</t>
  </si>
  <si>
    <t>Công ty cổ phần Vinh Phúc</t>
  </si>
  <si>
    <t>XVIII</t>
  </si>
  <si>
    <t>XIX</t>
  </si>
  <si>
    <t>BX Krông Năng (Đắk Lắk)</t>
  </si>
  <si>
    <t>CTY TNHH MTV VT Đinh Anh Tuấn</t>
  </si>
  <si>
    <t>Cty TNHH MTV VT Đinh Anh Tuấn</t>
  </si>
  <si>
    <t>Xe đậu tháng</t>
  </si>
  <si>
    <t>HTX VT Ôtô Phan Rang</t>
  </si>
  <si>
    <t>CÔNG TY CỔ PHẦN BẾN BÃI VẬN TẢI SÀI GÒN</t>
  </si>
  <si>
    <t>Cty TNHH TM DV Thùy Linh</t>
  </si>
  <si>
    <t>Cty TNHH TM VT Minh Thùy Linh</t>
  </si>
  <si>
    <t>Ngày     tháng     năm  2013</t>
  </si>
  <si>
    <r>
      <t>Nơi nhận</t>
    </r>
    <r>
      <rPr>
        <u/>
        <sz val="10"/>
        <rFont val="Times New Roman"/>
        <family val="1"/>
      </rPr>
      <t>:</t>
    </r>
  </si>
  <si>
    <t>Tháng  04 Năm 2013</t>
  </si>
  <si>
    <t>Công ty cổ phần Đức Nguyện</t>
  </si>
  <si>
    <t>Ngày  01  tháng  05  năm  2013</t>
  </si>
  <si>
    <t>Ngày  02  tháng  05  năm  2013</t>
  </si>
  <si>
    <t xml:space="preserve"> - Lưu BX (L)</t>
  </si>
  <si>
    <t xml:space="preserve"> - BQL BX VTHK TPHCM</t>
  </si>
  <si>
    <t>Số chuyến
 còn nợ</t>
  </si>
  <si>
    <t>BÁO CÁO THỐNG KÊ SẢN LƯỢNG VÀ DOANH THU THÁNG 05/2013</t>
  </si>
</sst>
</file>

<file path=xl/styles.xml><?xml version="1.0" encoding="utf-8"?>
<styleSheet xmlns="http://schemas.openxmlformats.org/spreadsheetml/2006/main">
  <numFmts count="1">
    <numFmt numFmtId="164" formatCode="0.0"/>
  </numFmts>
  <fonts count="40">
    <font>
      <sz val="10"/>
      <name val="Arial"/>
    </font>
    <font>
      <sz val="10"/>
      <name val="Arial"/>
      <family val="2"/>
    </font>
    <font>
      <b/>
      <sz val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Times New Roman"/>
      <family val="1"/>
    </font>
    <font>
      <sz val="9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imes New Roman"/>
      <family val="1"/>
    </font>
    <font>
      <b/>
      <sz val="10"/>
      <color indexed="10"/>
      <name val="Arial"/>
      <family val="2"/>
    </font>
    <font>
      <b/>
      <u/>
      <sz val="10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b/>
      <sz val="12"/>
      <color indexed="10"/>
      <name val="Times New Roman"/>
      <family val="1"/>
    </font>
    <font>
      <sz val="12"/>
      <name val="Arial"/>
      <family val="2"/>
    </font>
    <font>
      <b/>
      <sz val="14"/>
      <name val="Times New Roman"/>
      <family val="1"/>
    </font>
    <font>
      <b/>
      <u/>
      <sz val="14"/>
      <name val="Times New Roman"/>
      <family val="1"/>
    </font>
    <font>
      <sz val="14"/>
      <name val="Arial"/>
      <family val="2"/>
    </font>
    <font>
      <b/>
      <u/>
      <sz val="9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6"/>
      <name val="Times New Roman"/>
      <family val="1"/>
    </font>
    <font>
      <sz val="10"/>
      <name val="Arial"/>
      <family val="2"/>
    </font>
    <font>
      <b/>
      <sz val="13"/>
      <name val="Times New Roman"/>
      <family val="1"/>
    </font>
    <font>
      <b/>
      <sz val="13"/>
      <name val="Arial"/>
      <family val="2"/>
    </font>
    <font>
      <b/>
      <sz val="10"/>
      <color rgb="FFFF0000"/>
      <name val="Times New Roman"/>
      <family val="1"/>
    </font>
    <font>
      <b/>
      <sz val="10"/>
      <color rgb="FFFF0000"/>
      <name val="Arial"/>
      <family val="2"/>
    </font>
    <font>
      <b/>
      <sz val="12"/>
      <color rgb="FFFF0000"/>
      <name val="Times New Roman"/>
      <family val="1"/>
    </font>
    <font>
      <sz val="10"/>
      <color theme="1"/>
      <name val="Arial"/>
      <family val="2"/>
    </font>
    <font>
      <b/>
      <i/>
      <u/>
      <sz val="10"/>
      <name val="Times New Roman"/>
      <family val="1"/>
    </font>
    <font>
      <u/>
      <sz val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5">
    <xf numFmtId="0" fontId="0" fillId="0" borderId="0" xfId="0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0" fillId="0" borderId="0" xfId="0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4" fillId="0" borderId="14" xfId="0" applyFont="1" applyBorder="1"/>
    <xf numFmtId="0" fontId="6" fillId="0" borderId="1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1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0" xfId="0" applyNumberFormat="1"/>
    <xf numFmtId="0" fontId="12" fillId="3" borderId="13" xfId="0" applyFont="1" applyFill="1" applyBorder="1"/>
    <xf numFmtId="0" fontId="12" fillId="3" borderId="16" xfId="0" applyFont="1" applyFill="1" applyBorder="1" applyAlignment="1">
      <alignment horizontal="center" vertical="center"/>
    </xf>
    <xf numFmtId="3" fontId="12" fillId="3" borderId="16" xfId="0" applyNumberFormat="1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/>
    </xf>
    <xf numFmtId="0" fontId="14" fillId="3" borderId="16" xfId="0" applyFont="1" applyFill="1" applyBorder="1" applyAlignment="1">
      <alignment horizontal="center" vertical="center"/>
    </xf>
    <xf numFmtId="3" fontId="14" fillId="3" borderId="16" xfId="0" applyNumberFormat="1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/>
    </xf>
    <xf numFmtId="0" fontId="12" fillId="3" borderId="18" xfId="0" applyFont="1" applyFill="1" applyBorder="1"/>
    <xf numFmtId="0" fontId="12" fillId="3" borderId="3" xfId="0" applyFont="1" applyFill="1" applyBorder="1"/>
    <xf numFmtId="3" fontId="3" fillId="4" borderId="19" xfId="0" applyNumberFormat="1" applyFont="1" applyFill="1" applyBorder="1" applyAlignment="1">
      <alignment horizontal="center" vertical="center"/>
    </xf>
    <xf numFmtId="3" fontId="0" fillId="0" borderId="20" xfId="0" applyNumberFormat="1" applyBorder="1" applyAlignment="1">
      <alignment horizontal="right"/>
    </xf>
    <xf numFmtId="3" fontId="0" fillId="0" borderId="21" xfId="0" applyNumberFormat="1" applyBorder="1" applyAlignment="1">
      <alignment horizontal="center" vertical="center"/>
    </xf>
    <xf numFmtId="3" fontId="12" fillId="3" borderId="21" xfId="0" applyNumberFormat="1" applyFont="1" applyFill="1" applyBorder="1" applyAlignment="1">
      <alignment horizontal="center"/>
    </xf>
    <xf numFmtId="3" fontId="0" fillId="0" borderId="22" xfId="0" applyNumberFormat="1" applyBorder="1" applyAlignment="1">
      <alignment horizontal="center" vertical="center"/>
    </xf>
    <xf numFmtId="3" fontId="3" fillId="4" borderId="23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0" fillId="3" borderId="17" xfId="0" applyFill="1" applyBorder="1" applyAlignment="1">
      <alignment horizontal="center" vertical="center"/>
    </xf>
    <xf numFmtId="3" fontId="0" fillId="3" borderId="17" xfId="0" applyNumberFormat="1" applyFill="1" applyBorder="1" applyAlignment="1">
      <alignment horizontal="center" vertical="center"/>
    </xf>
    <xf numFmtId="3" fontId="0" fillId="3" borderId="24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3" fontId="0" fillId="3" borderId="25" xfId="0" applyNumberFormat="1" applyFill="1" applyBorder="1" applyAlignment="1">
      <alignment horizontal="right"/>
    </xf>
    <xf numFmtId="0" fontId="4" fillId="3" borderId="21" xfId="0" applyFont="1" applyFill="1" applyBorder="1"/>
    <xf numFmtId="0" fontId="0" fillId="0" borderId="5" xfId="0" applyBorder="1" applyAlignment="1">
      <alignment horizontal="center" vertical="center"/>
    </xf>
    <xf numFmtId="3" fontId="8" fillId="0" borderId="18" xfId="0" applyNumberFormat="1" applyFont="1" applyBorder="1" applyAlignment="1">
      <alignment horizontal="left" vertical="center"/>
    </xf>
    <xf numFmtId="3" fontId="4" fillId="0" borderId="18" xfId="0" applyNumberFormat="1" applyFont="1" applyBorder="1" applyAlignment="1">
      <alignment horizontal="left" vertical="center"/>
    </xf>
    <xf numFmtId="0" fontId="17" fillId="0" borderId="0" xfId="0" applyFont="1"/>
    <xf numFmtId="3" fontId="3" fillId="0" borderId="28" xfId="0" applyNumberFormat="1" applyFont="1" applyBorder="1" applyAlignment="1">
      <alignment horizontal="right" vertical="center"/>
    </xf>
    <xf numFmtId="3" fontId="0" fillId="0" borderId="24" xfId="0" applyNumberFormat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22" fillId="3" borderId="16" xfId="0" applyFont="1" applyFill="1" applyBorder="1" applyAlignment="1">
      <alignment horizontal="left" vertical="center"/>
    </xf>
    <xf numFmtId="0" fontId="22" fillId="3" borderId="16" xfId="0" applyNumberFormat="1" applyFont="1" applyFill="1" applyBorder="1" applyAlignment="1">
      <alignment horizontal="center" vertical="center"/>
    </xf>
    <xf numFmtId="3" fontId="22" fillId="3" borderId="16" xfId="0" applyNumberFormat="1" applyFont="1" applyFill="1" applyBorder="1" applyAlignment="1">
      <alignment horizontal="center" vertical="center"/>
    </xf>
    <xf numFmtId="0" fontId="23" fillId="0" borderId="0" xfId="0" applyFont="1"/>
    <xf numFmtId="3" fontId="20" fillId="0" borderId="16" xfId="0" applyNumberFormat="1" applyFont="1" applyBorder="1" applyAlignment="1">
      <alignment horizontal="center" vertical="center"/>
    </xf>
    <xf numFmtId="0" fontId="26" fillId="0" borderId="0" xfId="0" applyFont="1"/>
    <xf numFmtId="3" fontId="23" fillId="0" borderId="0" xfId="0" applyNumberFormat="1" applyFont="1"/>
    <xf numFmtId="0" fontId="4" fillId="0" borderId="16" xfId="0" applyFont="1" applyBorder="1"/>
    <xf numFmtId="0" fontId="3" fillId="0" borderId="0" xfId="0" applyFont="1"/>
    <xf numFmtId="3" fontId="3" fillId="0" borderId="0" xfId="0" applyNumberFormat="1" applyFont="1"/>
    <xf numFmtId="0" fontId="12" fillId="0" borderId="0" xfId="0" applyFont="1"/>
    <xf numFmtId="0" fontId="3" fillId="0" borderId="0" xfId="0" applyFont="1" applyBorder="1"/>
    <xf numFmtId="0" fontId="4" fillId="0" borderId="0" xfId="0" applyFont="1"/>
    <xf numFmtId="0" fontId="20" fillId="0" borderId="0" xfId="0" applyFont="1" applyBorder="1"/>
    <xf numFmtId="0" fontId="0" fillId="0" borderId="26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Border="1"/>
    <xf numFmtId="0" fontId="29" fillId="0" borderId="0" xfId="0" applyFont="1" applyBorder="1"/>
    <xf numFmtId="3" fontId="3" fillId="0" borderId="0" xfId="0" applyNumberFormat="1" applyFont="1" applyBorder="1"/>
    <xf numFmtId="0" fontId="12" fillId="0" borderId="0" xfId="0" applyFont="1" applyBorder="1"/>
    <xf numFmtId="0" fontId="0" fillId="0" borderId="31" xfId="0" applyBorder="1" applyAlignment="1">
      <alignment horizontal="center"/>
    </xf>
    <xf numFmtId="0" fontId="0" fillId="0" borderId="31" xfId="0" applyBorder="1"/>
    <xf numFmtId="0" fontId="0" fillId="0" borderId="16" xfId="0" applyBorder="1"/>
    <xf numFmtId="0" fontId="0" fillId="0" borderId="16" xfId="0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31" fillId="0" borderId="16" xfId="0" applyFont="1" applyFill="1" applyBorder="1" applyAlignment="1">
      <alignment horizontal="center" vertical="center"/>
    </xf>
    <xf numFmtId="3" fontId="31" fillId="0" borderId="21" xfId="0" applyNumberFormat="1" applyFont="1" applyFill="1" applyBorder="1" applyAlignment="1">
      <alignment horizontal="center" vertical="center"/>
    </xf>
    <xf numFmtId="0" fontId="4" fillId="0" borderId="33" xfId="0" applyFont="1" applyFill="1" applyBorder="1"/>
    <xf numFmtId="0" fontId="8" fillId="0" borderId="34" xfId="0" applyFont="1" applyBorder="1" applyAlignment="1">
      <alignment horizontal="left" vertical="center"/>
    </xf>
    <xf numFmtId="3" fontId="20" fillId="0" borderId="16" xfId="0" applyNumberFormat="1" applyFont="1" applyFill="1" applyBorder="1" applyAlignment="1">
      <alignment horizontal="center" vertical="center"/>
    </xf>
    <xf numFmtId="3" fontId="12" fillId="3" borderId="17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3" fontId="0" fillId="0" borderId="0" xfId="0" applyNumberFormat="1" applyBorder="1"/>
    <xf numFmtId="3" fontId="20" fillId="0" borderId="19" xfId="0" applyNumberFormat="1" applyFont="1" applyBorder="1" applyAlignment="1">
      <alignment horizontal="center" vertical="center"/>
    </xf>
    <xf numFmtId="16" fontId="7" fillId="0" borderId="0" xfId="0" applyNumberFormat="1" applyFont="1"/>
    <xf numFmtId="0" fontId="4" fillId="0" borderId="35" xfId="0" applyFont="1" applyFill="1" applyBorder="1"/>
    <xf numFmtId="0" fontId="0" fillId="0" borderId="36" xfId="0" applyBorder="1" applyAlignment="1">
      <alignment horizontal="center" vertical="center"/>
    </xf>
    <xf numFmtId="3" fontId="0" fillId="0" borderId="36" xfId="0" applyNumberFormat="1" applyBorder="1" applyAlignment="1">
      <alignment horizontal="center" vertical="center"/>
    </xf>
    <xf numFmtId="0" fontId="12" fillId="5" borderId="16" xfId="0" applyFont="1" applyFill="1" applyBorder="1" applyAlignment="1">
      <alignment horizontal="center" vertical="center"/>
    </xf>
    <xf numFmtId="3" fontId="12" fillId="5" borderId="16" xfId="0" applyNumberFormat="1" applyFont="1" applyFill="1" applyBorder="1" applyAlignment="1">
      <alignment horizontal="center" vertical="center"/>
    </xf>
    <xf numFmtId="0" fontId="34" fillId="5" borderId="5" xfId="0" applyFont="1" applyFill="1" applyBorder="1" applyAlignment="1">
      <alignment horizontal="center"/>
    </xf>
    <xf numFmtId="0" fontId="35" fillId="5" borderId="13" xfId="0" applyFont="1" applyFill="1" applyBorder="1"/>
    <xf numFmtId="3" fontId="20" fillId="3" borderId="28" xfId="0" applyNumberFormat="1" applyFont="1" applyFill="1" applyBorder="1" applyAlignment="1">
      <alignment horizontal="center" vertical="center"/>
    </xf>
    <xf numFmtId="0" fontId="22" fillId="3" borderId="28" xfId="0" applyNumberFormat="1" applyFont="1" applyFill="1" applyBorder="1" applyAlignment="1">
      <alignment horizontal="center" vertical="center"/>
    </xf>
    <xf numFmtId="0" fontId="13" fillId="6" borderId="8" xfId="0" applyFont="1" applyFill="1" applyBorder="1" applyAlignment="1">
      <alignment horizontal="center"/>
    </xf>
    <xf numFmtId="0" fontId="1" fillId="0" borderId="30" xfId="0" applyFont="1" applyFill="1" applyBorder="1"/>
    <xf numFmtId="0" fontId="37" fillId="0" borderId="17" xfId="0" applyFont="1" applyBorder="1" applyAlignment="1">
      <alignment horizontal="center" vertical="center"/>
    </xf>
    <xf numFmtId="0" fontId="37" fillId="6" borderId="0" xfId="0" applyFont="1" applyFill="1" applyBorder="1"/>
    <xf numFmtId="3" fontId="1" fillId="0" borderId="17" xfId="0" applyNumberFormat="1" applyFont="1" applyBorder="1" applyAlignment="1">
      <alignment horizontal="center" vertical="center"/>
    </xf>
    <xf numFmtId="0" fontId="37" fillId="6" borderId="17" xfId="0" applyFont="1" applyFill="1" applyBorder="1" applyAlignment="1">
      <alignment horizontal="center" vertical="center"/>
    </xf>
    <xf numFmtId="3" fontId="37" fillId="6" borderId="17" xfId="0" applyNumberFormat="1" applyFont="1" applyFill="1" applyBorder="1" applyAlignment="1">
      <alignment horizontal="center" vertical="center"/>
    </xf>
    <xf numFmtId="3" fontId="37" fillId="6" borderId="24" xfId="0" applyNumberFormat="1" applyFont="1" applyFill="1" applyBorder="1" applyAlignment="1">
      <alignment horizontal="center" vertical="center"/>
    </xf>
    <xf numFmtId="0" fontId="37" fillId="6" borderId="22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/>
    </xf>
    <xf numFmtId="0" fontId="20" fillId="0" borderId="0" xfId="0" applyNumberFormat="1" applyFont="1" applyBorder="1" applyAlignment="1">
      <alignment horizontal="center" vertical="center"/>
    </xf>
    <xf numFmtId="3" fontId="20" fillId="0" borderId="0" xfId="0" applyNumberFormat="1" applyFont="1" applyBorder="1" applyAlignment="1">
      <alignment horizontal="center" vertical="center"/>
    </xf>
    <xf numFmtId="0" fontId="20" fillId="0" borderId="0" xfId="0" applyNumberFormat="1" applyFont="1" applyBorder="1" applyAlignment="1">
      <alignment horizontal="center"/>
    </xf>
    <xf numFmtId="0" fontId="25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0" fillId="0" borderId="0" xfId="0" applyFont="1" applyAlignment="1"/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35" xfId="0" applyFont="1" applyFill="1" applyBorder="1"/>
    <xf numFmtId="0" fontId="4" fillId="0" borderId="17" xfId="0" applyFont="1" applyFill="1" applyBorder="1"/>
    <xf numFmtId="0" fontId="1" fillId="0" borderId="0" xfId="0" applyFont="1" applyFill="1" applyBorder="1"/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3" fontId="0" fillId="0" borderId="0" xfId="0" applyNumberFormat="1" applyBorder="1" applyAlignment="1">
      <alignment vertical="center"/>
    </xf>
    <xf numFmtId="3" fontId="3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3" fontId="0" fillId="0" borderId="0" xfId="0" applyNumberFormat="1" applyFill="1" applyBorder="1" applyAlignment="1">
      <alignment horizontal="left" vertical="center"/>
    </xf>
    <xf numFmtId="3" fontId="0" fillId="0" borderId="21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28" fillId="0" borderId="0" xfId="0" applyFont="1" applyBorder="1"/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3" fontId="12" fillId="0" borderId="0" xfId="0" applyNumberFormat="1" applyFont="1" applyBorder="1"/>
    <xf numFmtId="3" fontId="28" fillId="0" borderId="0" xfId="0" applyNumberFormat="1" applyFont="1" applyBorder="1"/>
    <xf numFmtId="0" fontId="11" fillId="0" borderId="23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3" fontId="4" fillId="0" borderId="18" xfId="0" applyNumberFormat="1" applyFont="1" applyBorder="1" applyAlignment="1">
      <alignment vertical="center"/>
    </xf>
    <xf numFmtId="3" fontId="0" fillId="0" borderId="39" xfId="0" applyNumberForma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3" fontId="3" fillId="0" borderId="18" xfId="0" applyNumberFormat="1" applyFont="1" applyBorder="1" applyAlignment="1">
      <alignment horizontal="left" vertical="center"/>
    </xf>
    <xf numFmtId="3" fontId="3" fillId="0" borderId="18" xfId="0" applyNumberFormat="1" applyFont="1" applyBorder="1" applyAlignment="1">
      <alignment vertical="center"/>
    </xf>
    <xf numFmtId="0" fontId="22" fillId="3" borderId="5" xfId="0" applyFont="1" applyFill="1" applyBorder="1" applyAlignment="1">
      <alignment horizontal="center" vertical="center"/>
    </xf>
    <xf numFmtId="0" fontId="18" fillId="3" borderId="28" xfId="0" applyFont="1" applyFill="1" applyBorder="1" applyAlignment="1">
      <alignment horizontal="center" vertical="center"/>
    </xf>
    <xf numFmtId="0" fontId="23" fillId="0" borderId="0" xfId="0" applyFont="1" applyAlignment="1">
      <alignment vertical="center"/>
    </xf>
    <xf numFmtId="3" fontId="23" fillId="0" borderId="0" xfId="0" applyNumberFormat="1" applyFont="1" applyAlignment="1">
      <alignment vertical="center"/>
    </xf>
    <xf numFmtId="0" fontId="20" fillId="0" borderId="5" xfId="0" applyFont="1" applyBorder="1" applyAlignment="1">
      <alignment horizontal="center" vertical="center"/>
    </xf>
    <xf numFmtId="0" fontId="20" fillId="0" borderId="16" xfId="0" applyFont="1" applyBorder="1" applyAlignment="1">
      <alignment vertical="center"/>
    </xf>
    <xf numFmtId="0" fontId="20" fillId="0" borderId="28" xfId="0" applyFont="1" applyBorder="1" applyAlignment="1">
      <alignment horizontal="center" vertical="center"/>
    </xf>
    <xf numFmtId="0" fontId="22" fillId="3" borderId="16" xfId="0" applyFont="1" applyFill="1" applyBorder="1" applyAlignment="1">
      <alignment vertical="center"/>
    </xf>
    <xf numFmtId="0" fontId="20" fillId="0" borderId="28" xfId="0" applyNumberFormat="1" applyFont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vertical="center"/>
    </xf>
    <xf numFmtId="0" fontId="20" fillId="0" borderId="28" xfId="0" applyFont="1" applyFill="1" applyBorder="1" applyAlignment="1">
      <alignment horizontal="center" vertical="center"/>
    </xf>
    <xf numFmtId="0" fontId="23" fillId="0" borderId="0" xfId="0" applyFont="1" applyFill="1" applyAlignment="1">
      <alignment vertical="center"/>
    </xf>
    <xf numFmtId="2" fontId="20" fillId="0" borderId="28" xfId="0" applyNumberFormat="1" applyFont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0" fontId="36" fillId="3" borderId="5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vertical="center"/>
    </xf>
    <xf numFmtId="0" fontId="20" fillId="0" borderId="29" xfId="0" applyNumberFormat="1" applyFon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0" borderId="13" xfId="0" applyFont="1" applyBorder="1"/>
    <xf numFmtId="3" fontId="0" fillId="0" borderId="13" xfId="0" applyNumberFormat="1" applyBorder="1" applyAlignment="1">
      <alignment horizontal="right"/>
    </xf>
    <xf numFmtId="3" fontId="3" fillId="0" borderId="28" xfId="0" quotePrefix="1" applyNumberFormat="1" applyFont="1" applyBorder="1" applyAlignment="1">
      <alignment horizontal="right" vertical="center"/>
    </xf>
    <xf numFmtId="0" fontId="7" fillId="0" borderId="0" xfId="0" applyNumberFormat="1" applyFont="1"/>
    <xf numFmtId="3" fontId="0" fillId="0" borderId="0" xfId="0" applyNumberFormat="1" applyBorder="1" applyAlignment="1">
      <alignment horizontal="center" vertical="center"/>
    </xf>
    <xf numFmtId="3" fontId="17" fillId="0" borderId="0" xfId="0" applyNumberFormat="1" applyFont="1" applyBorder="1"/>
    <xf numFmtId="0" fontId="3" fillId="0" borderId="16" xfId="0" applyFont="1" applyBorder="1" applyAlignment="1">
      <alignment horizontal="center"/>
    </xf>
    <xf numFmtId="0" fontId="8" fillId="0" borderId="16" xfId="0" applyFont="1" applyBorder="1" applyAlignment="1">
      <alignment horizontal="left" vertical="center"/>
    </xf>
    <xf numFmtId="0" fontId="8" fillId="0" borderId="16" xfId="0" applyFont="1" applyFill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10" fillId="0" borderId="19" xfId="0" applyFont="1" applyBorder="1" applyAlignment="1">
      <alignment horizontal="center" vertical="center"/>
    </xf>
    <xf numFmtId="3" fontId="10" fillId="0" borderId="19" xfId="0" applyNumberFormat="1" applyFont="1" applyBorder="1" applyAlignment="1">
      <alignment horizontal="center" vertical="center"/>
    </xf>
    <xf numFmtId="3" fontId="10" fillId="0" borderId="29" xfId="0" applyNumberFormat="1" applyFont="1" applyBorder="1" applyAlignment="1">
      <alignment horizontal="center" vertical="center"/>
    </xf>
    <xf numFmtId="3" fontId="20" fillId="3" borderId="16" xfId="0" applyNumberFormat="1" applyFont="1" applyFill="1" applyBorder="1" applyAlignment="1">
      <alignment horizontal="center" vertical="center"/>
    </xf>
    <xf numFmtId="0" fontId="7" fillId="0" borderId="16" xfId="0" applyFont="1" applyBorder="1" applyAlignment="1">
      <alignment vertical="center"/>
    </xf>
    <xf numFmtId="0" fontId="36" fillId="5" borderId="16" xfId="0" applyFont="1" applyFill="1" applyBorder="1" applyAlignment="1">
      <alignment vertical="center"/>
    </xf>
    <xf numFmtId="0" fontId="1" fillId="0" borderId="16" xfId="0" applyFont="1" applyBorder="1"/>
    <xf numFmtId="3" fontId="7" fillId="0" borderId="0" xfId="0" applyNumberFormat="1" applyFont="1"/>
    <xf numFmtId="0" fontId="38" fillId="0" borderId="0" xfId="0" applyFont="1" applyAlignment="1">
      <alignment horizontal="left"/>
    </xf>
    <xf numFmtId="0" fontId="21" fillId="0" borderId="16" xfId="0" applyFont="1" applyBorder="1" applyAlignment="1">
      <alignment horizontal="center" vertical="center" wrapText="1"/>
    </xf>
    <xf numFmtId="3" fontId="22" fillId="3" borderId="28" xfId="0" applyNumberFormat="1" applyFont="1" applyFill="1" applyBorder="1" applyAlignment="1">
      <alignment horizontal="center" vertical="center"/>
    </xf>
    <xf numFmtId="3" fontId="18" fillId="0" borderId="43" xfId="0" applyNumberFormat="1" applyFont="1" applyBorder="1" applyAlignment="1">
      <alignment horizontal="center" vertical="center"/>
    </xf>
    <xf numFmtId="0" fontId="10" fillId="0" borderId="43" xfId="0" applyFont="1" applyBorder="1" applyAlignment="1">
      <alignment vertical="center"/>
    </xf>
    <xf numFmtId="4" fontId="20" fillId="0" borderId="28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30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 wrapText="1"/>
    </xf>
    <xf numFmtId="0" fontId="21" fillId="0" borderId="28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/>
    </xf>
    <xf numFmtId="3" fontId="11" fillId="0" borderId="26" xfId="0" applyNumberFormat="1" applyFont="1" applyBorder="1" applyAlignment="1">
      <alignment horizontal="center" vertical="center"/>
    </xf>
    <xf numFmtId="3" fontId="11" fillId="0" borderId="0" xfId="0" applyNumberFormat="1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3" fontId="3" fillId="0" borderId="16" xfId="0" applyNumberFormat="1" applyFont="1" applyBorder="1" applyAlignment="1">
      <alignment horizontal="center" vertical="center"/>
    </xf>
    <xf numFmtId="3" fontId="3" fillId="0" borderId="28" xfId="0" applyNumberFormat="1" applyFont="1" applyBorder="1" applyAlignment="1">
      <alignment horizontal="center" vertical="center"/>
    </xf>
    <xf numFmtId="3" fontId="4" fillId="0" borderId="16" xfId="0" applyNumberFormat="1" applyFont="1" applyBorder="1" applyAlignment="1">
      <alignment horizontal="right" vertical="center"/>
    </xf>
    <xf numFmtId="3" fontId="4" fillId="0" borderId="28" xfId="0" applyNumberFormat="1" applyFont="1" applyBorder="1" applyAlignment="1">
      <alignment horizontal="right" vertical="center"/>
    </xf>
    <xf numFmtId="3" fontId="4" fillId="0" borderId="18" xfId="0" applyNumberFormat="1" applyFont="1" applyBorder="1" applyAlignment="1">
      <alignment horizontal="right" vertical="center"/>
    </xf>
    <xf numFmtId="3" fontId="4" fillId="0" borderId="13" xfId="0" applyNumberFormat="1" applyFont="1" applyBorder="1" applyAlignment="1">
      <alignment horizontal="right" vertical="center"/>
    </xf>
    <xf numFmtId="3" fontId="4" fillId="0" borderId="20" xfId="0" applyNumberFormat="1" applyFont="1" applyBorder="1" applyAlignment="1">
      <alignment horizontal="right" vertical="center"/>
    </xf>
    <xf numFmtId="3" fontId="0" fillId="0" borderId="5" xfId="0" applyNumberFormat="1" applyBorder="1" applyAlignment="1">
      <alignment horizontal="right" vertical="center"/>
    </xf>
    <xf numFmtId="3" fontId="0" fillId="0" borderId="16" xfId="0" applyNumberFormat="1" applyBorder="1" applyAlignment="1">
      <alignment horizontal="right" vertical="center"/>
    </xf>
    <xf numFmtId="3" fontId="0" fillId="0" borderId="41" xfId="0" applyNumberFormat="1" applyBorder="1" applyAlignment="1">
      <alignment horizontal="right" vertical="center"/>
    </xf>
    <xf numFmtId="3" fontId="0" fillId="0" borderId="13" xfId="0" applyNumberFormat="1" applyBorder="1" applyAlignment="1">
      <alignment horizontal="right" vertical="center"/>
    </xf>
    <xf numFmtId="3" fontId="0" fillId="0" borderId="21" xfId="0" applyNumberFormat="1" applyBorder="1" applyAlignment="1">
      <alignment horizontal="right" vertical="center"/>
    </xf>
    <xf numFmtId="3" fontId="33" fillId="0" borderId="39" xfId="0" applyNumberFormat="1" applyFont="1" applyBorder="1" applyAlignment="1">
      <alignment horizontal="center" vertical="center"/>
    </xf>
    <xf numFmtId="3" fontId="33" fillId="0" borderId="17" xfId="0" applyNumberFormat="1" applyFont="1" applyBorder="1" applyAlignment="1">
      <alignment horizontal="center" vertical="center"/>
    </xf>
    <xf numFmtId="3" fontId="33" fillId="0" borderId="40" xfId="0" applyNumberFormat="1" applyFont="1" applyBorder="1" applyAlignment="1">
      <alignment horizontal="right" vertical="center"/>
    </xf>
    <xf numFmtId="3" fontId="33" fillId="0" borderId="24" xfId="0" applyNumberFormat="1" applyFont="1" applyBorder="1" applyAlignment="1">
      <alignment horizontal="right" vertical="center"/>
    </xf>
    <xf numFmtId="3" fontId="33" fillId="0" borderId="25" xfId="0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3" fillId="0" borderId="37" xfId="0" applyFont="1" applyBorder="1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/>
    </xf>
    <xf numFmtId="0" fontId="10" fillId="0" borderId="32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0" fillId="0" borderId="0" xfId="0" applyNumberForma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771525</xdr:colOff>
      <xdr:row>3</xdr:row>
      <xdr:rowOff>66675</xdr:rowOff>
    </xdr:from>
    <xdr:to>
      <xdr:col>1</xdr:col>
      <xdr:colOff>1876425</xdr:colOff>
      <xdr:row>3</xdr:row>
      <xdr:rowOff>68263</xdr:rowOff>
    </xdr:to>
    <xdr:cxnSp macro="">
      <xdr:nvCxnSpPr>
        <xdr:cNvPr id="3" name="Straight Connector 2"/>
        <xdr:cNvCxnSpPr/>
      </xdr:nvCxnSpPr>
      <xdr:spPr>
        <a:xfrm>
          <a:off x="1095375" y="742950"/>
          <a:ext cx="110490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389282</xdr:colOff>
      <xdr:row>2</xdr:row>
      <xdr:rowOff>49696</xdr:rowOff>
    </xdr:from>
    <xdr:to>
      <xdr:col>9</xdr:col>
      <xdr:colOff>538370</xdr:colOff>
      <xdr:row>2</xdr:row>
      <xdr:rowOff>51284</xdr:rowOff>
    </xdr:to>
    <xdr:cxnSp macro="">
      <xdr:nvCxnSpPr>
        <xdr:cNvPr id="5" name="Straight Connector 4"/>
        <xdr:cNvCxnSpPr/>
      </xdr:nvCxnSpPr>
      <xdr:spPr>
        <a:xfrm>
          <a:off x="5839239" y="488674"/>
          <a:ext cx="2087218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75"/>
  <sheetViews>
    <sheetView topLeftCell="A13" zoomScale="115" zoomScaleNormal="115" workbookViewId="0">
      <selection activeCell="H36" sqref="H36"/>
    </sheetView>
  </sheetViews>
  <sheetFormatPr defaultRowHeight="12.75"/>
  <cols>
    <col min="1" max="1" width="6.28515625" customWidth="1"/>
    <col min="2" max="2" width="38.5703125" customWidth="1"/>
    <col min="7" max="7" width="8.7109375" bestFit="1" customWidth="1"/>
    <col min="8" max="8" width="9.7109375" bestFit="1" customWidth="1"/>
    <col min="9" max="9" width="10.7109375" customWidth="1"/>
    <col min="10" max="10" width="9.28515625" customWidth="1"/>
    <col min="11" max="11" width="13" customWidth="1"/>
    <col min="12" max="12" width="7.5703125" customWidth="1"/>
  </cols>
  <sheetData>
    <row r="1" spans="1:14" s="68" customFormat="1" ht="15.75" customHeight="1">
      <c r="A1" s="207" t="s">
        <v>191</v>
      </c>
      <c r="B1" s="207"/>
      <c r="C1" s="207"/>
      <c r="E1" s="123"/>
      <c r="F1" s="207" t="s">
        <v>65</v>
      </c>
      <c r="G1" s="207"/>
      <c r="H1" s="207"/>
      <c r="I1" s="207"/>
      <c r="J1" s="207"/>
      <c r="K1" s="207"/>
    </row>
    <row r="2" spans="1:14" s="70" customFormat="1" ht="18.75">
      <c r="A2" s="207" t="s">
        <v>171</v>
      </c>
      <c r="B2" s="207"/>
      <c r="C2" s="207"/>
      <c r="E2" s="124"/>
      <c r="F2" s="208" t="s">
        <v>67</v>
      </c>
      <c r="G2" s="208"/>
      <c r="H2" s="208"/>
      <c r="I2" s="208"/>
      <c r="J2" s="208"/>
      <c r="K2" s="208"/>
    </row>
    <row r="3" spans="1:14" s="70" customFormat="1" ht="18.75">
      <c r="A3" s="208" t="s">
        <v>66</v>
      </c>
      <c r="B3" s="208"/>
      <c r="C3" s="208"/>
      <c r="D3" s="125"/>
      <c r="E3" s="124"/>
      <c r="F3" s="122"/>
      <c r="G3" s="122"/>
      <c r="H3" s="122"/>
      <c r="I3" s="122"/>
      <c r="J3" s="122"/>
      <c r="K3" s="122"/>
    </row>
    <row r="4" spans="1:14" ht="64.5" customHeight="1">
      <c r="A4" s="212" t="s">
        <v>89</v>
      </c>
      <c r="B4" s="212"/>
      <c r="C4" s="212"/>
      <c r="D4" s="212"/>
      <c r="E4" s="212"/>
      <c r="F4" s="212"/>
      <c r="G4" s="212"/>
      <c r="H4" s="212"/>
      <c r="I4" s="212"/>
      <c r="J4" s="212"/>
      <c r="K4" s="212"/>
      <c r="L4" t="s">
        <v>70</v>
      </c>
    </row>
    <row r="5" spans="1:14" ht="16.5">
      <c r="A5" s="213" t="s">
        <v>196</v>
      </c>
      <c r="B5" s="213"/>
      <c r="C5" s="213"/>
      <c r="D5" s="213"/>
      <c r="E5" s="213"/>
      <c r="F5" s="213"/>
      <c r="G5" s="213"/>
      <c r="H5" s="213"/>
      <c r="I5" s="213"/>
      <c r="J5" s="213"/>
      <c r="K5" s="213"/>
    </row>
    <row r="6" spans="1:14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</row>
    <row r="7" spans="1:14" ht="15.75">
      <c r="A7" s="214" t="s">
        <v>145</v>
      </c>
      <c r="B7" s="214"/>
      <c r="C7" s="214"/>
      <c r="D7" s="214"/>
      <c r="E7" s="214"/>
      <c r="F7" s="214"/>
      <c r="G7" s="214"/>
      <c r="H7" s="214"/>
      <c r="I7" s="214"/>
      <c r="J7" s="214"/>
      <c r="K7" s="214"/>
    </row>
    <row r="8" spans="1:14" ht="13.5" thickBot="1">
      <c r="A8" s="62"/>
      <c r="B8" s="62"/>
      <c r="C8" s="62"/>
      <c r="D8" s="62"/>
      <c r="E8" s="62"/>
      <c r="F8" s="62"/>
      <c r="G8" s="62"/>
      <c r="H8" s="62"/>
      <c r="I8" s="62"/>
      <c r="J8" s="62"/>
      <c r="K8" s="63"/>
    </row>
    <row r="9" spans="1:14" ht="15" customHeight="1" thickTop="1">
      <c r="A9" s="215" t="s">
        <v>90</v>
      </c>
      <c r="B9" s="217" t="s">
        <v>91</v>
      </c>
      <c r="C9" s="217" t="s">
        <v>92</v>
      </c>
      <c r="D9" s="217"/>
      <c r="E9" s="217"/>
      <c r="F9" s="217" t="s">
        <v>93</v>
      </c>
      <c r="G9" s="217"/>
      <c r="H9" s="217"/>
      <c r="I9" s="217"/>
      <c r="J9" s="221" t="s">
        <v>127</v>
      </c>
      <c r="K9" s="219" t="s">
        <v>126</v>
      </c>
      <c r="L9" s="209" t="s">
        <v>202</v>
      </c>
    </row>
    <row r="10" spans="1:14" ht="57">
      <c r="A10" s="216"/>
      <c r="B10" s="218"/>
      <c r="C10" s="199" t="s">
        <v>94</v>
      </c>
      <c r="D10" s="199" t="s">
        <v>95</v>
      </c>
      <c r="E10" s="199" t="s">
        <v>96</v>
      </c>
      <c r="F10" s="199" t="s">
        <v>94</v>
      </c>
      <c r="G10" s="199" t="s">
        <v>95</v>
      </c>
      <c r="H10" s="199" t="s">
        <v>96</v>
      </c>
      <c r="I10" s="199" t="s">
        <v>97</v>
      </c>
      <c r="J10" s="222"/>
      <c r="K10" s="220"/>
      <c r="L10" s="210"/>
    </row>
    <row r="11" spans="1:14" s="161" customFormat="1" ht="12.95" customHeight="1">
      <c r="A11" s="159" t="s">
        <v>98</v>
      </c>
      <c r="B11" s="65" t="s">
        <v>99</v>
      </c>
      <c r="C11" s="67">
        <f>SUM(C12:C18)</f>
        <v>122</v>
      </c>
      <c r="D11" s="67">
        <f t="shared" ref="D11:I11" si="0">SUM(D12:D18)</f>
        <v>2287</v>
      </c>
      <c r="E11" s="67">
        <f t="shared" si="0"/>
        <v>1680</v>
      </c>
      <c r="F11" s="67">
        <f t="shared" si="0"/>
        <v>117</v>
      </c>
      <c r="G11" s="67">
        <f t="shared" si="0"/>
        <v>2134</v>
      </c>
      <c r="H11" s="67">
        <f t="shared" si="0"/>
        <v>127</v>
      </c>
      <c r="I11" s="67">
        <f t="shared" si="0"/>
        <v>2004</v>
      </c>
      <c r="J11" s="66"/>
      <c r="K11" s="200"/>
      <c r="L11" s="202"/>
      <c r="M11" s="162"/>
      <c r="N11" s="162"/>
    </row>
    <row r="12" spans="1:14" s="161" customFormat="1" ht="12.95" customHeight="1">
      <c r="A12" s="163">
        <v>1</v>
      </c>
      <c r="B12" s="164" t="s">
        <v>3</v>
      </c>
      <c r="C12" s="69">
        <v>34</v>
      </c>
      <c r="D12" s="69">
        <v>537</v>
      </c>
      <c r="E12" s="69">
        <f>K12*30</f>
        <v>720</v>
      </c>
      <c r="F12" s="69">
        <v>34</v>
      </c>
      <c r="G12" s="69">
        <f>'01'!I9+'02'!I9+'03'!I9+'04'!I9+'05'!I9+'06'!I9+'07'!I9+'08'!I9+'09'!I9+'10'!I9+'11'!I9+'12'!I9+'13'!I9+'14'!I9+'15'!I9+'16'!I9+'17'!I9+'18'!I9+'19'!I9+'20'!I9+'21'!I9+'22'!I9+'23'!I9+'24'!I9+'25'!I9+'26'!I9+'27'!I9+'28'!I9+'29'!I9+'30'!I9+'31'!I9+'01'!I14+'02'!I14+'03'!I14+'04'!I14+'05'!I14+'06'!I14+'07'!I14+'08'!I14+'09'!I14+'10'!I14+'11'!I14+'12'!I14+'13'!I14+'14'!I14+'15'!I14+'16'!I14+'17'!I14+'18'!I14+'19'!I14+'20'!I14+'21'!I14+'22'!I14+'23'!I14+'24'!I14+'25'!I14+'26'!I14+'27'!I14+'28'!I14+'29'!I14+'30'!I14+'31'!I14</f>
        <v>690</v>
      </c>
      <c r="H12" s="69">
        <f>'01'!E9+'02'!E9+'03'!E9+'04'!E9+'05'!E9+'06'!E9+'07'!E9+'08'!E9+'09'!E9+'10'!E9+'11'!E9+'12'!E9+'13'!E9+'14'!E9+'15'!E9+'16'!E9+'17'!E9+'18'!E9+'19'!E9+'20'!E9+'21'!E9+'22'!E9+'23'!E9+'24'!E9+'25'!E9+'26'!E9+'27'!E9+'28'!E9+'29'!E9+'30'!E9+'31'!E9+'01'!E14+'02'!E14+'03'!E14+'04'!E14+'05'!E14+'06'!E14+'07'!E14+'08'!E14+'09'!E14+'10'!E14+'11'!E14+'12'!E14+'13'!E14+'14'!E14+'15'!E14+'16'!E14+'17'!E14+'18'!E14+'19'!E14+'20'!E14+'21'!E14+'22'!E14+'23'!E14+'24'!E14+'25'!E14+'26'!E14+'27'!E14+'28'!E14+'29'!E14+'30'!E14+'31'!E14</f>
        <v>42</v>
      </c>
      <c r="I12" s="69">
        <f>'01'!H9+'02'!H9+'03'!H9+'04'!H9+'05'!H9+'06'!H9+'07'!H9+'08'!H9+'09'!H9+'10'!H9+'11'!H9+'12'!H9+'13'!H9+'14'!H9+'15'!H9+'16'!H9+'17'!H9+'18'!H9+'19'!H9+'20'!H9+'21'!H9+'22'!H9+'23'!H9+'24'!H9+'25'!H9+'26'!H9+'27'!H9+'28'!H9+'29'!H9+'30'!H9+'31'!H9+'01'!H14+'02'!H14+'03'!H14+'04'!H14+'05'!H14+'06'!H14+'07'!H14+'08'!H14+'09'!H14+'10'!H14+'11'!H14+'12'!H14+'13'!H14+'14'!H14+'15'!H14+'16'!H14+'17'!H14+'18'!H14+'19'!H14+'20'!H14+'21'!H14+'22'!H14+'23'!H14+'24'!H14+'25'!H14+'26'!H14+'27'!H14+'28'!H14+'29'!H14+'30'!H14+'31'!H14</f>
        <v>648</v>
      </c>
      <c r="J12" s="69">
        <f>H12/E12%</f>
        <v>5.833333333333333</v>
      </c>
      <c r="K12" s="165">
        <v>24</v>
      </c>
      <c r="L12" s="201">
        <f>E12-H12</f>
        <v>678</v>
      </c>
      <c r="M12" s="162"/>
      <c r="N12" s="162"/>
    </row>
    <row r="13" spans="1:14" s="161" customFormat="1" ht="12.95" customHeight="1">
      <c r="A13" s="163">
        <v>2</v>
      </c>
      <c r="B13" s="164" t="s">
        <v>6</v>
      </c>
      <c r="C13" s="69">
        <v>41</v>
      </c>
      <c r="D13" s="69">
        <v>899</v>
      </c>
      <c r="E13" s="69">
        <f t="shared" ref="E13:E37" si="1">K13*30</f>
        <v>360</v>
      </c>
      <c r="F13" s="69">
        <v>38</v>
      </c>
      <c r="G13" s="69">
        <f>'01'!I10+'02'!I10+'03'!I10+'04'!I10+'05'!I10+'06'!I10+'07'!I10+'08'!I10+'09'!I10+'10'!I10+'11'!I10+'12'!I10+'13'!I10+'14'!I10+'15'!I10+'16'!I10+'17'!I10+'18'!I10+'19'!I10+'20'!I10+'21'!I10+'22'!I10+'23'!I10+'24'!I10+'25'!I10+'26'!I10+'27'!I10+'28'!I10+'29'!I10+'30'!I10+'31'!I10+'01'!I15+'02'!I15+'03'!I15+'04'!I15+'05'!I15+'06'!I15+'07'!I15+'08'!I15+'09'!I15+'10'!I15+'11'!I15+'12'!I15+'13'!I15+'14'!I15+'15'!I15+'16'!I15+'17'!I15+'18'!I15+'19'!I15+'20'!I15+'21'!I15+'22'!I15+'23'!I15+'24'!I15+'25'!I15+'26'!I15+'27'!I15+'28'!I15+'29'!I15+'30'!I15+'31'!I15</f>
        <v>530</v>
      </c>
      <c r="H13" s="69">
        <f>'01'!E10+'02'!E10+'03'!E10+'04'!E10+'05'!E10+'06'!E10+'07'!E10+'08'!E10+'09'!E10+'10'!E10+'11'!E10+'12'!E10+'13'!E10+'14'!E10+'15'!E10+'16'!E10+'17'!E10+'18'!E10+'19'!E10+'20'!E10+'21'!E10+'22'!E10+'23'!E10+'24'!E10+'25'!E10+'26'!E10+'27'!E10+'28'!E10+'29'!E10+'30'!E10+'31'!E10+'01'!E15+'02'!E15+'03'!E15+'04'!E15+'05'!E15+'06'!E15+'07'!E15+'08'!E15+'09'!E15+'10'!E15+'11'!E15+'12'!E15+'13'!E15+'14'!E15+'15'!E15+'16'!E15+'17'!E15+'18'!E15+'19'!E15+'20'!E15+'21'!E15+'22'!E15+'23'!E15+'24'!E15+'25'!E15+'26'!E15+'27'!E15+'28'!E15+'29'!E15+'30'!E15+'31'!E15</f>
        <v>32</v>
      </c>
      <c r="I13" s="69">
        <f>'01'!H10+'02'!H10+'03'!H10+'04'!H10+'05'!H10+'06'!H10+'07'!H10+'08'!H10+'09'!H10+'10'!H10+'11'!H10+'12'!H10+'13'!H10+'14'!H10+'15'!H10+'16'!H10+'17'!H10+'18'!H10+'19'!H10+'20'!H10+'21'!H10+'22'!H10+'23'!H10+'24'!H10+'25'!H10+'26'!H10+'27'!H10+'28'!H10+'29'!H10+'30'!H10+'31'!H10+'01'!H15+'02'!H15+'03'!H15+'04'!H15+'05'!H15+'06'!H15+'07'!H15+'08'!H15+'09'!H15+'10'!H15+'11'!H15+'12'!H15+'13'!H15+'14'!H15+'15'!H15+'16'!H15+'17'!H15+'18'!H15+'19'!H15+'20'!H15+'21'!H15+'22'!H15+'23'!H15+'24'!H15+'25'!H15+'26'!H15+'27'!H15+'28'!H15+'29'!H15+'30'!H15+'31'!H15</f>
        <v>498</v>
      </c>
      <c r="J13" s="69">
        <f t="shared" ref="J13:J47" si="2">H13/E13%</f>
        <v>8.8888888888888893</v>
      </c>
      <c r="K13" s="165">
        <v>12</v>
      </c>
      <c r="L13" s="201">
        <f t="shared" ref="L13:L68" si="3">E13-H13</f>
        <v>328</v>
      </c>
      <c r="M13" s="162"/>
      <c r="N13" s="162"/>
    </row>
    <row r="14" spans="1:14" s="161" customFormat="1" ht="12.95" customHeight="1">
      <c r="A14" s="163">
        <v>3</v>
      </c>
      <c r="B14" s="164" t="s">
        <v>5</v>
      </c>
      <c r="C14" s="69">
        <v>39</v>
      </c>
      <c r="D14" s="69">
        <v>662</v>
      </c>
      <c r="E14" s="69">
        <f t="shared" si="1"/>
        <v>480</v>
      </c>
      <c r="F14" s="69">
        <v>37</v>
      </c>
      <c r="G14" s="69">
        <f>'01'!I11+'02'!I11+'03'!I11+'04'!I11+'05'!I11+'06'!I11+'07'!I11+'08'!I11+'09'!I11+'10'!I11+'11'!I11+'12'!I11+'13'!I11+'14'!I11+'15'!I11+'16'!I11+'17'!I11+'18'!I11+'19'!I11+'20'!I11+'21'!I11+'22'!I11+'23'!I11+'24'!I11+'25'!I11+'26'!I11+'27'!I11+'28'!I11+'29'!I11+'30'!I11+'31'!I11+'01'!I16+'02'!I16+'03'!I16+'04'!I16+'05'!I16+'06'!I16+'07'!I16+'08'!I16+'09'!I16+'10'!I16+'11'!I16+'12'!I16+'13'!I16+'14'!I16+'15'!I16+'16'!I16+'17'!I16+'18'!I16+'19'!I16+'20'!I16+'21'!I16+'22'!I16+'23'!I16+'24'!I16+'25'!I16+'26'!I16+'27'!I16+'28'!I16+'29'!I16+'30'!I16+'31'!I16</f>
        <v>768</v>
      </c>
      <c r="H14" s="69">
        <f>'01'!E11+'02'!E11+'03'!E11+'04'!E11+'05'!E11+'06'!E11+'07'!E11+'08'!E11+'09'!E11+'10'!E11+'11'!E11+'12'!E11+'13'!E11+'14'!E11+'15'!E11+'16'!E11+'17'!E11+'18'!E11+'19'!E11+'20'!E11+'21'!E11+'22'!E11+'23'!E11+'24'!E11+'25'!E11+'26'!E11+'27'!E11+'28'!E11+'29'!E11+'30'!E11+'31'!E11+'01'!E16+'02'!E16+'03'!E16+'04'!E16+'05'!E16+'06'!E16+'07'!E16+'08'!E16+'09'!E16+'10'!E16+'11'!E16+'12'!E16+'13'!E16+'14'!E16+'15'!E16+'16'!E16+'17'!E16+'18'!E16+'19'!E16+'20'!E16+'21'!E16+'22'!E16+'23'!E16+'24'!E16+'25'!E16+'26'!E16+'27'!E16+'28'!E16+'29'!E16+'30'!E16+'31'!E16</f>
        <v>48</v>
      </c>
      <c r="I14" s="69">
        <f>'01'!H11+'02'!H11+'03'!H11+'04'!H11+'05'!H11+'06'!H11+'07'!H11+'08'!H11+'09'!H11+'10'!H11+'11'!H11+'12'!H11+'13'!H11+'14'!H11+'15'!H11+'16'!H11+'17'!H11+'18'!H11+'19'!H11+'20'!H11+'21'!H11+'22'!H11+'23'!H11+'24'!H11+'25'!H11+'26'!H11+'27'!H11+'28'!H11+'29'!H11+'30'!H11+'31'!H11+'01'!H16+'02'!H16+'03'!H16+'04'!H16+'05'!H16+'06'!H16+'07'!H16+'08'!H16+'09'!H16+'10'!H16+'11'!H16+'12'!H16+'13'!H16+'14'!H16+'15'!H16+'16'!H16+'17'!H16+'18'!H16+'19'!H16+'20'!H16+'21'!H16+'22'!H16+'23'!H16+'24'!H16+'25'!H16+'26'!H16+'27'!H16+'28'!H16+'29'!H16+'30'!H16+'31'!H16</f>
        <v>720</v>
      </c>
      <c r="J14" s="69">
        <f t="shared" si="2"/>
        <v>10</v>
      </c>
      <c r="K14" s="165">
        <v>16</v>
      </c>
      <c r="L14" s="201">
        <f t="shared" si="3"/>
        <v>432</v>
      </c>
      <c r="M14" s="162"/>
      <c r="N14" s="162"/>
    </row>
    <row r="15" spans="1:14" s="161" customFormat="1" ht="12.95" customHeight="1">
      <c r="A15" s="163">
        <v>4</v>
      </c>
      <c r="B15" s="164" t="s">
        <v>100</v>
      </c>
      <c r="C15" s="69">
        <v>3</v>
      </c>
      <c r="D15" s="69">
        <v>109</v>
      </c>
      <c r="E15" s="69">
        <f t="shared" si="1"/>
        <v>30</v>
      </c>
      <c r="F15" s="69">
        <v>3</v>
      </c>
      <c r="G15" s="69">
        <f>'01'!I12+'02'!I12+'03'!I12+'04'!I12+'05'!I12+'06'!I12+'07'!I12+'08'!I12+'09'!I12+'10'!I12+'11'!I12+'12'!I12+'13'!I12+'14'!I12+'15'!I12+'16'!I12+'17'!I12+'18'!I12+'19'!I12+'20'!I12+'21'!I12+'22'!I12+'23'!I12+'24'!I12+'25'!I12+'26'!I12+'27'!I12+'28'!I12+'29'!I12+'30'!I12+'31'!I12</f>
        <v>114</v>
      </c>
      <c r="H15" s="69">
        <f>'01'!E12+'02'!E12+'03'!E12+'04'!E12+'05'!E12+'06'!E12+'07'!E12+'08'!E12+'09'!E12+'10'!E12+'11'!E12+'12'!E12+'13'!E12+'14'!E12+'15'!E12+'16'!E12+'17'!E12+'18'!E12+'19'!E12+'20'!E12+'21'!E12+'22'!E12+'23'!E12+'24'!E12+'25'!E12+'26'!E12+'27'!E12+'28'!E12+'29'!E12+'30'!E12+'31'!E12</f>
        <v>3</v>
      </c>
      <c r="I15" s="69">
        <f>'01'!H12+'02'!H12+'03'!H12+'04'!H12+'05'!H12+'06'!H12+'07'!H12+'08'!H12+'09'!H12+'10'!H12+'11'!H12+'12'!H12+'13'!H12+'14'!H12+'15'!H12+'16'!H12+'17'!H12+'18'!H12+'19'!H12+'20'!H12+'21'!H12+'22'!H12+'23'!H12+'24'!H12+'25'!H12+'26'!H12+'27'!H12+'28'!H12+'29'!H12+'30'!H12+'31'!H12</f>
        <v>108</v>
      </c>
      <c r="J15" s="69">
        <f t="shared" si="2"/>
        <v>10</v>
      </c>
      <c r="K15" s="165">
        <v>1</v>
      </c>
      <c r="L15" s="201">
        <f t="shared" si="3"/>
        <v>27</v>
      </c>
      <c r="M15" s="162"/>
      <c r="N15" s="162"/>
    </row>
    <row r="16" spans="1:14" s="161" customFormat="1" ht="12.95" customHeight="1">
      <c r="A16" s="163">
        <v>5</v>
      </c>
      <c r="B16" s="164" t="s">
        <v>7</v>
      </c>
      <c r="C16" s="69">
        <v>1</v>
      </c>
      <c r="D16" s="69">
        <v>16</v>
      </c>
      <c r="E16" s="69">
        <f t="shared" si="1"/>
        <v>30</v>
      </c>
      <c r="F16" s="69">
        <v>1</v>
      </c>
      <c r="G16" s="69">
        <f>'01'!I17+'02'!I17+'03'!I17+'04'!I17+'05'!I17+'06'!I17+'07'!I17+'08'!I17+'09'!I17+'10'!I17+'11'!I17+'12'!I17+'13'!I17+'14'!I17+'15'!I17+'16'!I17+'17'!I17+'18'!I17+'19'!I17+'20'!I17+'21'!I17+'22'!I17+'23'!I17+'24'!I17+'25'!I17+'26'!I17+'27'!I17+'28'!I17+'29'!I17+'30'!I17+'31'!I17</f>
        <v>0</v>
      </c>
      <c r="H16" s="69">
        <f>'01'!E17+'02'!E17+'03'!E17+'04'!E17+'05'!E17+'06'!E17+'07'!E17+'08'!E17+'09'!E17+'10'!E17+'11'!E17+'12'!E17+'13'!E17+'14'!E17+'15'!E17+'16'!E17+'17'!E17+'18'!E17+'19'!E17+'20'!E17+'21'!E17+'22'!E17+'23'!E17+'24'!E17+'25'!E17+'26'!E17+'27'!E17+'28'!E17+'29'!E17+'30'!E17+'31'!E17</f>
        <v>0</v>
      </c>
      <c r="I16" s="69">
        <f>'01'!H17+'02'!H17+'03'!H17+'04'!H17+'05'!H17+'06'!H17+'07'!H17+'08'!H17+'09'!H17+'10'!H17+'11'!H17+'12'!H17+'13'!H17+'14'!H17+'15'!H17+'16'!H17+'17'!H17+'18'!H17+'19'!H17+'20'!H17+'21'!H17+'22'!H17+'23'!H17+'24'!H17+'25'!H17+'26'!H17+'27'!H17+'28'!H17+'29'!H17+'30'!H17+'31'!H17</f>
        <v>0</v>
      </c>
      <c r="J16" s="69">
        <f t="shared" si="2"/>
        <v>0</v>
      </c>
      <c r="K16" s="165">
        <v>1</v>
      </c>
      <c r="L16" s="201">
        <f t="shared" si="3"/>
        <v>30</v>
      </c>
      <c r="M16" s="162"/>
      <c r="N16" s="162"/>
    </row>
    <row r="17" spans="1:16" s="161" customFormat="1" ht="12.95" customHeight="1">
      <c r="A17" s="163">
        <v>6</v>
      </c>
      <c r="B17" s="164" t="s">
        <v>8</v>
      </c>
      <c r="C17" s="69">
        <v>2</v>
      </c>
      <c r="D17" s="69">
        <v>32</v>
      </c>
      <c r="E17" s="69">
        <f t="shared" si="1"/>
        <v>30</v>
      </c>
      <c r="F17" s="69">
        <v>2</v>
      </c>
      <c r="G17" s="69">
        <f>'01'!I18+'02'!I18+'03'!I18+'04'!I18+'05'!I18+'06'!I18+'07'!I18+'08'!I18+'09'!I18+'10'!I18+'11'!I18+'12'!I18+'13'!I18+'14'!I18+'15'!I18+'16'!I18+'17'!I18+'18'!I18+'19'!I18+'20'!I18+'21'!I18+'22'!I18+'23'!I18+'24'!I18+'25'!I18+'26'!I18+'27'!I18+'28'!I18+'29'!I18+'30'!I18+'31'!I18</f>
        <v>16</v>
      </c>
      <c r="H17" s="69">
        <f>'01'!E18+'02'!E18+'03'!E18+'04'!E18+'05'!E18+'06'!E18+'07'!E18+'08'!E18+'09'!E18+'10'!E18+'11'!E18+'12'!E18+'13'!E18+'14'!E18+'15'!E18+'16'!E18+'17'!E18+'18'!E18+'19'!E18+'20'!E18+'21'!E18+'22'!E18+'23'!E18+'24'!E18+'25'!E18+'26'!E18+'27'!E18+'28'!E18+'29'!E18+'30'!E18+'31'!E18</f>
        <v>1</v>
      </c>
      <c r="I17" s="69">
        <f>'01'!H18+'02'!H18+'03'!H18+'04'!H18+'05'!H18+'06'!H18+'07'!H18+'08'!H18+'09'!H18+'10'!H18+'11'!H18+'12'!H18+'13'!H18+'14'!H18+'15'!H18+'16'!H18+'17'!H18+'18'!H18+'19'!H18+'20'!H18+'21'!H18+'22'!H18+'23'!H18+'24'!H18+'25'!H18+'26'!H18+'27'!H18+'28'!H18+'29'!H18+'30'!H18+'31'!H18</f>
        <v>15</v>
      </c>
      <c r="J17" s="69">
        <f t="shared" si="2"/>
        <v>3.3333333333333335</v>
      </c>
      <c r="K17" s="165">
        <v>1</v>
      </c>
      <c r="L17" s="201">
        <f t="shared" si="3"/>
        <v>29</v>
      </c>
      <c r="M17" s="162"/>
      <c r="N17" s="162"/>
    </row>
    <row r="18" spans="1:16" s="161" customFormat="1" ht="12.95" customHeight="1">
      <c r="A18" s="163">
        <v>7</v>
      </c>
      <c r="B18" s="164" t="s">
        <v>138</v>
      </c>
      <c r="C18" s="69">
        <v>2</v>
      </c>
      <c r="D18" s="69">
        <v>32</v>
      </c>
      <c r="E18" s="69">
        <f t="shared" si="1"/>
        <v>30</v>
      </c>
      <c r="F18" s="69">
        <v>2</v>
      </c>
      <c r="G18" s="69">
        <f>'01'!I19+'02'!I19+'03'!I19+'04'!I19+'05'!I19+'06'!I19+'07'!I19+'08'!I19+'09'!I19+'10'!I19+'11'!I19+'12'!I19+'13'!I19+'14'!I19+'15'!I19+'16'!I19+'17'!I19+'18'!I19+'19'!I19+'20'!I19+'21'!I19+'22'!I19+'23'!I19+'24'!I19+'25'!I19+'26'!I19+'27'!I19+'28'!I19+'29'!I19+'30'!I19+'31'!I19</f>
        <v>16</v>
      </c>
      <c r="H18" s="69">
        <f>'01'!E19+'02'!E19+'03'!E19+'04'!E19+'05'!E19+'06'!E19+'07'!E19+'08'!E19+'09'!E19+'10'!E19+'11'!E19+'12'!E19+'13'!E19+'14'!E19+'15'!E19+'16'!E19+'17'!E19+'18'!E19+'19'!E19+'20'!E19+'21'!E19+'22'!E19+'23'!E19+'24'!E19+'25'!E19+'26'!E19+'27'!E19+'28'!E19+'29'!E19+'30'!E19+'31'!E19</f>
        <v>1</v>
      </c>
      <c r="I18" s="69">
        <f>'01'!H19+'02'!H19+'03'!H19+'04'!H19+'05'!H19+'06'!H19+'07'!H19+'08'!H19+'09'!H19+'10'!H19+'11'!H19+'12'!H19+'13'!H19+'14'!H19+'15'!H19+'16'!H19+'17'!H19+'18'!H19+'19'!H19+'20'!H19+'21'!H19+'22'!H19+'23'!H19+'24'!H19+'25'!H19+'26'!H19+'27'!H19+'28'!H19+'29'!H19+'30'!H19+'31'!H19</f>
        <v>15</v>
      </c>
      <c r="J18" s="69">
        <f t="shared" si="2"/>
        <v>3.3333333333333335</v>
      </c>
      <c r="K18" s="165">
        <v>1</v>
      </c>
      <c r="L18" s="201">
        <f t="shared" si="3"/>
        <v>29</v>
      </c>
      <c r="M18" s="162"/>
      <c r="N18" s="162"/>
    </row>
    <row r="19" spans="1:16" s="161" customFormat="1" ht="12.95" customHeight="1">
      <c r="A19" s="159" t="s">
        <v>101</v>
      </c>
      <c r="B19" s="166" t="s">
        <v>102</v>
      </c>
      <c r="C19" s="67">
        <f>C20</f>
        <v>56</v>
      </c>
      <c r="D19" s="67">
        <f t="shared" ref="D19:I19" si="4">D20</f>
        <v>1256</v>
      </c>
      <c r="E19" s="67">
        <f t="shared" si="4"/>
        <v>2700</v>
      </c>
      <c r="F19" s="67">
        <f t="shared" si="4"/>
        <v>56</v>
      </c>
      <c r="G19" s="67">
        <f t="shared" si="4"/>
        <v>6679</v>
      </c>
      <c r="H19" s="67">
        <f t="shared" si="4"/>
        <v>313</v>
      </c>
      <c r="I19" s="67">
        <f t="shared" si="4"/>
        <v>6298</v>
      </c>
      <c r="J19" s="193"/>
      <c r="K19" s="160"/>
      <c r="L19" s="201"/>
      <c r="M19" s="162"/>
      <c r="N19" s="162"/>
    </row>
    <row r="20" spans="1:16" s="161" customFormat="1" ht="12.95" customHeight="1">
      <c r="A20" s="163">
        <v>1</v>
      </c>
      <c r="B20" s="164" t="s">
        <v>133</v>
      </c>
      <c r="C20" s="69">
        <v>56</v>
      </c>
      <c r="D20" s="69">
        <v>1256</v>
      </c>
      <c r="E20" s="69">
        <f t="shared" si="1"/>
        <v>2700</v>
      </c>
      <c r="F20" s="69">
        <v>56</v>
      </c>
      <c r="G20" s="69">
        <f>'01'!I21+'02'!I21+'03'!I21+'04'!I21+'05'!I21+'06'!I21+'07'!I21+'08'!I21+'09'!I21+'10'!I21+'11'!I21+'12'!I21+'13'!I21+'14'!I21+'15'!I21+'16'!I21+'17'!I21+'18'!I21+'19'!I21+'20'!I21+'21'!I21+'22'!I21+'23'!I21+'24'!I21+'25'!I21+'26'!I21+'27'!I21+'28'!I21+'29'!I21+'30'!I21+'31'!I21</f>
        <v>6679</v>
      </c>
      <c r="H20" s="69">
        <f>'01'!E21+'02'!E21+'03'!E21+'04'!E21+'05'!E21+'06'!E21+'07'!E21+'08'!E21+'09'!E21+'10'!E21+'11'!E21+'12'!E21+'13'!E21+'14'!E21+'15'!E21+'16'!E21+'17'!E21+'18'!E21+'19'!E21+'20'!E21+'21'!E21+'22'!E21+'23'!E21+'24'!E21+'25'!E21+'26'!E21+'27'!E21+'28'!E21+'29'!E21+'30'!E21+'31'!E21</f>
        <v>313</v>
      </c>
      <c r="I20" s="69">
        <f>'01'!H21+'02'!H21+'03'!H21+'04'!H21+'05'!H21+'06'!H21+'07'!H21+'08'!H21+'09'!H21+'10'!H21+'11'!H21+'12'!H21+'13'!H21+'14'!H21+'15'!H21+'16'!H21+'17'!H21+'18'!H21+'19'!H21+'20'!H21+'21'!H21+'22'!H21+'23'!H21+'24'!H21+'25'!H21+'26'!H21+'27'!H21+'28'!H21+'29'!H21+'30'!H21+'31'!H21</f>
        <v>6298</v>
      </c>
      <c r="J20" s="69">
        <f t="shared" si="2"/>
        <v>11.592592592592593</v>
      </c>
      <c r="K20" s="165">
        <v>90</v>
      </c>
      <c r="L20" s="201">
        <f t="shared" si="3"/>
        <v>2387</v>
      </c>
      <c r="M20" s="162"/>
      <c r="N20" s="162"/>
      <c r="P20" s="161" t="s">
        <v>70</v>
      </c>
    </row>
    <row r="21" spans="1:16" s="161" customFormat="1" ht="12.95" customHeight="1">
      <c r="A21" s="159" t="s">
        <v>103</v>
      </c>
      <c r="B21" s="166" t="s">
        <v>104</v>
      </c>
      <c r="C21" s="67">
        <f>C22</f>
        <v>2</v>
      </c>
      <c r="D21" s="67">
        <f t="shared" ref="D21:I21" si="5">D22</f>
        <v>63</v>
      </c>
      <c r="E21" s="67">
        <f t="shared" si="5"/>
        <v>30</v>
      </c>
      <c r="F21" s="67">
        <f t="shared" si="5"/>
        <v>2</v>
      </c>
      <c r="G21" s="67">
        <f t="shared" si="5"/>
        <v>34</v>
      </c>
      <c r="H21" s="67">
        <f t="shared" si="5"/>
        <v>1</v>
      </c>
      <c r="I21" s="67">
        <f t="shared" si="5"/>
        <v>32</v>
      </c>
      <c r="J21" s="193"/>
      <c r="K21" s="160"/>
      <c r="L21" s="201">
        <f t="shared" si="3"/>
        <v>29</v>
      </c>
      <c r="M21" s="162"/>
      <c r="N21" s="162"/>
    </row>
    <row r="22" spans="1:16" s="161" customFormat="1" ht="12.95" customHeight="1">
      <c r="A22" s="163">
        <v>1</v>
      </c>
      <c r="B22" s="164" t="s">
        <v>5</v>
      </c>
      <c r="C22" s="69">
        <v>2</v>
      </c>
      <c r="D22" s="69">
        <v>63</v>
      </c>
      <c r="E22" s="69">
        <f t="shared" si="1"/>
        <v>30</v>
      </c>
      <c r="F22" s="69">
        <v>2</v>
      </c>
      <c r="G22" s="69">
        <f>'01'!I23+'02'!I23+'03'!I23+'04'!I23+'05'!I23+'06'!I23+'07'!I23+'08'!I23+'09'!I23+'10'!I23+'11'!I23+'12'!I23+'13'!I23+'14'!I23+'15'!I23+'16'!I23+'17'!I23+'18'!I23+'19'!I23+'20'!I23+'21'!I23+'22'!I23+'23'!I23+'24'!I23+'25'!I23+'26'!I23+'27'!I23+'28'!I23+'29'!I23+'30'!I23+'31'!I23</f>
        <v>34</v>
      </c>
      <c r="H22" s="69">
        <f>'01'!E23+'02'!E23+'03'!E23+'04'!E23+'05'!E23+'06'!E23+'07'!E23+'08'!E23+'09'!E23+'10'!E23+'11'!E23+'12'!E23+'13'!E23+'14'!E23+'15'!E23+'16'!E23+'17'!E23+'18'!E23+'19'!E23+'20'!E23+'21'!E23+'22'!E23+'23'!E23+'24'!E23+'25'!E23+'26'!E23+'27'!E23+'28'!E23+'29'!E23+'30'!E23+'31'!E23</f>
        <v>1</v>
      </c>
      <c r="I22" s="69">
        <f>'01'!H23+'02'!H23+'03'!H23+'04'!H23+'05'!H23+'06'!H23+'07'!H23+'08'!H23+'09'!H23+'10'!H23+'11'!H23+'12'!H23+'13'!H23+'14'!H23+'15'!H23+'16'!H23+'17'!H23+'18'!H23+'19'!H23+'20'!H23+'21'!H23+'22'!H23+'23'!H23+'24'!H23+'25'!H23+'26'!H23+'27'!H23+'28'!H23+'29'!H23+'30'!H23+'31'!H23</f>
        <v>32</v>
      </c>
      <c r="J22" s="69">
        <f t="shared" si="2"/>
        <v>3.3333333333333335</v>
      </c>
      <c r="K22" s="165">
        <v>1</v>
      </c>
      <c r="L22" s="201">
        <f t="shared" si="3"/>
        <v>29</v>
      </c>
      <c r="M22" s="162"/>
      <c r="N22" s="162"/>
      <c r="O22" s="162"/>
    </row>
    <row r="23" spans="1:16" s="161" customFormat="1" ht="12.95" customHeight="1">
      <c r="A23" s="159" t="s">
        <v>105</v>
      </c>
      <c r="B23" s="166" t="s">
        <v>106</v>
      </c>
      <c r="C23" s="67">
        <f>C24</f>
        <v>2</v>
      </c>
      <c r="D23" s="67">
        <f t="shared" ref="D23:I23" si="6">D24</f>
        <v>56</v>
      </c>
      <c r="E23" s="67">
        <f t="shared" si="6"/>
        <v>30</v>
      </c>
      <c r="F23" s="67">
        <f t="shared" si="6"/>
        <v>2</v>
      </c>
      <c r="G23" s="67">
        <f t="shared" si="6"/>
        <v>56</v>
      </c>
      <c r="H23" s="67">
        <f t="shared" si="6"/>
        <v>2</v>
      </c>
      <c r="I23" s="67">
        <f t="shared" si="6"/>
        <v>54</v>
      </c>
      <c r="J23" s="193"/>
      <c r="K23" s="160"/>
      <c r="L23" s="201">
        <f t="shared" si="3"/>
        <v>28</v>
      </c>
      <c r="M23" s="162"/>
      <c r="N23" s="162"/>
    </row>
    <row r="24" spans="1:16" s="161" customFormat="1" ht="12.95" customHeight="1">
      <c r="A24" s="163">
        <v>1</v>
      </c>
      <c r="B24" s="164" t="s">
        <v>10</v>
      </c>
      <c r="C24" s="69">
        <v>2</v>
      </c>
      <c r="D24" s="69">
        <v>56</v>
      </c>
      <c r="E24" s="69">
        <f t="shared" si="1"/>
        <v>30</v>
      </c>
      <c r="F24" s="69">
        <v>2</v>
      </c>
      <c r="G24" s="69">
        <f>'01'!I25+'02'!I25+'03'!I25+'04'!I25+'05'!I25+'06'!I25+'07'!I25+'08'!I25+'09'!I25+'10'!I25+'11'!I25+'12'!I25+'13'!I25+'14'!I25+'15'!I25+'16'!I25+'17'!I25+'18'!I25+'19'!I25+'20'!I25+'21'!I25+'22'!I25+'23'!I25+'24'!I25+'25'!I25+'26'!I25+'27'!I25+'28'!I25+'29'!I25+'30'!I25+'31'!I25</f>
        <v>56</v>
      </c>
      <c r="H24" s="69">
        <f>'01'!E25+'02'!E25+'03'!E25+'04'!E25+'05'!E25+'06'!E25+'07'!E25+'08'!E25+'09'!E25+'10'!E25+'11'!E25+'12'!E25+'13'!E25+'14'!E25+'15'!E25+'16'!E25+'17'!E25+'18'!E25+'19'!E25+'20'!E25+'21'!E25+'22'!E25+'23'!E25+'24'!E25+'25'!E25+'26'!E25+'27'!E25+'28'!E25+'29'!E25+'30'!E25+'31'!E25</f>
        <v>2</v>
      </c>
      <c r="I24" s="69">
        <f>'01'!H25+'02'!H25+'03'!H25+'04'!H25+'05'!H25+'06'!H25+'07'!H25+'08'!H25+'09'!H25+'10'!H25+'11'!H25+'12'!H25+'13'!H25+'14'!H25+'15'!H25+'16'!H25+'17'!H25+'18'!H25+'19'!H25+'20'!H25+'21'!H25+'22'!H25+'23'!H25+'24'!H25+'25'!H25+'26'!H25+'27'!H25+'28'!H25+'29'!H25+'30'!H25+'31'!H25</f>
        <v>54</v>
      </c>
      <c r="J24" s="69">
        <f t="shared" si="2"/>
        <v>6.666666666666667</v>
      </c>
      <c r="K24" s="165">
        <v>1</v>
      </c>
      <c r="L24" s="201">
        <f t="shared" si="3"/>
        <v>28</v>
      </c>
      <c r="M24" s="162"/>
      <c r="N24" s="162"/>
    </row>
    <row r="25" spans="1:16" s="161" customFormat="1" ht="12.95" customHeight="1">
      <c r="A25" s="159" t="s">
        <v>107</v>
      </c>
      <c r="B25" s="166" t="s">
        <v>108</v>
      </c>
      <c r="C25" s="67">
        <f t="shared" ref="C25:H25" si="7">C26</f>
        <v>2</v>
      </c>
      <c r="D25" s="67">
        <f t="shared" si="7"/>
        <v>50</v>
      </c>
      <c r="E25" s="67">
        <f t="shared" si="7"/>
        <v>30</v>
      </c>
      <c r="F25" s="67">
        <f t="shared" si="7"/>
        <v>2</v>
      </c>
      <c r="G25" s="67">
        <f t="shared" si="7"/>
        <v>50</v>
      </c>
      <c r="H25" s="67">
        <f t="shared" si="7"/>
        <v>2</v>
      </c>
      <c r="I25" s="67">
        <f>I26</f>
        <v>48</v>
      </c>
      <c r="J25" s="193"/>
      <c r="K25" s="107"/>
      <c r="L25" s="201">
        <f t="shared" si="3"/>
        <v>28</v>
      </c>
      <c r="M25" s="162"/>
      <c r="N25" s="162"/>
    </row>
    <row r="26" spans="1:16" s="161" customFormat="1" ht="12.95" customHeight="1">
      <c r="A26" s="163">
        <v>1</v>
      </c>
      <c r="B26" s="164" t="s">
        <v>10</v>
      </c>
      <c r="C26" s="69">
        <v>2</v>
      </c>
      <c r="D26" s="69">
        <v>50</v>
      </c>
      <c r="E26" s="69">
        <f t="shared" si="1"/>
        <v>30</v>
      </c>
      <c r="F26" s="69">
        <v>2</v>
      </c>
      <c r="G26" s="69">
        <f>'01'!I27+'02'!I27+'03'!I27+'04'!I27+'05'!I27+'06'!I27+'07'!I27+'08'!I27+'09'!I27+'10'!I27+'11'!I27+'12'!I27+'13'!I27+'14'!I27+'15'!I27+'16'!I27+'17'!I27+'18'!I27+'19'!I27+'20'!I27+'21'!I27+'22'!I27+'23'!I27+'24'!I27+'25'!I27+'26'!I27+'27'!I27+'28'!I27+'29'!I27+'30'!I27+'31'!I27</f>
        <v>50</v>
      </c>
      <c r="H26" s="69">
        <f>'01'!E27+'02'!E27+'03'!E27+'04'!E27+'05'!E27+'06'!E27+'07'!E27+'08'!E27+'09'!E27+'10'!E27+'11'!E27+'12'!E27+'13'!E27+'14'!E27+'15'!E27+'16'!E27+'17'!E27+'18'!E27+'19'!E27+'20'!E27+'21'!E27+'22'!E27+'23'!E27+'24'!E27+'25'!E27+'26'!E27+'27'!E27+'28'!E27+'29'!E27+'30'!E27+'31'!E27</f>
        <v>2</v>
      </c>
      <c r="I26" s="69">
        <f>'01'!H27+'02'!H27+'03'!H27+'04'!H27+'05'!H27+'06'!H27+'07'!H27+'08'!H27+'09'!H27+'10'!H27+'11'!H27+'12'!H27+'13'!H27+'14'!H27+'15'!H27+'16'!H27+'17'!H27+'18'!H27+'19'!H27+'20'!H27+'21'!H27+'22'!H27+'23'!H27+'24'!H27+'25'!H27+'26'!H27+'27'!H27+'28'!H27+'29'!H27+'30'!H27+'31'!H27</f>
        <v>48</v>
      </c>
      <c r="J26" s="69">
        <f t="shared" si="2"/>
        <v>6.666666666666667</v>
      </c>
      <c r="K26" s="165">
        <v>1</v>
      </c>
      <c r="L26" s="201">
        <f t="shared" si="3"/>
        <v>28</v>
      </c>
      <c r="M26" s="162"/>
      <c r="N26" s="162"/>
    </row>
    <row r="27" spans="1:16" s="161" customFormat="1" ht="12.95" customHeight="1">
      <c r="A27" s="159" t="s">
        <v>109</v>
      </c>
      <c r="B27" s="166" t="s">
        <v>110</v>
      </c>
      <c r="C27" s="67">
        <f t="shared" ref="C27:H27" si="8">SUM(C28:C31)</f>
        <v>36</v>
      </c>
      <c r="D27" s="67">
        <f t="shared" si="8"/>
        <v>788</v>
      </c>
      <c r="E27" s="67">
        <f t="shared" si="8"/>
        <v>870</v>
      </c>
      <c r="F27" s="67">
        <f t="shared" si="8"/>
        <v>34</v>
      </c>
      <c r="G27" s="67">
        <f t="shared" si="8"/>
        <v>1597</v>
      </c>
      <c r="H27" s="67">
        <f t="shared" si="8"/>
        <v>91</v>
      </c>
      <c r="I27" s="67">
        <f>SUM(I28:I31)</f>
        <v>1506</v>
      </c>
      <c r="J27" s="193"/>
      <c r="K27" s="160"/>
      <c r="L27" s="201"/>
      <c r="M27" s="162"/>
      <c r="N27" s="162"/>
    </row>
    <row r="28" spans="1:16" s="161" customFormat="1" ht="12.95" customHeight="1">
      <c r="A28" s="163">
        <v>1</v>
      </c>
      <c r="B28" s="164" t="s">
        <v>3</v>
      </c>
      <c r="C28" s="69">
        <v>10</v>
      </c>
      <c r="D28" s="69">
        <v>254</v>
      </c>
      <c r="E28" s="69">
        <f t="shared" si="1"/>
        <v>30</v>
      </c>
      <c r="F28" s="69">
        <v>10</v>
      </c>
      <c r="G28" s="69">
        <f>'01'!I29+'02'!I29+'03'!I29+'04'!I29+'05'!I29+'06'!I29+'07'!I29+'08'!I29+'09'!I29+'10'!I29+'11'!I29+'12'!I29+'13'!I29+'14'!I29+'15'!I29+'16'!I29+'17'!I29+'18'!I29+'19'!I29+'20'!I29+'21'!I29+'22'!I29+'23'!I29+'24'!I29+'25'!I29+'26'!I29+'27'!I29+'28'!I29+'29'!I29+'30'!I29+'31'!I29</f>
        <v>108</v>
      </c>
      <c r="H28" s="69">
        <f>'01'!E29+'02'!E29+'03'!E29+'04'!E29+'05'!E29+'06'!E29+'07'!E29+'08'!E29+'09'!E29+'10'!E29+'11'!E29+'12'!E29+'13'!E29+'14'!E29+'15'!E29+'16'!E29+'17'!E29+'18'!E29+'19'!E29+'20'!E29+'21'!E29+'22'!E29+'23'!E29+'24'!E29+'25'!E29+'26'!E29+'27'!E29+'28'!E29+'29'!E29+'30'!E29+'31'!E29</f>
        <v>4</v>
      </c>
      <c r="I28" s="69">
        <f>'01'!H29+'02'!H29+'03'!H29+'04'!H29+'05'!H29+'06'!H29+'07'!H29+'08'!H29+'09'!H29+'10'!H29+'11'!H29+'12'!H29+'13'!H29+'14'!H29+'15'!H29+'16'!H29+'17'!H29+'18'!H29+'19'!H29+'20'!H29+'21'!H29+'22'!H29+'23'!H29+'24'!H29+'25'!H29+'26'!H29+'27'!H29+'28'!H29+'29'!H29+'30'!H29+'31'!H29</f>
        <v>104</v>
      </c>
      <c r="J28" s="69">
        <f>H28/E28%</f>
        <v>13.333333333333334</v>
      </c>
      <c r="K28" s="165">
        <v>1</v>
      </c>
      <c r="L28" s="201">
        <f t="shared" si="3"/>
        <v>26</v>
      </c>
      <c r="M28" s="162"/>
      <c r="N28" s="162"/>
    </row>
    <row r="29" spans="1:16" s="161" customFormat="1" ht="12.95" customHeight="1">
      <c r="A29" s="163">
        <v>2</v>
      </c>
      <c r="B29" s="164" t="s">
        <v>11</v>
      </c>
      <c r="C29" s="69">
        <v>13</v>
      </c>
      <c r="D29" s="69">
        <v>313</v>
      </c>
      <c r="E29" s="69">
        <f t="shared" ref="E29" si="9">K29*30</f>
        <v>90</v>
      </c>
      <c r="F29" s="69">
        <v>11</v>
      </c>
      <c r="G29" s="69">
        <f>'01'!I30+'02'!I30+'03'!I30+'04'!I30+'05'!I30+'06'!I30+'07'!I30+'08'!I30+'09'!I30+'10'!I30+'11'!I30+'12'!I30+'13'!I30+'14'!I30+'15'!I30+'16'!I30+'17'!I30+'18'!I30+'19'!I30+'20'!I30+'21'!I30+'22'!I30+'23'!I30+'24'!I30+'25'!I30+'26'!I30+'27'!I30+'28'!I30+'29'!I30+'30'!I30+'31'!I30</f>
        <v>215</v>
      </c>
      <c r="H29" s="69">
        <f>'01'!E30+'02'!E30+'03'!E30+'04'!E30+'05'!E30+'06'!E30+'07'!E30+'08'!E30+'09'!E30+'10'!E30+'11'!E30+'12'!E30+'13'!E30+'14'!E30+'15'!E30+'16'!E30+'17'!E30+'18'!E30+'19'!E30+'20'!E30+'21'!E30+'22'!E30+'23'!E30+'24'!E30+'25'!E30+'26'!E30+'27'!E30+'28'!E30+'29'!E30+'30'!E30+'31'!E30</f>
        <v>9</v>
      </c>
      <c r="I29" s="69">
        <f>'01'!H30+'02'!H30+'03'!H30+'04'!H30+'05'!H30+'06'!H30+'07'!H30+'08'!H30+'09'!H30+'10'!H30+'11'!H30+'12'!H30+'13'!H30+'14'!H30+'15'!H30+'16'!H30+'17'!H30+'18'!H30+'19'!H30+'20'!H30+'21'!H30+'22'!H30+'23'!H30+'24'!H30+'25'!H30+'26'!H30+'27'!H30+'28'!H30+'29'!H30+'30'!H30+'31'!H30</f>
        <v>206</v>
      </c>
      <c r="J29" s="69">
        <f t="shared" si="2"/>
        <v>10</v>
      </c>
      <c r="K29" s="165">
        <v>3</v>
      </c>
      <c r="L29" s="201">
        <f t="shared" si="3"/>
        <v>81</v>
      </c>
      <c r="M29" s="162"/>
      <c r="N29" s="162"/>
    </row>
    <row r="30" spans="1:16" s="161" customFormat="1" ht="12.95" customHeight="1">
      <c r="A30" s="163">
        <v>3</v>
      </c>
      <c r="B30" s="164" t="s">
        <v>133</v>
      </c>
      <c r="C30" s="69">
        <v>12</v>
      </c>
      <c r="D30" s="69">
        <v>192</v>
      </c>
      <c r="E30" s="69">
        <f t="shared" si="1"/>
        <v>720</v>
      </c>
      <c r="F30" s="69">
        <v>12</v>
      </c>
      <c r="G30" s="69">
        <f>'01'!I33+'02'!I33+'03'!I33+'04'!I33+'05'!I33+'06'!I33+'07'!I33+'08'!I33+'09'!I33+'10'!I33+'11'!I33+'12'!I33+'13'!I33+'14'!I33+'15'!I33+'16'!I33+'17'!I33+'18'!I33+'19'!I33+'20'!I33+'21'!I33+'22'!I33+'23'!I33+'24'!I33+'25'!I33+'26'!I33+'27'!I33+'28'!I33+'29'!I33+'30'!I33+'31'!I33</f>
        <v>1216</v>
      </c>
      <c r="H30" s="69">
        <f>'01'!E33+'02'!E33+'03'!E33+'04'!E33+'05'!E33+'06'!E33+'07'!E33+'08'!E33+'09'!E33+'10'!E33+'11'!E33+'12'!E33+'13'!E33+'14'!E33+'15'!E33+'16'!E33+'17'!E33+'18'!E33+'19'!E33+'20'!E33+'21'!E33+'22'!E33+'23'!E33+'24'!E33+'25'!E33+'26'!E33+'27'!E33+'28'!E33+'29'!E33+'30'!E33+'31'!E33</f>
        <v>76</v>
      </c>
      <c r="I30" s="69">
        <f>'01'!H33+'02'!H33+'03'!H33+'04'!H33+'05'!H33+'06'!H33+'07'!H33+'08'!H33+'09'!H33+'10'!H33+'11'!H33+'12'!H33+'13'!H33+'14'!H33+'15'!H33+'16'!H33+'17'!H33+'18'!H33+'19'!H33+'20'!H33+'21'!H33+'22'!H33+'23'!H33+'24'!H33+'25'!H33+'26'!H33+'27'!H33+'28'!H33+'29'!H33+'30'!H33+'31'!H33</f>
        <v>1140</v>
      </c>
      <c r="J30" s="69">
        <f t="shared" si="2"/>
        <v>10.555555555555555</v>
      </c>
      <c r="K30" s="165">
        <v>24</v>
      </c>
      <c r="L30" s="201">
        <f t="shared" si="3"/>
        <v>644</v>
      </c>
      <c r="M30" s="162"/>
      <c r="N30" s="162"/>
    </row>
    <row r="31" spans="1:16" s="161" customFormat="1" ht="12.95" customHeight="1">
      <c r="A31" s="163">
        <v>4</v>
      </c>
      <c r="B31" s="164" t="s">
        <v>187</v>
      </c>
      <c r="C31" s="69">
        <v>1</v>
      </c>
      <c r="D31" s="69">
        <v>29</v>
      </c>
      <c r="E31" s="69">
        <f t="shared" si="1"/>
        <v>30</v>
      </c>
      <c r="F31" s="69">
        <v>1</v>
      </c>
      <c r="G31" s="69">
        <f>'01'!I31+'02'!I31+'03'!I31+'04'!I31+'05'!I31+'06'!I31+'07'!I31+'08'!I31+'09'!I31+'10'!I31+'11'!I31+'12'!I31+'13'!I31+'14'!I31+'15'!I31+'16'!I31+'17'!I31+'18'!I31+'19'!I31+'20'!I31+'21'!I31+'22'!I31+'23'!I31+'24'!I31+'25'!I31+'26'!I31+'27'!I31+'28'!I31+'29'!I31+'30'!I31+'31'!I31</f>
        <v>58</v>
      </c>
      <c r="H31" s="69">
        <f>'01'!E31+'02'!E31+'03'!E31+'04'!E31+'05'!E31+'06'!E31+'07'!E31+'08'!E31+'09'!E31+'10'!E31+'11'!E31+'12'!E31+'13'!E31+'14'!E31+'15'!E31+'16'!E31+'17'!E31+'18'!E31+'19'!E31+'20'!E31+'21'!E31+'22'!E31+'23'!E31+'24'!E31+'25'!E31+'26'!E31+'27'!E31+'28'!E31+'29'!E31+'30'!E31+'31'!E31</f>
        <v>2</v>
      </c>
      <c r="I31" s="69">
        <f>'01'!H31+'02'!H31+'03'!H31+'04'!H31+'05'!H31+'06'!H31+'07'!H31+'08'!H31+'09'!H31+'10'!H31+'11'!H31+'12'!H31+'13'!H31+'14'!H31+'15'!H31+'16'!H31+'17'!H31+'18'!H31+'19'!H31+'20'!H31+'21'!H31+'22'!H31+'23'!H31+'24'!H31+'25'!H31+'26'!H31+'27'!H31+'28'!H31+'29'!H31+'30'!H31+'31'!H31</f>
        <v>56</v>
      </c>
      <c r="J31" s="69">
        <f>H31/E31*100</f>
        <v>6.666666666666667</v>
      </c>
      <c r="K31" s="167">
        <v>1</v>
      </c>
      <c r="L31" s="201">
        <f t="shared" si="3"/>
        <v>28</v>
      </c>
      <c r="M31" s="162"/>
      <c r="N31" s="162"/>
    </row>
    <row r="32" spans="1:16" s="161" customFormat="1" ht="12.95" customHeight="1">
      <c r="A32" s="159" t="s">
        <v>111</v>
      </c>
      <c r="B32" s="166" t="s">
        <v>112</v>
      </c>
      <c r="C32" s="67">
        <f t="shared" ref="C32:H32" si="10">SUM(C33:C35)</f>
        <v>36</v>
      </c>
      <c r="D32" s="67">
        <f t="shared" si="10"/>
        <v>963</v>
      </c>
      <c r="E32" s="67">
        <f t="shared" si="10"/>
        <v>480</v>
      </c>
      <c r="F32" s="67">
        <f t="shared" si="10"/>
        <v>35</v>
      </c>
      <c r="G32" s="67">
        <f t="shared" si="10"/>
        <v>973</v>
      </c>
      <c r="H32" s="67">
        <f t="shared" si="10"/>
        <v>34</v>
      </c>
      <c r="I32" s="67">
        <f>SUM(I33:I35)</f>
        <v>933</v>
      </c>
      <c r="J32" s="193"/>
      <c r="K32" s="160"/>
      <c r="L32" s="201"/>
      <c r="M32" s="162"/>
      <c r="N32" s="162"/>
    </row>
    <row r="33" spans="1:20" s="161" customFormat="1" ht="12.95" customHeight="1">
      <c r="A33" s="163">
        <v>1</v>
      </c>
      <c r="B33" s="164" t="s">
        <v>3</v>
      </c>
      <c r="C33" s="69">
        <v>16</v>
      </c>
      <c r="D33" s="69">
        <v>421</v>
      </c>
      <c r="E33" s="69">
        <f t="shared" si="1"/>
        <v>180</v>
      </c>
      <c r="F33" s="69">
        <v>16</v>
      </c>
      <c r="G33" s="69">
        <f>'01'!I35+'02'!I35+'03'!I35+'04'!I35+'05'!I35+'06'!I35+'07'!I35+'08'!I35+'09'!I35+'10'!I35+'11'!I35+'12'!I35+'13'!I35+'14'!I35+'15'!I35+'16'!I35+'17'!I35+'18'!I35+'19'!I35+'20'!I35+'21'!I35+'22'!I35+'23'!I35+'24'!I35+'25'!I35+'26'!I35+'27'!I35+'28'!I35+'29'!I35+'30'!I35+'31'!I35</f>
        <v>329</v>
      </c>
      <c r="H33" s="69">
        <f>'01'!E35+'02'!E35+'03'!E35+'04'!E35+'05'!E35+'06'!E35+'07'!E35+'08'!E35+'09'!E35+'10'!E35+'11'!E35+'12'!E35+'13'!E35+'14'!E35+'15'!E35+'16'!E35+'17'!E35+'18'!E35+'19'!E35+'20'!E35+'21'!E35+'22'!E35+'23'!E35+'24'!E35+'25'!E35+'26'!E35+'27'!E35+'28'!E35+'29'!E35+'30'!E35+'31'!E35</f>
        <v>12</v>
      </c>
      <c r="I33" s="69">
        <f>'01'!H35+'02'!H35+'03'!H35+'04'!H35+'05'!H35+'06'!H35+'07'!H35+'08'!H35+'09'!H35+'10'!H35+'11'!H35+'12'!H35+'13'!H35+'14'!H35+'15'!H35+'16'!H35+'17'!H35+'18'!H35+'19'!H35+'20'!H35+'21'!H35+'22'!H35+'23'!H35+'24'!H35+'25'!H35+'26'!H35+'27'!H35+'28'!H35+'29'!H35+'30'!H35+'31'!H35</f>
        <v>317</v>
      </c>
      <c r="J33" s="69">
        <f t="shared" si="2"/>
        <v>6.6666666666666661</v>
      </c>
      <c r="K33" s="165">
        <v>6</v>
      </c>
      <c r="L33" s="201">
        <f t="shared" si="3"/>
        <v>168</v>
      </c>
      <c r="M33" s="162"/>
      <c r="N33" s="162"/>
      <c r="R33" s="161" t="s">
        <v>70</v>
      </c>
    </row>
    <row r="34" spans="1:20" s="161" customFormat="1" ht="12.95" customHeight="1">
      <c r="A34" s="163">
        <v>2</v>
      </c>
      <c r="B34" s="164" t="s">
        <v>12</v>
      </c>
      <c r="C34" s="69">
        <v>15</v>
      </c>
      <c r="D34" s="69">
        <v>403</v>
      </c>
      <c r="E34" s="69">
        <f t="shared" si="1"/>
        <v>150</v>
      </c>
      <c r="F34" s="69">
        <v>14</v>
      </c>
      <c r="G34" s="69">
        <f>'01'!I36+'02'!I36+'03'!I36+'04'!I36+'05'!I36+'06'!I36+'07'!I36+'08'!I36+'09'!I36+'10'!I36+'11'!I36+'12'!I36+'13'!I36+'14'!I36+'15'!I36+'16'!I36+'17'!I36+'18'!I36+'19'!I36+'20'!I36+'21'!I36+'22'!I36+'23'!I36+'24'!I36+'25'!I36+'26'!I36+'27'!I36+'28'!I36+'29'!I36+'30'!I36+'31'!I36</f>
        <v>466</v>
      </c>
      <c r="H34" s="69">
        <f>'01'!E36+'02'!E36+'03'!E36+'04'!E36+'05'!E36+'06'!E36+'07'!E36+'08'!E36+'09'!E36+'10'!E36+'11'!E36+'12'!E36+'13'!E36+'14'!E36+'15'!E36+'16'!E36+'17'!E36+'18'!E36+'19'!E36+'20'!E36+'21'!E36+'22'!E36+'23'!E36+'24'!E36+'25'!E36+'26'!E36+'27'!E36+'28'!E36+'29'!E36+'30'!E36+'31'!E36</f>
        <v>16</v>
      </c>
      <c r="I34" s="69">
        <f>'01'!H36+'02'!H36+'03'!H36+'04'!H36+'05'!H36+'06'!H36+'07'!H36+'08'!H36+'09'!H36+'10'!H36+'11'!H36+'12'!H36+'13'!H36+'14'!H36+'15'!H36+'16'!H36+'17'!H36+'18'!H36+'19'!H36+'20'!H36+'21'!H36+'22'!H36+'23'!H36+'24'!H36+'25'!H36+'26'!H36+'27'!H36+'28'!H36+'29'!H36+'30'!H36+'31'!H36</f>
        <v>446</v>
      </c>
      <c r="J34" s="69">
        <f t="shared" si="2"/>
        <v>10.666666666666666</v>
      </c>
      <c r="K34" s="165">
        <v>5</v>
      </c>
      <c r="L34" s="201">
        <f t="shared" si="3"/>
        <v>134</v>
      </c>
      <c r="M34" s="162"/>
      <c r="N34" s="162"/>
      <c r="P34" s="162"/>
    </row>
    <row r="35" spans="1:20" s="161" customFormat="1" ht="12.95" customHeight="1">
      <c r="A35" s="163">
        <v>3</v>
      </c>
      <c r="B35" s="164" t="s">
        <v>193</v>
      </c>
      <c r="C35" s="69">
        <v>5</v>
      </c>
      <c r="D35" s="69">
        <v>139</v>
      </c>
      <c r="E35" s="69">
        <f t="shared" si="1"/>
        <v>150</v>
      </c>
      <c r="F35" s="69">
        <v>5</v>
      </c>
      <c r="G35" s="69">
        <f>'01'!I37+'02'!I37+'03'!I37+'04'!I37+'05'!I37+'06'!I37+'07'!I37+'08'!I37+'09'!I37+'10'!I37+'11'!I37+'12'!I37+'13'!I37+'14'!I37+'15'!I37+'16'!I37+'17'!I37+'18'!I37+'19'!I37+'20'!I37+'21'!I37+'22'!I37+'23'!I37+'24'!I37+'25'!I37+'26'!I37+'27'!I37+'28'!I37+'29'!I37+'30'!I37+'31'!I37</f>
        <v>178</v>
      </c>
      <c r="H35" s="69">
        <f>'01'!E37+'02'!E37+'03'!E37+'04'!E37+'05'!E37+'06'!E37+'07'!E37+'08'!E37+'09'!E37+'10'!E37+'11'!E37+'12'!E37+'13'!E37+'14'!E37+'15'!E37+'16'!E37+'17'!E37+'18'!E37+'19'!E37+'20'!E37+'21'!E37+'22'!E37+'23'!E37+'24'!E37+'25'!E37+'26'!E37+'27'!E37+'28'!E37+'29'!E37+'30'!E37+'31'!E37</f>
        <v>6</v>
      </c>
      <c r="I35" s="69">
        <f>'01'!H37+'02'!H37+'03'!H37+'04'!H37+'05'!H37+'06'!H37+'07'!H37+'08'!H37+'09'!H37+'10'!H37+'11'!H37+'12'!H37+'13'!H37+'14'!H37+'15'!H37+'16'!H37+'17'!H37+'18'!H37+'19'!H37+'20'!H37+'21'!H37+'22'!H37+'23'!H37+'24'!H37+'25'!H37+'26'!H37+'27'!H37+'28'!H37+'29'!H37+'30'!H37+'31'!H37</f>
        <v>170</v>
      </c>
      <c r="J35" s="69">
        <f t="shared" si="2"/>
        <v>4</v>
      </c>
      <c r="K35" s="165">
        <v>5</v>
      </c>
      <c r="L35" s="201">
        <f t="shared" si="3"/>
        <v>144</v>
      </c>
      <c r="M35" s="162"/>
      <c r="N35" s="162"/>
    </row>
    <row r="36" spans="1:20" s="161" customFormat="1" ht="12.95" customHeight="1">
      <c r="A36" s="159" t="s">
        <v>113</v>
      </c>
      <c r="B36" s="166" t="s">
        <v>114</v>
      </c>
      <c r="C36" s="67">
        <f t="shared" ref="C36:G36" si="11">C37+C38</f>
        <v>14</v>
      </c>
      <c r="D36" s="67">
        <f t="shared" si="11"/>
        <v>237</v>
      </c>
      <c r="E36" s="67">
        <f t="shared" si="11"/>
        <v>690</v>
      </c>
      <c r="F36" s="67">
        <f t="shared" si="11"/>
        <v>14</v>
      </c>
      <c r="G36" s="67">
        <f t="shared" si="11"/>
        <v>1044</v>
      </c>
      <c r="H36" s="67">
        <f>H37+H38</f>
        <v>62</v>
      </c>
      <c r="I36" s="67">
        <f>I37+I38</f>
        <v>982</v>
      </c>
      <c r="J36" s="193"/>
      <c r="K36" s="160"/>
      <c r="L36" s="201"/>
      <c r="M36" s="162"/>
      <c r="N36" s="162"/>
      <c r="T36" s="161" t="s">
        <v>70</v>
      </c>
    </row>
    <row r="37" spans="1:20" s="161" customFormat="1" ht="12.95" customHeight="1">
      <c r="A37" s="163">
        <v>1</v>
      </c>
      <c r="B37" s="164" t="s">
        <v>192</v>
      </c>
      <c r="C37" s="69">
        <v>14</v>
      </c>
      <c r="D37" s="69">
        <v>237</v>
      </c>
      <c r="E37" s="69">
        <f t="shared" si="1"/>
        <v>690</v>
      </c>
      <c r="F37" s="69">
        <v>14</v>
      </c>
      <c r="G37" s="69">
        <f>'01'!I39+'02'!I39+'03'!I39+'04'!I39+'05'!I39+'06'!I39+'07'!I39+'08'!I39+'09'!I39+'10'!I39+'11'!I39+'12'!I39+'13'!I39+'14'!I39+'15'!I39+'16'!I39+'17'!I39+'18'!I39+'19'!I39+'20'!I39+'21'!I39+'22'!I39+'23'!I39+'24'!I39+'25'!I39+'26'!I39+'27'!I39+'28'!I39+'29'!I39+'30'!I39+'31'!I39</f>
        <v>1044</v>
      </c>
      <c r="H37" s="69">
        <f>'01'!E39+'02'!E39+'03'!E39+'04'!E39+'05'!E39+'06'!E39+'07'!E39+'08'!E39+'09'!E39+'10'!E39+'11'!E39+'12'!E39+'13'!E39+'14'!E39+'15'!E39+'16'!E39+'17'!E39+'18'!E39+'19'!E39+'20'!E39+'21'!E39+'22'!E39+'23'!E39+'24'!E39+'25'!E39+'26'!E39+'27'!E39+'28'!E39+'29'!E39+'30'!E39+'31'!E39</f>
        <v>62</v>
      </c>
      <c r="I37" s="69">
        <f>'01'!H39+'02'!H39+'03'!H39+'04'!H39+'05'!H39+'06'!H39+'07'!H39+'08'!H39+'09'!H39+'10'!H39+'11'!H39+'12'!H39+'13'!H39+'14'!H39+'15'!H39+'16'!H39+'17'!H39+'18'!H39+'19'!H39+'20'!H39+'21'!H39+'22'!H39+'23'!H39+'24'!H39+'25'!H39+'26'!H39+'27'!H39+'28'!H39+'29'!H39+'30'!H39+'31'!H39</f>
        <v>982</v>
      </c>
      <c r="J37" s="69">
        <f t="shared" si="2"/>
        <v>8.9855072463768106</v>
      </c>
      <c r="K37" s="165">
        <v>23</v>
      </c>
      <c r="L37" s="201">
        <f t="shared" si="3"/>
        <v>628</v>
      </c>
      <c r="M37" s="162"/>
      <c r="N37" s="162"/>
    </row>
    <row r="38" spans="1:20" s="161" customFormat="1" ht="12.95" hidden="1" customHeight="1">
      <c r="A38" s="163"/>
      <c r="B38" s="164"/>
      <c r="C38" s="69"/>
      <c r="D38" s="69"/>
      <c r="E38" s="69"/>
      <c r="F38" s="69"/>
      <c r="G38" s="69">
        <f>'01'!I40+'02'!I40+'03'!I40+'04'!I40+'05'!I40+'06'!I40+'07'!I40+'08'!I40+'09'!I40+'10'!I40+'11'!I40+'12'!I40+'13'!I40+'14'!I40+'15'!I40+'16'!I40+'17'!I40+'18'!I40+'19'!I40+'20'!I40+'21'!I40+'22'!I40+'23'!I40+'24'!I40+'25'!I40+'26'!I40+'27'!I40+'28'!I40+'29'!I40+'30'!I40+'31'!I40</f>
        <v>0</v>
      </c>
      <c r="H38" s="69">
        <f>'01'!E40+'02'!E40+'03'!E40+'04'!E40+'05'!E40+'06'!E40+'07'!E40+'08'!E40+'09'!E40+'10'!E40+'11'!E40+'12'!E40+'13'!E40+'14'!E40+'15'!E40+'16'!E40+'17'!E40+'18'!E40+'19'!E40+'20'!E40+'21'!E40+'22'!E40+'23'!E40+'24'!E40+'25'!E40+'26'!E40+'27'!E40+'28'!E40+'29'!E40+'30'!E40+'31'!E40</f>
        <v>0</v>
      </c>
      <c r="I38" s="69">
        <f>'01'!H40+'02'!H40+'03'!H40+'04'!H40+'05'!H40+'06'!H40+'07'!H40+'08'!H40+'09'!H40+'10'!H40+'11'!H40+'12'!H40+'13'!H40+'14'!H40+'15'!H40+'16'!H40+'17'!H40+'18'!H40+'19'!H40+'20'!H40+'21'!H40+'22'!H40+'23'!H40+'24'!H40+'25'!H40+'26'!H40+'27'!H40+'28'!H40+'29'!H40+'30'!H40+'31'!H40</f>
        <v>0</v>
      </c>
      <c r="J38" s="69"/>
      <c r="K38" s="165"/>
      <c r="L38" s="201">
        <f t="shared" si="3"/>
        <v>0</v>
      </c>
      <c r="M38" s="162"/>
      <c r="N38" s="162"/>
    </row>
    <row r="39" spans="1:20" s="161" customFormat="1" ht="12.95" customHeight="1">
      <c r="A39" s="159" t="s">
        <v>115</v>
      </c>
      <c r="B39" s="166" t="s">
        <v>116</v>
      </c>
      <c r="C39" s="67">
        <f>SUM(C40:C41)</f>
        <v>9</v>
      </c>
      <c r="D39" s="67">
        <f t="shared" ref="D39:I39" si="12">SUM(D40:D41)</f>
        <v>170</v>
      </c>
      <c r="E39" s="67">
        <f t="shared" si="12"/>
        <v>150</v>
      </c>
      <c r="F39" s="67">
        <f t="shared" si="12"/>
        <v>9</v>
      </c>
      <c r="G39" s="67">
        <f t="shared" si="12"/>
        <v>279</v>
      </c>
      <c r="H39" s="67">
        <f t="shared" si="12"/>
        <v>15</v>
      </c>
      <c r="I39" s="67">
        <f t="shared" si="12"/>
        <v>264</v>
      </c>
      <c r="J39" s="193"/>
      <c r="K39" s="160"/>
      <c r="L39" s="201"/>
      <c r="M39" s="162"/>
      <c r="N39" s="162"/>
    </row>
    <row r="40" spans="1:20" s="161" customFormat="1" ht="12.95" customHeight="1">
      <c r="A40" s="168">
        <v>1</v>
      </c>
      <c r="B40" s="169" t="s">
        <v>137</v>
      </c>
      <c r="C40" s="94">
        <v>3</v>
      </c>
      <c r="D40" s="94">
        <v>61</v>
      </c>
      <c r="E40" s="69">
        <f t="shared" ref="E40:E41" si="13">K40*30</f>
        <v>30</v>
      </c>
      <c r="F40" s="94">
        <v>3</v>
      </c>
      <c r="G40" s="69">
        <f>'01'!I51+'02'!I51+'03'!I51+'04'!I51+'05'!I51+'06'!I51+'07'!I51+'08'!I51+'09'!I51+'10'!I51+'11'!I51+'12'!I51+'13'!I51+'14'!I51+'15'!I51+'16'!I51+'17'!I51+'18'!I51+'19'!I51+'20'!I51+'21'!I51+'22'!I51+'23'!I51+'24'!I51+'25'!I51+'26'!I51+'27'!I51+'28'!I51+'29'!I51+'30'!I51+'31'!I51</f>
        <v>61</v>
      </c>
      <c r="H40" s="69">
        <f>'01'!E51+'02'!E51+'03'!E51+'04'!E51+'05'!E51+'06'!E51+'07'!E51+'08'!E51+'09'!E51+'10'!E51+'11'!E51+'12'!E51+'13'!E51+'14'!E51+'15'!E51+'16'!E51+'17'!E51+'18'!E51+'19'!E51+'20'!E51+'21'!E51+'22'!E51+'23'!E51+'24'!E51+'25'!E51+'26'!E51+'27'!E51+'28'!E51+'29'!E51+'30'!E51+'31'!E51</f>
        <v>3</v>
      </c>
      <c r="I40" s="69">
        <f>'01'!H51+'02'!H51+'03'!H51+'04'!H51+'05'!H51+'06'!H51+'07'!H51+'08'!H51+'09'!H51+'10'!H51+'11'!H51+'12'!H51+'13'!H51+'14'!H51+'15'!H51+'16'!H51+'17'!H51+'18'!H51+'19'!H51+'20'!H51+'21'!H51+'22'!H51+'23'!H51+'24'!H51+'25'!H51+'26'!H51+'27'!H51+'28'!H51+'29'!H51+'30'!H51+'31'!H51</f>
        <v>58</v>
      </c>
      <c r="J40" s="94">
        <f t="shared" si="2"/>
        <v>10</v>
      </c>
      <c r="K40" s="170">
        <v>1</v>
      </c>
      <c r="L40" s="201">
        <f t="shared" si="3"/>
        <v>27</v>
      </c>
      <c r="M40" s="162"/>
      <c r="N40" s="162"/>
    </row>
    <row r="41" spans="1:20" s="171" customFormat="1" ht="12.95" customHeight="1">
      <c r="A41" s="168">
        <v>2</v>
      </c>
      <c r="B41" s="169" t="s">
        <v>134</v>
      </c>
      <c r="C41" s="94">
        <v>6</v>
      </c>
      <c r="D41" s="94">
        <v>109</v>
      </c>
      <c r="E41" s="69">
        <f t="shared" si="13"/>
        <v>120</v>
      </c>
      <c r="F41" s="94">
        <v>6</v>
      </c>
      <c r="G41" s="69">
        <f>'01'!I52+'02'!I52+'03'!I52+'04'!I52+'05'!I52+'06'!I52+'07'!I52+'08'!I52+'09'!I52+'10'!I52+'11'!I52+'12'!I52+'13'!I52+'14'!I52+'15'!I52+'16'!I52+'17'!I52+'18'!I52+'19'!I52+'20'!I52+'21'!I52+'22'!I52+'23'!I52+'24'!I52+'25'!I52+'26'!I52+'27'!I52+'28'!I52+'29'!I52+'30'!I52+'31'!I52</f>
        <v>218</v>
      </c>
      <c r="H41" s="69">
        <f>'01'!E52+'02'!E52+'03'!E52+'04'!E52+'05'!E52+'06'!E52+'07'!E52+'08'!E52+'09'!E52+'10'!E52+'11'!E52+'12'!E52+'13'!E52+'14'!E52+'15'!E52+'16'!E52+'17'!E52+'18'!E52+'19'!E52+'20'!E52+'21'!E52+'22'!E52+'23'!E52+'24'!E52+'25'!E52+'26'!E52+'27'!E52+'28'!E52+'29'!E52+'30'!E52+'31'!E52</f>
        <v>12</v>
      </c>
      <c r="I41" s="69">
        <f>'01'!H52+'02'!H52+'03'!H52+'04'!H52+'05'!H52+'06'!H52+'07'!H52+'08'!H52+'09'!H52+'10'!H52+'11'!H52+'12'!H52+'13'!H52+'14'!H52+'15'!H52+'16'!H52+'17'!H52+'18'!H52+'19'!H52+'20'!H52+'21'!H52+'22'!H52+'23'!H52+'24'!H52+'25'!H52+'26'!H52+'27'!H52+'28'!H52+'29'!H52+'30'!H52+'31'!H52</f>
        <v>206</v>
      </c>
      <c r="J41" s="94">
        <f t="shared" si="2"/>
        <v>10</v>
      </c>
      <c r="K41" s="170">
        <v>4</v>
      </c>
      <c r="L41" s="201">
        <f t="shared" si="3"/>
        <v>108</v>
      </c>
      <c r="M41" s="162"/>
      <c r="N41" s="162"/>
    </row>
    <row r="42" spans="1:20" s="161" customFormat="1" ht="12.95" customHeight="1">
      <c r="A42" s="159" t="s">
        <v>117</v>
      </c>
      <c r="B42" s="166" t="s">
        <v>118</v>
      </c>
      <c r="C42" s="67">
        <f t="shared" ref="C42:H42" si="14">C43</f>
        <v>3</v>
      </c>
      <c r="D42" s="67">
        <f t="shared" si="14"/>
        <v>87</v>
      </c>
      <c r="E42" s="67">
        <f t="shared" si="14"/>
        <v>60</v>
      </c>
      <c r="F42" s="67">
        <f t="shared" si="14"/>
        <v>3</v>
      </c>
      <c r="G42" s="67">
        <f t="shared" si="14"/>
        <v>58</v>
      </c>
      <c r="H42" s="67">
        <f t="shared" si="14"/>
        <v>2</v>
      </c>
      <c r="I42" s="67">
        <f>I43</f>
        <v>56</v>
      </c>
      <c r="J42" s="193"/>
      <c r="K42" s="160"/>
      <c r="L42" s="201"/>
      <c r="M42" s="162"/>
      <c r="N42" s="162"/>
      <c r="S42" s="161" t="s">
        <v>70</v>
      </c>
    </row>
    <row r="43" spans="1:20" s="161" customFormat="1" ht="12.95" customHeight="1">
      <c r="A43" s="163">
        <v>1</v>
      </c>
      <c r="B43" s="164" t="s">
        <v>190</v>
      </c>
      <c r="C43" s="69">
        <v>3</v>
      </c>
      <c r="D43" s="69">
        <v>87</v>
      </c>
      <c r="E43" s="69">
        <f t="shared" ref="E43" si="15">K43*30</f>
        <v>60</v>
      </c>
      <c r="F43" s="69">
        <v>3</v>
      </c>
      <c r="G43" s="69">
        <f>'01'!I49+'02'!I49+'03'!I49+'04'!I49+'05'!I49+'06'!I49+'07'!I49+'08'!I49+'09'!I49+'10'!I49+'11'!I49+'12'!I49+'13'!I49+'14'!I49+'15'!I49+'16'!I49+'17'!I49+'18'!I49+'19'!I49+'20'!I49+'21'!I49+'22'!I49+'23'!I49+'24'!I49+'25'!I49+'26'!I49+'27'!I49+'28'!I49+'29'!I49+'30'!I49+'31'!I49</f>
        <v>58</v>
      </c>
      <c r="H43" s="69">
        <f>'01'!E49+'02'!E49+'03'!E49+'04'!E49+'05'!E49+'06'!E49+'07'!E49+'08'!E49+'09'!E49+'10'!E49+'11'!E49+'12'!E49+'13'!E49+'14'!E49+'15'!E49+'16'!E49+'17'!E49+'18'!E49+'19'!E49+'20'!E49+'21'!E49+'22'!E49+'23'!E49+'24'!E49+'25'!E49+'26'!E49+'27'!E49+'28'!E49+'29'!E49+'30'!E49+'31'!E49</f>
        <v>2</v>
      </c>
      <c r="I43" s="69">
        <f>'01'!H49+'02'!H49+'03'!H49+'04'!H49+'05'!H49+'06'!H49+'07'!H49+'08'!H49+'09'!H49+'10'!H49+'11'!H49+'12'!H49+'13'!H49+'14'!H49+'15'!H49+'16'!H49+'17'!H49+'18'!H49+'19'!H49+'20'!H49+'21'!H49+'22'!H49+'23'!H49+'24'!H49+'25'!H49+'26'!H49+'27'!H49+'28'!H49+'29'!H49+'30'!H49+'31'!H49</f>
        <v>56</v>
      </c>
      <c r="J43" s="69">
        <f t="shared" si="2"/>
        <v>3.3333333333333335</v>
      </c>
      <c r="K43" s="165">
        <v>2</v>
      </c>
      <c r="L43" s="201">
        <f t="shared" si="3"/>
        <v>58</v>
      </c>
      <c r="M43" s="162"/>
      <c r="N43" s="162"/>
    </row>
    <row r="44" spans="1:20" s="161" customFormat="1" ht="12.95" customHeight="1">
      <c r="A44" s="159" t="s">
        <v>139</v>
      </c>
      <c r="B44" s="166" t="s">
        <v>120</v>
      </c>
      <c r="C44" s="67">
        <f t="shared" ref="C44:H44" si="16">SUM(C45:C48)</f>
        <v>12</v>
      </c>
      <c r="D44" s="67">
        <f t="shared" si="16"/>
        <v>522</v>
      </c>
      <c r="E44" s="67">
        <f t="shared" si="16"/>
        <v>72</v>
      </c>
      <c r="F44" s="67">
        <f t="shared" si="16"/>
        <v>12</v>
      </c>
      <c r="G44" s="67">
        <f t="shared" si="16"/>
        <v>254</v>
      </c>
      <c r="H44" s="67">
        <f t="shared" si="16"/>
        <v>6</v>
      </c>
      <c r="I44" s="67">
        <f>SUM(I45:I48)</f>
        <v>242</v>
      </c>
      <c r="J44" s="193"/>
      <c r="K44" s="160"/>
      <c r="L44" s="201"/>
      <c r="M44" s="162"/>
      <c r="N44" s="162"/>
    </row>
    <row r="45" spans="1:20" s="161" customFormat="1" ht="12.95" customHeight="1">
      <c r="A45" s="163">
        <v>1</v>
      </c>
      <c r="B45" s="164" t="s">
        <v>135</v>
      </c>
      <c r="C45" s="69">
        <v>8</v>
      </c>
      <c r="D45" s="69">
        <v>352</v>
      </c>
      <c r="E45" s="69">
        <v>36</v>
      </c>
      <c r="F45" s="69">
        <v>8</v>
      </c>
      <c r="G45" s="94">
        <f>'01'!I42+'02'!I42+'03'!I42+'04'!I42+'05'!I42+'06'!I42+'07'!I42+'08'!I42+'09'!I42+'10'!I42+'11'!I42+'12'!I42+'13'!I42+'14'!I42+'15'!I42+'16'!I42+'17'!I42+'18'!I42+'19'!I42+'20'!I42+'21'!I42+'22'!I42+'23'!I42+'24'!I42+'25'!I42+'26'!I42+'27'!I42+'28'!I42+'29'!I42+'30'!I42+'31'!I42+'01'!I45+'02'!I45+'03'!I45+'04'!I45+'05'!I45+'06'!I45+'07'!I45+'08'!I45+'09'!I45+'10'!I45+'11'!I45+'12'!I45+'13'!I45+'14'!I45+'15'!I45+'16'!I45+'17'!I45+'18'!I45+'19'!I45+'20'!I45+'21'!I45+'22'!I45+'23'!I45+'24'!I45+'25'!I45+'26'!I45+'27'!I45+'28'!I45+'29'!I45+'30'!I45+'31'!I45</f>
        <v>130</v>
      </c>
      <c r="H45" s="94">
        <f>'01'!E42+'02'!E42+'03'!E42+'04'!E42+'05'!E42+'06'!E42+'07'!E42+'08'!E42+'09'!E42+'10'!E42+'11'!E42+'12'!E42+'13'!E42+'14'!E42+'15'!E42+'16'!E42+'17'!E42+'18'!E42+'19'!E42+'20'!E42+'21'!E42+'22'!E42+'23'!E42+'24'!E42+'25'!E42+'26'!E42+'27'!E42+'28'!E42+'29'!E42+'30'!E42+'31'!E42+'01'!E45+'02'!E45+'03'!E45+'04'!E45+'05'!E45+'06'!E45+'07'!E45+'08'!E45+'09'!E45+'10'!E45+'11'!E45+'12'!E45+'13'!E45+'14'!E45+'15'!E45+'16'!E45+'17'!E45+'18'!E45+'19'!E45+'20'!E45+'21'!E45+'22'!E45+'23'!E45+'24'!E45+'25'!E45+'26'!E45+'27'!E45+'28'!E45+'29'!E45+'30'!E45+'31'!E45</f>
        <v>3</v>
      </c>
      <c r="I45" s="94">
        <f>'01'!H42+'02'!H42+'03'!H42+'04'!H42+'05'!H42+'06'!H42+'07'!H42+'08'!H42+'09'!H42+'10'!H42+'11'!H42+'12'!H42+'13'!H42+'14'!H42+'15'!H42+'16'!H42+'17'!H42+'18'!H42+'19'!H42+'20'!H42+'21'!H42+'22'!H42+'23'!H42+'24'!H42+'25'!H42+'26'!H42+'27'!H42+'28'!H42+'29'!H42+'30'!H42+'31'!H42+'01'!H45+'02'!H45+'03'!H45+'04'!H45+'05'!H45+'06'!H45+'07'!H45+'08'!H45+'09'!H45+'10'!H45+'11'!H45+'12'!H45+'13'!H45+'14'!H45+'15'!H45+'16'!H45+'17'!H45+'18'!H45+'19'!H45+'20'!H45+'21'!H45+'22'!H45+'23'!H45+'24'!H45+'25'!H45+'26'!H45+'27'!H45+'28'!H45+'29'!H45+'30'!H45+'31'!H45</f>
        <v>124</v>
      </c>
      <c r="J45" s="69">
        <f>H45/E45%</f>
        <v>8.3333333333333339</v>
      </c>
      <c r="K45" s="165">
        <v>2</v>
      </c>
      <c r="L45" s="201">
        <f t="shared" si="3"/>
        <v>33</v>
      </c>
      <c r="M45" s="162"/>
      <c r="N45" s="162"/>
      <c r="O45" s="162"/>
    </row>
    <row r="46" spans="1:20" s="161" customFormat="1" ht="12.95" customHeight="1">
      <c r="A46" s="163">
        <v>2</v>
      </c>
      <c r="B46" s="194" t="s">
        <v>136</v>
      </c>
      <c r="C46" s="69">
        <v>1</v>
      </c>
      <c r="D46" s="69">
        <v>46</v>
      </c>
      <c r="E46" s="69">
        <v>6</v>
      </c>
      <c r="F46" s="69">
        <v>1</v>
      </c>
      <c r="G46" s="94">
        <f>'01'!I43+'02'!I43+'03'!I43+'04'!I43+'05'!I43+'06'!I43+'07'!I43+'08'!I43+'09'!I43+'10'!I43+'11'!I43+'12'!I43+'13'!I43+'14'!I43+'15'!I43+'16'!I43+'17'!I43+'18'!I43+'19'!I43+'20'!I43+'21'!I43+'22'!I43+'23'!I43+'24'!I43+'25'!I43+'26'!I43+'27'!I43+'28'!I43+'29'!I43+'30'!I43+'31'!I43</f>
        <v>0</v>
      </c>
      <c r="H46" s="94">
        <f>'01'!E43+'02'!E43+'03'!E43+'04'!E43+'05'!E43+'06'!E43+'07'!E43+'08'!E43+'09'!E43+'10'!E43+'11'!E43+'12'!E43+'13'!E43+'14'!E43+'15'!E43+'16'!E43+'17'!E43+'18'!E43+'19'!E43+'20'!E43+'21'!E43+'22'!E43+'23'!E43+'24'!E43+'25'!E43+'26'!E43+'27'!E43+'28'!E43+'29'!E43+'30'!E43+'31'!E43</f>
        <v>0</v>
      </c>
      <c r="I46" s="94">
        <f>'01'!H43+'02'!H43+'03'!H43+'04'!H43+'05'!H43+'06'!H43+'07'!H43+'08'!H43+'09'!H43+'10'!H43+'11'!H43+'12'!H43+'13'!H43+'14'!H43+'15'!H43+'16'!H43+'17'!H43+'18'!H43+'19'!H43+'20'!H43+'21'!H43+'22'!H43+'23'!H43+'24'!H43+'25'!H43+'26'!H43+'27'!H43+'28'!H43+'29'!H43+'30'!H43+'31'!H43</f>
        <v>0</v>
      </c>
      <c r="J46" s="69">
        <f t="shared" si="2"/>
        <v>0</v>
      </c>
      <c r="K46" s="172">
        <f>E46/30</f>
        <v>0.2</v>
      </c>
      <c r="L46" s="201">
        <f t="shared" si="3"/>
        <v>6</v>
      </c>
      <c r="M46" s="162"/>
      <c r="N46" s="162"/>
      <c r="O46" s="162"/>
    </row>
    <row r="47" spans="1:20" s="161" customFormat="1" ht="12.95" customHeight="1">
      <c r="A47" s="163">
        <v>3</v>
      </c>
      <c r="B47" s="164" t="s">
        <v>15</v>
      </c>
      <c r="C47" s="69">
        <v>2</v>
      </c>
      <c r="D47" s="69">
        <v>84</v>
      </c>
      <c r="E47" s="69">
        <v>24</v>
      </c>
      <c r="F47" s="69">
        <v>2</v>
      </c>
      <c r="G47" s="94">
        <f>'01'!I46+'02'!I46+'03'!I46+'04'!I46+'05'!I46+'06'!I46+'07'!I46+'08'!I46+'09'!I46+'10'!I46+'11'!I46+'12'!I46+'13'!I46+'14'!I46+'15'!I46+'16'!I46+'17'!I46+'18'!I46+'19'!I46+'20'!I46+'21'!I46+'22'!I46+'23'!I46+'24'!I46+'25'!I46+'26'!I46+'27'!I46+'28'!I46+'29'!I46+'30'!I46+'31'!I46</f>
        <v>84</v>
      </c>
      <c r="H47" s="94">
        <f>'01'!E46+'02'!E46+'03'!E46+'04'!E46+'05'!E46+'06'!E46+'07'!E46+'08'!E46+'09'!E46+'10'!E46+'11'!E46+'12'!E46+'13'!E46+'14'!E46+'15'!E46+'16'!E46+'17'!E46+'18'!E46+'19'!E46+'20'!E46+'21'!E46+'22'!E46+'23'!E46+'24'!E46+'25'!E46+'26'!E46+'27'!E46+'28'!E46+'29'!E46+'30'!E46+'31'!E46</f>
        <v>2</v>
      </c>
      <c r="I47" s="69">
        <f>'01'!H46+'02'!H46+'03'!H46+'04'!H46+'05'!H46+'06'!H46+'07'!H46+'08'!H46+'09'!H46+'10'!H46+'11'!H46+'12'!H46+'13'!H46+'14'!H46+'15'!H46+'16'!H46+'17'!H46+'18'!H46+'19'!H46+'20'!H46+'21'!H46+'22'!H46+'23'!H46+'24'!H46+'25'!H46+'26'!H46+'27'!H46+'28'!H46+'29'!H46+'30'!H46+'31'!H46</f>
        <v>80</v>
      </c>
      <c r="J47" s="69">
        <f t="shared" si="2"/>
        <v>8.3333333333333339</v>
      </c>
      <c r="K47" s="165">
        <v>1</v>
      </c>
      <c r="L47" s="201">
        <f t="shared" si="3"/>
        <v>22</v>
      </c>
      <c r="M47" s="162"/>
      <c r="N47" s="162"/>
      <c r="O47" s="162"/>
    </row>
    <row r="48" spans="1:20" s="161" customFormat="1" ht="12.95" customHeight="1">
      <c r="A48" s="163">
        <v>4</v>
      </c>
      <c r="B48" s="164" t="s">
        <v>16</v>
      </c>
      <c r="C48" s="69">
        <v>1</v>
      </c>
      <c r="D48" s="69">
        <v>40</v>
      </c>
      <c r="E48" s="69">
        <v>6</v>
      </c>
      <c r="F48" s="69">
        <v>1</v>
      </c>
      <c r="G48" s="94">
        <f>'01'!I47+'02'!I47+'03'!I47+'04'!I47+'05'!I47+'06'!I47+'07'!I47+'08'!I47+'09'!I47+'10'!I47+'11'!I47+'12'!I47+'13'!I47+'14'!I47+'15'!I47+'16'!I47+'17'!I47+'18'!I47+'19'!I47+'20'!I47+'21'!I47+'22'!I47+'23'!I47+'24'!I47+'25'!I47+'26'!I47+'27'!I47+'28'!I47+'29'!I47+'30'!I47+'31'!I47</f>
        <v>40</v>
      </c>
      <c r="H48" s="94">
        <f>'01'!E47+'02'!E47+'03'!E47+'04'!E47+'05'!E47+'06'!E47+'07'!E47+'08'!E47+'09'!E47+'10'!E47+'11'!E47+'12'!E47+'13'!E47+'14'!E47+'15'!E47+'16'!E47+'17'!E47+'18'!E47+'19'!E47+'20'!E47+'21'!E47+'22'!E47+'23'!E47+'24'!E47+'25'!E47+'26'!E47+'27'!E47+'28'!E47+'29'!E47+'30'!E47+'31'!E47</f>
        <v>1</v>
      </c>
      <c r="I48" s="69">
        <f>'01'!H47+'02'!H47+'03'!H47+'04'!H47+'05'!H47+'06'!H47+'07'!H47+'08'!H47+'09'!H47+'10'!H47+'11'!H47+'12'!H47+'13'!H47+'14'!H47+'15'!H47+'16'!H47+'17'!H47+'18'!H47+'19'!H47+'20'!H47+'21'!H47+'22'!H47+'23'!H47+'24'!H47+'25'!H47+'26'!H47+'27'!H47+'28'!H47+'29'!H47+'30'!H47+'31'!H47</f>
        <v>38</v>
      </c>
      <c r="J48" s="69">
        <f>H48/E48*100</f>
        <v>16.666666666666664</v>
      </c>
      <c r="K48" s="172">
        <f>E48/30</f>
        <v>0.2</v>
      </c>
      <c r="L48" s="201">
        <f t="shared" si="3"/>
        <v>5</v>
      </c>
      <c r="M48" s="162"/>
      <c r="N48" s="162"/>
      <c r="O48" s="162"/>
    </row>
    <row r="49" spans="1:15" s="161" customFormat="1" ht="12.95" customHeight="1">
      <c r="A49" s="173" t="s">
        <v>119</v>
      </c>
      <c r="B49" s="166" t="s">
        <v>156</v>
      </c>
      <c r="C49" s="67">
        <f t="shared" ref="C49:H49" si="17">C50</f>
        <v>5</v>
      </c>
      <c r="D49" s="67">
        <f t="shared" si="17"/>
        <v>218</v>
      </c>
      <c r="E49" s="67">
        <f t="shared" si="17"/>
        <v>15</v>
      </c>
      <c r="F49" s="67">
        <f t="shared" si="17"/>
        <v>5</v>
      </c>
      <c r="G49" s="67">
        <f t="shared" si="17"/>
        <v>0</v>
      </c>
      <c r="H49" s="67">
        <f t="shared" si="17"/>
        <v>0</v>
      </c>
      <c r="I49" s="67">
        <f>I50</f>
        <v>0</v>
      </c>
      <c r="J49" s="193"/>
      <c r="K49" s="160"/>
      <c r="L49" s="201"/>
      <c r="M49" s="162"/>
      <c r="N49" s="162"/>
      <c r="O49" s="162"/>
    </row>
    <row r="50" spans="1:15" s="161" customFormat="1" ht="12.95" customHeight="1">
      <c r="A50" s="163">
        <v>1</v>
      </c>
      <c r="B50" s="164" t="s">
        <v>157</v>
      </c>
      <c r="C50" s="69">
        <v>5</v>
      </c>
      <c r="D50" s="69">
        <v>218</v>
      </c>
      <c r="E50" s="69">
        <v>15</v>
      </c>
      <c r="F50" s="69">
        <v>5</v>
      </c>
      <c r="G50" s="69">
        <f>'01'!I54+'02'!I54+'03'!I54+'04'!I54+'05'!I54+'06'!I54+'07'!I54+'08'!I54+'09'!I54+'10'!I54+'11'!I54+'12'!I54+'13'!I54+'14'!I54+'15'!I54+'16'!I54+'17'!I54+'18'!I54+'19'!I54+'20'!I54+'21'!I54+'22'!I54+'23'!I54+'24'!I54+'25'!I54+'26'!I54+'27'!I54+'28'!I54+'29'!I54+'30'!I54+'31'!I54</f>
        <v>0</v>
      </c>
      <c r="H50" s="69">
        <f>'01'!E54+'02'!E54+'03'!E54+'04'!E54+'05'!E54+'06'!E54+'07'!E54+'08'!E54+'09'!E54+'10'!E54+'11'!E54+'12'!E54+'13'!E54+'14'!E54+'15'!E54+'16'!E54+'17'!E54+'18'!E54+'19'!E54+'20'!E54+'21'!E54+'22'!E54+'23'!E54+'24'!E54+'25'!E54+'26'!E54+'27'!E54+'28'!E54+'29'!E54+'30'!E54+'31'!E54</f>
        <v>0</v>
      </c>
      <c r="I50" s="69">
        <f>'01'!H54+'02'!H54+'03'!H54+'04'!H54+'05'!H54+'06'!H54+'07'!H54+'08'!H54+'09'!H54+'10'!H54+'11'!H54+'12'!H54+'13'!H54+'14'!H54+'15'!H54+'16'!H54+'17'!H54+'18'!H54+'19'!H54+'20'!H54+'21'!H54+'22'!H54+'23'!H54+'24'!H54+'25'!H54+'26'!H54+'27'!H54+'28'!H54+'29'!H54+'30'!H54+'31'!H54</f>
        <v>0</v>
      </c>
      <c r="J50" s="69">
        <f>H50/E50*100</f>
        <v>0</v>
      </c>
      <c r="K50" s="172">
        <f>E50/30</f>
        <v>0.5</v>
      </c>
      <c r="L50" s="201">
        <f t="shared" si="3"/>
        <v>15</v>
      </c>
      <c r="M50" s="162"/>
      <c r="N50" s="162"/>
      <c r="O50" s="162"/>
    </row>
    <row r="51" spans="1:15" s="161" customFormat="1" ht="12.95" customHeight="1">
      <c r="A51" s="159" t="s">
        <v>121</v>
      </c>
      <c r="B51" s="166" t="s">
        <v>149</v>
      </c>
      <c r="C51" s="67">
        <f t="shared" ref="C51:H51" si="18">C52</f>
        <v>1</v>
      </c>
      <c r="D51" s="67">
        <f t="shared" si="18"/>
        <v>46</v>
      </c>
      <c r="E51" s="67">
        <f t="shared" si="18"/>
        <v>4</v>
      </c>
      <c r="F51" s="67">
        <f t="shared" si="18"/>
        <v>1</v>
      </c>
      <c r="G51" s="67">
        <f t="shared" si="18"/>
        <v>46</v>
      </c>
      <c r="H51" s="67">
        <f t="shared" si="18"/>
        <v>1</v>
      </c>
      <c r="I51" s="67">
        <f>I52</f>
        <v>44</v>
      </c>
      <c r="J51" s="193"/>
      <c r="K51" s="160"/>
      <c r="L51" s="201"/>
      <c r="M51" s="162"/>
      <c r="N51" s="162"/>
    </row>
    <row r="52" spans="1:15" s="161" customFormat="1" ht="12.95" customHeight="1">
      <c r="A52" s="163">
        <v>1</v>
      </c>
      <c r="B52" s="164" t="s">
        <v>147</v>
      </c>
      <c r="C52" s="69">
        <v>1</v>
      </c>
      <c r="D52" s="69">
        <v>46</v>
      </c>
      <c r="E52" s="69">
        <v>4</v>
      </c>
      <c r="F52" s="69">
        <v>1</v>
      </c>
      <c r="G52" s="69">
        <f>'01'!I56+'02'!I56+'03'!I56+'04'!I56+'05'!I56+'06'!I56+'07'!I56+'08'!I56+'09'!I56+'10'!I56+'11'!I56+'12'!I56+'13'!I56+'14'!I56+'15'!I56+'16'!I56+'17'!I56+'18'!I56+'19'!I56+'20'!I56+'21'!I56+'22'!I56+'23'!I56+'24'!I56+'25'!I56+'26'!I56+'27'!I56+'28'!I56+'29'!I56+'30'!I56+'31'!I56</f>
        <v>46</v>
      </c>
      <c r="H52" s="69">
        <f>'01'!E56+'02'!E56+'03'!E56+'04'!E56+'05'!E56+'06'!E56+'07'!E56+'08'!E56+'09'!E56+'10'!E56+'11'!E56+'12'!E56+'13'!E56+'14'!E56+'15'!E56+'16'!E56+'17'!E56+'18'!E56+'19'!E56+'20'!E56+'21'!E56+'22'!E56+'23'!E56+'24'!E56+'25'!E56+'26'!E56+'27'!E56+'28'!E56+'29'!E56+'30'!E56+'31'!E56</f>
        <v>1</v>
      </c>
      <c r="I52" s="69">
        <f>'01'!H56+'02'!H56+'03'!H56+'04'!H56+'05'!H56+'06'!H56+'07'!H56+'08'!H56+'09'!H56+'10'!H56+'11'!H56+'12'!H56+'13'!H56+'14'!H56+'15'!H56+'16'!H56+'17'!H56+'18'!H56+'19'!H56+'20'!H56+'21'!H56+'22'!H56+'23'!H56+'24'!H56+'25'!H56+'26'!H56+'27'!H56+'28'!H56+'29'!H56+'30'!H56+'31'!H56</f>
        <v>44</v>
      </c>
      <c r="J52" s="69">
        <f>H52/E52*100</f>
        <v>25</v>
      </c>
      <c r="K52" s="172">
        <f>E52/30</f>
        <v>0.13333333333333333</v>
      </c>
      <c r="L52" s="201">
        <f t="shared" si="3"/>
        <v>3</v>
      </c>
      <c r="M52" s="162"/>
      <c r="N52" s="162"/>
      <c r="O52" s="162"/>
    </row>
    <row r="53" spans="1:15" s="161" customFormat="1" ht="12.95" customHeight="1">
      <c r="A53" s="174" t="s">
        <v>158</v>
      </c>
      <c r="B53" s="166" t="s">
        <v>122</v>
      </c>
      <c r="C53" s="67">
        <f>SUM(C54:C56)</f>
        <v>6</v>
      </c>
      <c r="D53" s="67">
        <f>SUM(D54:D56)</f>
        <v>249</v>
      </c>
      <c r="E53" s="67">
        <f t="shared" ref="E53:I53" si="19">SUM(E54:E56)</f>
        <v>17</v>
      </c>
      <c r="F53" s="67">
        <f t="shared" si="19"/>
        <v>4</v>
      </c>
      <c r="G53" s="67">
        <f t="shared" si="19"/>
        <v>40</v>
      </c>
      <c r="H53" s="67">
        <f t="shared" si="19"/>
        <v>1</v>
      </c>
      <c r="I53" s="67">
        <f t="shared" si="19"/>
        <v>38</v>
      </c>
      <c r="J53" s="66"/>
      <c r="K53" s="108"/>
      <c r="L53" s="201"/>
      <c r="M53" s="162"/>
      <c r="N53" s="162"/>
    </row>
    <row r="54" spans="1:15" s="161" customFormat="1" ht="12.95" customHeight="1">
      <c r="A54" s="168">
        <v>1</v>
      </c>
      <c r="B54" s="164" t="s">
        <v>84</v>
      </c>
      <c r="C54" s="69">
        <v>3</v>
      </c>
      <c r="D54" s="69">
        <v>120</v>
      </c>
      <c r="E54" s="69">
        <v>9</v>
      </c>
      <c r="F54" s="69">
        <v>3</v>
      </c>
      <c r="G54" s="69">
        <f>'01'!I58+'02'!I58+'03'!I58+'04'!I58+'05'!I58+'06'!I58+'07'!I58+'08'!I58+'09'!I58+'10'!I58+'11'!I58+'12'!I58+'13'!I58+'14'!I58+'15'!I58+'16'!I58+'17'!I58+'18'!I58+'19'!I58+'20'!I58+'21'!I58+'22'!I58+'23'!I58+'24'!I58+'25'!I58+'26'!I58+'27'!I58+'28'!I58+'29'!I58+'30'!I58+'31'!I58</f>
        <v>40</v>
      </c>
      <c r="H54" s="69">
        <f>'01'!E58+'02'!E58+'03'!E58+'04'!E58+'05'!E58+'06'!E58+'07'!E58+'08'!E58+'09'!E58+'10'!E58+'11'!E58+'12'!E58+'13'!E58+'14'!E58+'15'!E58+'16'!E58+'17'!E58+'18'!E58+'19'!E58+'20'!E58+'21'!E58+'22'!E58+'23'!E58+'24'!E58+'25'!E58+'26'!E58+'27'!E58+'28'!E58+'29'!E58+'30'!E58+'31'!E58</f>
        <v>1</v>
      </c>
      <c r="I54" s="69">
        <f>'01'!H58+'02'!H58+'03'!H58+'04'!H58+'05'!H58+'06'!H58+'07'!H58+'08'!H58+'09'!H58+'10'!H58+'11'!H58+'12'!H58+'13'!H58+'14'!H58+'15'!H58+'16'!H58+'17'!H58+'18'!H58+'19'!H58+'20'!H58+'21'!H58+'22'!H58+'23'!H58+'24'!H58+'25'!H58+'26'!H58+'27'!H58+'28'!H58+'29'!H58+'30'!H58+'31'!H58</f>
        <v>38</v>
      </c>
      <c r="J54" s="69">
        <f>H54/E54%</f>
        <v>11.111111111111111</v>
      </c>
      <c r="K54" s="165">
        <f>E54/30</f>
        <v>0.3</v>
      </c>
      <c r="L54" s="201">
        <f t="shared" si="3"/>
        <v>8</v>
      </c>
      <c r="M54" s="162"/>
      <c r="N54" s="162"/>
      <c r="O54" s="162"/>
    </row>
    <row r="55" spans="1:15" s="161" customFormat="1" ht="12.95" customHeight="1">
      <c r="A55" s="168">
        <v>2</v>
      </c>
      <c r="B55" s="164" t="s">
        <v>183</v>
      </c>
      <c r="C55" s="69">
        <v>1</v>
      </c>
      <c r="D55" s="69">
        <v>45</v>
      </c>
      <c r="E55" s="69">
        <v>3</v>
      </c>
      <c r="F55" s="69">
        <v>1</v>
      </c>
      <c r="G55" s="69">
        <f>'01'!I59+'02'!I59+'03'!I59+'04'!I59+'05'!I59+'06'!I59+'07'!I59+'08'!I59+'09'!I59+'10'!I59+'11'!I59+'12'!I59+'13'!I59+'14'!I59+'15'!I59+'16'!I59+'17'!I59+'18'!I59+'19'!I59+'20'!I59+'21'!I59+'22'!I59+'23'!I59+'24'!I59+'25'!I59+'26'!I59+'27'!I59+'28'!I59+'29'!I59+'30'!I59+'31'!I59</f>
        <v>0</v>
      </c>
      <c r="H55" s="69">
        <f>'01'!E59+'02'!E59+'03'!E59+'04'!E59+'05'!E59+'06'!E59+'07'!E59+'08'!E59+'09'!E59+'10'!E59+'11'!E59+'12'!E59+'13'!E59+'14'!E59+'15'!E59+'16'!E59+'17'!E59+'18'!E59+'19'!E59+'20'!E59+'21'!E59+'22'!E59+'23'!E59+'24'!E59+'25'!E59+'26'!E59+'27'!E59+'28'!E59+'29'!E59+'30'!E59+'31'!E59</f>
        <v>0</v>
      </c>
      <c r="I55" s="69">
        <f>'01'!H59+'02'!H59+'03'!H59+'04'!H59+'05'!H59+'06'!H59+'07'!H59+'08'!H59+'09'!H59+'10'!H59+'11'!H59+'12'!H59+'13'!H59+'14'!H59+'15'!H59+'16'!H59+'17'!H59+'18'!H59+'19'!H59+'20'!H59+'21'!H59+'22'!H59+'23'!H59+'24'!H59+'25'!H59+'26'!H59+'27'!H59+'28'!H59+'29'!H59+'30'!H59+'31'!H59</f>
        <v>0</v>
      </c>
      <c r="J55" s="69">
        <f>H55/E55*100</f>
        <v>0</v>
      </c>
      <c r="K55" s="167">
        <f>3/30</f>
        <v>0.1</v>
      </c>
      <c r="L55" s="201">
        <f t="shared" si="3"/>
        <v>3</v>
      </c>
      <c r="M55" s="162"/>
      <c r="N55" s="162"/>
      <c r="O55" s="162"/>
    </row>
    <row r="56" spans="1:15" s="161" customFormat="1" ht="12.95" customHeight="1">
      <c r="A56" s="168">
        <v>3</v>
      </c>
      <c r="B56" s="164" t="s">
        <v>197</v>
      </c>
      <c r="C56" s="69">
        <v>2</v>
      </c>
      <c r="D56" s="69">
        <v>84</v>
      </c>
      <c r="E56" s="69">
        <v>5</v>
      </c>
      <c r="F56" s="69"/>
      <c r="G56" s="69">
        <f>'01'!I60+'02'!I60+'03'!I60+'04'!I60+'05'!I60+'06'!I60+'07'!I60+'08'!I60+'09'!I60+'10'!I60+'11'!I60+'12'!I60+'13'!I60+'14'!I60+'15'!I60+'16'!I60+'17'!I60+'18'!I60+'19'!I60+'20'!I60+'21'!I60+'22'!I60+'23'!I60+'24'!I60+'25'!I60+'26'!I60+'27'!I60+'28'!I60+'29'!I60+'30'!I60+'31'!I60</f>
        <v>0</v>
      </c>
      <c r="H56" s="69">
        <f>'01'!E60+'02'!E60+'03'!E60+'04'!E60+'05'!E60+'06'!E60+'07'!E60+'08'!E60+'09'!E60+'10'!E60+'11'!E60+'12'!E60+'13'!E60+'14'!E60+'15'!E60+'16'!E60+'17'!E60+'18'!E60+'19'!E60+'20'!E60+'21'!E60+'22'!E60+'23'!E60+'24'!E60+'25'!E60+'26'!E60+'27'!E60+'28'!E60+'29'!E60+'30'!E60+'31'!E60</f>
        <v>0</v>
      </c>
      <c r="I56" s="69">
        <f>'01'!H60+'02'!H60+'03'!H60+'04'!H60+'05'!H60+'06'!H60+'07'!H60+'08'!H60+'09'!H60+'10'!H60+'11'!H60+'12'!H60+'13'!H60+'14'!H60+'15'!H60+'16'!H60+'17'!H60+'18'!H60+'19'!H60+'20'!H60+'21'!H60+'22'!H60+'23'!H60+'24'!H60+'25'!H60+'26'!H60+'27'!H60+'28'!H60+'29'!H60+'30'!H60+'31'!H60</f>
        <v>0</v>
      </c>
      <c r="J56" s="69">
        <f>H56/E56*100</f>
        <v>0</v>
      </c>
      <c r="K56" s="203">
        <f>5/30</f>
        <v>0.16666666666666666</v>
      </c>
      <c r="L56" s="201">
        <f t="shared" si="3"/>
        <v>5</v>
      </c>
      <c r="M56" s="162"/>
      <c r="N56" s="162"/>
      <c r="O56" s="162"/>
    </row>
    <row r="57" spans="1:15" s="161" customFormat="1" ht="12.95" customHeight="1">
      <c r="A57" s="174" t="s">
        <v>159</v>
      </c>
      <c r="B57" s="166" t="s">
        <v>153</v>
      </c>
      <c r="C57" s="67">
        <f t="shared" ref="C57:F57" si="20">C58</f>
        <v>2</v>
      </c>
      <c r="D57" s="67">
        <f t="shared" si="20"/>
        <v>82</v>
      </c>
      <c r="E57" s="67">
        <f t="shared" si="20"/>
        <v>8</v>
      </c>
      <c r="F57" s="67">
        <f t="shared" si="20"/>
        <v>2</v>
      </c>
      <c r="G57" s="67">
        <f t="shared" ref="C57:H61" si="21">G58</f>
        <v>41</v>
      </c>
      <c r="H57" s="67">
        <f t="shared" si="21"/>
        <v>1</v>
      </c>
      <c r="I57" s="67">
        <f>I58</f>
        <v>39</v>
      </c>
      <c r="J57" s="193"/>
      <c r="K57" s="160"/>
      <c r="L57" s="201"/>
      <c r="M57" s="162"/>
      <c r="N57" s="162"/>
      <c r="O57" s="162"/>
    </row>
    <row r="58" spans="1:15" s="161" customFormat="1" ht="12.95" customHeight="1">
      <c r="A58" s="168">
        <v>1</v>
      </c>
      <c r="B58" s="164" t="s">
        <v>160</v>
      </c>
      <c r="C58" s="69">
        <v>2</v>
      </c>
      <c r="D58" s="69">
        <v>82</v>
      </c>
      <c r="E58" s="69">
        <v>8</v>
      </c>
      <c r="F58" s="69">
        <v>2</v>
      </c>
      <c r="G58" s="69">
        <f>'01'!I65+'02'!I65+'03'!I65+'04'!I65+'05'!I65+'06'!I65+'07'!I65+'08'!I65+'09'!I65+'10'!I65+'11'!I65+'12'!I65+'13'!I65+'14'!I65+'15'!I65+'16'!I65+'17'!I65+'18'!I65+'19'!I65+'20'!I65+'21'!I65+'22'!I65+'23'!I65+'24'!I65+'25'!I65+'26'!I65+'27'!I65+'28'!I65+'29'!I65+'30'!I65+'31'!I65</f>
        <v>41</v>
      </c>
      <c r="H58" s="69">
        <f>'01'!E65+'02'!E65+'03'!E65+'04'!E65+'05'!E65+'06'!E65+'07'!E65+'08'!E65+'09'!E65+'10'!E65+'11'!E65+'12'!E65+'13'!E65+'14'!E65+'15'!E65+'16'!E65+'17'!E65+'18'!E65+'19'!E65+'20'!E65+'21'!E65+'22'!E65+'23'!E65+'24'!E65+'25'!E65+'26'!E65+'27'!E65+'28'!E65+'29'!E65+'30'!E65+'31'!E65</f>
        <v>1</v>
      </c>
      <c r="I58" s="69">
        <f>'01'!H65+'02'!H65+'03'!H65+'04'!H65+'05'!H65+'06'!H65+'07'!H65+'08'!H65+'09'!H65+'10'!H65+'11'!H65+'12'!H65+'13'!H65+'14'!H65+'15'!H65+'16'!H65+'17'!H65+'18'!H65+'19'!H65+'20'!H65+'21'!H65+'22'!H65+'23'!H65+'24'!H65+'25'!H65+'26'!H65+'27'!H65+'28'!H65+'29'!H65+'30'!H65+'31'!H65</f>
        <v>39</v>
      </c>
      <c r="J58" s="69">
        <f>H58/E58*100</f>
        <v>12.5</v>
      </c>
      <c r="K58" s="172">
        <f>E58/30</f>
        <v>0.26666666666666666</v>
      </c>
      <c r="L58" s="201">
        <f t="shared" si="3"/>
        <v>7</v>
      </c>
      <c r="M58" s="162"/>
      <c r="N58" s="162"/>
      <c r="O58" s="162"/>
    </row>
    <row r="59" spans="1:15" s="161" customFormat="1" ht="12.95" customHeight="1">
      <c r="A59" s="174" t="s">
        <v>163</v>
      </c>
      <c r="B59" s="166" t="s">
        <v>161</v>
      </c>
      <c r="C59" s="67">
        <f t="shared" si="21"/>
        <v>4</v>
      </c>
      <c r="D59" s="67">
        <f t="shared" si="21"/>
        <v>179</v>
      </c>
      <c r="E59" s="67">
        <f t="shared" si="21"/>
        <v>60</v>
      </c>
      <c r="F59" s="67">
        <f t="shared" si="21"/>
        <v>4</v>
      </c>
      <c r="G59" s="67">
        <f t="shared" si="21"/>
        <v>135</v>
      </c>
      <c r="H59" s="67">
        <f t="shared" si="21"/>
        <v>3</v>
      </c>
      <c r="I59" s="67">
        <f>I60</f>
        <v>129</v>
      </c>
      <c r="J59" s="193"/>
      <c r="K59" s="160"/>
      <c r="L59" s="201"/>
      <c r="M59" s="162"/>
      <c r="N59" s="162"/>
      <c r="O59" s="162"/>
    </row>
    <row r="60" spans="1:15" s="161" customFormat="1" ht="12.95" customHeight="1">
      <c r="A60" s="168">
        <v>1</v>
      </c>
      <c r="B60" s="164" t="s">
        <v>164</v>
      </c>
      <c r="C60" s="69">
        <v>4</v>
      </c>
      <c r="D60" s="69">
        <v>179</v>
      </c>
      <c r="E60" s="69">
        <f>K60*30</f>
        <v>60</v>
      </c>
      <c r="F60" s="69">
        <v>4</v>
      </c>
      <c r="G60" s="69">
        <f>'01'!I61+'02'!I61+'03'!I61+'04'!I61+'05'!I61+'06'!I61+'07'!I61+'08'!I61+'09'!I61+'10'!I61+'11'!I61+'12'!I61+'13'!I61+'14'!I61+'15'!I61+'16'!I61+'17'!I61+'18'!I61+'19'!I61+'20'!I61+'21'!I61+'22'!I61+'23'!I61+'24'!I61+'25'!I61+'26'!I61+'27'!I61+'28'!I61+'29'!I61+'30'!I61+'31'!I61</f>
        <v>135</v>
      </c>
      <c r="H60" s="69">
        <f>'01'!E61+'02'!E61+'03'!E61+'04'!E61+'05'!E61+'06'!E61+'07'!E61+'08'!E61+'09'!E61+'10'!E61+'11'!E61+'12'!E61+'13'!E61+'14'!E61+'15'!E61+'16'!E61+'17'!E61+'18'!E61+'19'!E61+'20'!E61+'21'!E61+'22'!E61+'23'!E61+'24'!E61+'25'!E61+'26'!E61+'27'!E61+'28'!E61+'29'!E61+'30'!E61+'31'!E61</f>
        <v>3</v>
      </c>
      <c r="I60" s="69">
        <f>'01'!H61+'02'!H61+'03'!H61+'04'!H61+'05'!H61+'06'!H61+'07'!H61+'08'!H61+'09'!H61+'10'!H61+'11'!H61+'12'!H61+'13'!H61+'14'!H61+'15'!H61+'16'!H61+'17'!H61+'18'!H61+'19'!H61+'20'!H61+'21'!H61+'22'!H61+'23'!H61+'24'!H61+'25'!H61+'26'!H61+'27'!H61+'28'!H61+'29'!H61+'30'!H61+'31'!H61</f>
        <v>129</v>
      </c>
      <c r="J60" s="69">
        <f>H60/E60*100</f>
        <v>5</v>
      </c>
      <c r="K60" s="167">
        <v>2</v>
      </c>
      <c r="L60" s="201">
        <f t="shared" si="3"/>
        <v>57</v>
      </c>
      <c r="M60" s="162"/>
      <c r="N60" s="162"/>
      <c r="O60" s="162"/>
    </row>
    <row r="61" spans="1:15" s="161" customFormat="1" ht="12.95" customHeight="1">
      <c r="A61" s="174" t="s">
        <v>168</v>
      </c>
      <c r="B61" s="166" t="s">
        <v>176</v>
      </c>
      <c r="C61" s="67">
        <f t="shared" ref="C61:F61" si="22">C62</f>
        <v>1</v>
      </c>
      <c r="D61" s="67">
        <f t="shared" si="22"/>
        <v>42</v>
      </c>
      <c r="E61" s="67">
        <f t="shared" si="22"/>
        <v>6</v>
      </c>
      <c r="F61" s="67">
        <f t="shared" si="22"/>
        <v>1</v>
      </c>
      <c r="G61" s="67">
        <f t="shared" si="21"/>
        <v>84</v>
      </c>
      <c r="H61" s="67">
        <f t="shared" si="21"/>
        <v>2</v>
      </c>
      <c r="I61" s="67">
        <f>I62</f>
        <v>80</v>
      </c>
      <c r="J61" s="193"/>
      <c r="K61" s="160"/>
      <c r="L61" s="201"/>
      <c r="M61" s="162"/>
      <c r="N61" s="162"/>
      <c r="O61" s="162"/>
    </row>
    <row r="62" spans="1:15" s="161" customFormat="1" ht="12.95" customHeight="1">
      <c r="A62" s="168">
        <v>1</v>
      </c>
      <c r="B62" s="164" t="s">
        <v>178</v>
      </c>
      <c r="C62" s="69">
        <v>1</v>
      </c>
      <c r="D62" s="69">
        <v>42</v>
      </c>
      <c r="E62" s="69">
        <v>6</v>
      </c>
      <c r="F62" s="69">
        <v>1</v>
      </c>
      <c r="G62" s="69">
        <f>'01'!I67+'02'!I67+'03'!I67+'04'!I67+'05'!I67+'06'!I67+'07'!I67+'08'!I67+'09'!I67+'10'!I67+'11'!I67+'12'!I67+'13'!I67+'14'!I67+'15'!I67+'16'!I67+'17'!I67+'18'!I67+'19'!I67+'20'!I67+'21'!I67+'22'!I67+'23'!I67+'24'!I67+'25'!I67+'26'!I67+'27'!I67+'28'!I67+'29'!I67+'30'!I67+'31'!I67</f>
        <v>84</v>
      </c>
      <c r="H62" s="69">
        <f>'01'!E67+'02'!E67+'03'!E67+'04'!E67+'05'!E67+'06'!E67+'07'!E67+'08'!E67+'09'!E67+'10'!E67+'11'!E67+'12'!E67+'13'!E67+'14'!E67+'15'!E67+'16'!E67+'17'!E67+'18'!E67+'19'!E67+'20'!E67+'21'!E67+'22'!E67+'23'!E67+'24'!E67+'25'!E67+'26'!E67+'27'!E67+'28'!E67+'29'!E67+'30'!E67+'31'!E67</f>
        <v>2</v>
      </c>
      <c r="I62" s="69">
        <f>'01'!H67+'02'!H67+'03'!H67+'04'!H67+'05'!H67+'06'!H67+'07'!H67+'08'!H67+'09'!H67+'10'!H67+'11'!H67+'12'!H67+'13'!H67+'14'!H67+'15'!H67+'16'!H67+'17'!H67+'18'!H67+'19'!H67+'20'!H67+'21'!H67+'22'!H67+'23'!H67+'24'!H67+'25'!H67+'26'!H67+'27'!H67+'28'!H67+'29'!H67+'30'!H67+'31'!H67</f>
        <v>80</v>
      </c>
      <c r="J62" s="69">
        <f>H62/E62*100</f>
        <v>33.333333333333329</v>
      </c>
      <c r="K62" s="167">
        <f>E62/30</f>
        <v>0.2</v>
      </c>
      <c r="L62" s="201">
        <f t="shared" si="3"/>
        <v>4</v>
      </c>
      <c r="M62" s="162"/>
      <c r="N62" s="162"/>
      <c r="O62" s="162"/>
    </row>
    <row r="63" spans="1:15" s="161" customFormat="1" ht="12.95" customHeight="1">
      <c r="A63" s="174" t="s">
        <v>184</v>
      </c>
      <c r="B63" s="166" t="s">
        <v>173</v>
      </c>
      <c r="C63" s="67">
        <f t="shared" ref="C63:H63" si="23">C64</f>
        <v>2</v>
      </c>
      <c r="D63" s="67">
        <f t="shared" si="23"/>
        <v>84</v>
      </c>
      <c r="E63" s="67">
        <f t="shared" si="23"/>
        <v>8</v>
      </c>
      <c r="F63" s="67">
        <f t="shared" si="23"/>
        <v>2</v>
      </c>
      <c r="G63" s="67">
        <f t="shared" si="23"/>
        <v>42</v>
      </c>
      <c r="H63" s="67">
        <f t="shared" si="23"/>
        <v>1</v>
      </c>
      <c r="I63" s="67">
        <f>I64</f>
        <v>40</v>
      </c>
      <c r="J63" s="193"/>
      <c r="K63" s="160"/>
      <c r="L63" s="201"/>
      <c r="M63" s="162"/>
      <c r="N63" s="162"/>
      <c r="O63" s="162"/>
    </row>
    <row r="64" spans="1:15" s="161" customFormat="1" ht="12.95" customHeight="1">
      <c r="A64" s="168">
        <v>1</v>
      </c>
      <c r="B64" s="164" t="s">
        <v>177</v>
      </c>
      <c r="C64" s="69">
        <v>2</v>
      </c>
      <c r="D64" s="69">
        <v>84</v>
      </c>
      <c r="E64" s="69">
        <v>8</v>
      </c>
      <c r="F64" s="69">
        <v>2</v>
      </c>
      <c r="G64" s="69">
        <f>'01'!I69+'02'!I69+'03'!I69+'04'!I69+'05'!I69+'06'!I69+'07'!I69+'08'!I69+'09'!I69+'10'!I69+'11'!I69+'12'!I69+'13'!I69+'14'!I69+'15'!I69+'16'!I69+'17'!I69+'18'!I69+'19'!I69+'20'!I69+'21'!I69+'22'!I69+'23'!I69+'24'!I69+'25'!I69+'26'!I69+'27'!I69+'28'!I69+'29'!I69+'30'!I69+'31'!I69</f>
        <v>42</v>
      </c>
      <c r="H64" s="69">
        <f>'01'!E69+'02'!E69+'03'!E69+'04'!E69+'05'!E69+'06'!E69+'07'!E69+'08'!E69+'09'!E69+'10'!E69+'11'!E69+'12'!E69+'13'!E69+'14'!E69+'15'!E69+'16'!E69+'17'!E69+'18'!E69+'19'!E69+'20'!E69+'21'!E69+'22'!E69+'23'!E69+'24'!E69+'25'!E69+'26'!E69+'27'!E69+'28'!E69+'29'!E69+'30'!E69+'31'!E69</f>
        <v>1</v>
      </c>
      <c r="I64" s="69">
        <f>'01'!H69+'02'!H69+'03'!H69+'04'!H69+'05'!H69+'06'!H69+'07'!H69+'08'!H69+'09'!H69+'10'!H69+'11'!H69+'12'!H69+'13'!H69+'14'!H69+'15'!H69+'16'!H69+'17'!H69+'18'!H69+'19'!H69+'20'!H69+'21'!H69+'22'!H69+'23'!H69+'24'!H69+'25'!H69+'26'!H69+'27'!H69+'28'!H69+'29'!H69+'30'!H69+'31'!H69</f>
        <v>40</v>
      </c>
      <c r="J64" s="69">
        <f>H64/E64*100</f>
        <v>12.5</v>
      </c>
      <c r="K64" s="167">
        <v>0.27</v>
      </c>
      <c r="L64" s="201">
        <f t="shared" si="3"/>
        <v>7</v>
      </c>
      <c r="M64" s="162"/>
      <c r="N64" s="162"/>
      <c r="O64" s="162"/>
    </row>
    <row r="65" spans="1:15" s="161" customFormat="1" ht="12.95" hidden="1" customHeight="1">
      <c r="A65" s="174" t="s">
        <v>185</v>
      </c>
      <c r="B65" s="195" t="s">
        <v>179</v>
      </c>
      <c r="C65" s="67">
        <f t="shared" ref="C65:H65" si="24">C66</f>
        <v>1</v>
      </c>
      <c r="D65" s="67">
        <f t="shared" si="24"/>
        <v>29</v>
      </c>
      <c r="E65" s="67">
        <f t="shared" si="24"/>
        <v>30</v>
      </c>
      <c r="F65" s="67">
        <f t="shared" si="24"/>
        <v>1</v>
      </c>
      <c r="G65" s="67">
        <f t="shared" si="24"/>
        <v>0</v>
      </c>
      <c r="H65" s="67">
        <f t="shared" si="24"/>
        <v>0</v>
      </c>
      <c r="I65" s="67">
        <f>I66</f>
        <v>0</v>
      </c>
      <c r="J65" s="193"/>
      <c r="K65" s="160"/>
      <c r="L65" s="201">
        <f t="shared" si="3"/>
        <v>30</v>
      </c>
      <c r="M65" s="162"/>
      <c r="N65" s="162"/>
      <c r="O65" s="162"/>
    </row>
    <row r="66" spans="1:15" s="161" customFormat="1" ht="12.95" hidden="1" customHeight="1">
      <c r="A66" s="168">
        <v>1</v>
      </c>
      <c r="B66" s="169" t="s">
        <v>181</v>
      </c>
      <c r="C66" s="69">
        <v>1</v>
      </c>
      <c r="D66" s="69">
        <v>29</v>
      </c>
      <c r="E66" s="69">
        <f t="shared" ref="E66" si="25">K66*30</f>
        <v>30</v>
      </c>
      <c r="F66" s="69">
        <v>1</v>
      </c>
      <c r="G66" s="69">
        <f>'01'!I71+'02'!I71+'03'!I71+'04'!I71+'05'!I71+'06'!I71+'07'!I71+'08'!I71+'09'!I71+'10'!I71+'11'!I71+'12'!I71+'13'!I71+'14'!I71+'15'!I71+'16'!I71+'17'!I71+'18'!I71+'19'!I71+'20'!I71+'21'!I71+'22'!I71+'23'!I71+'24'!I71+'25'!I71+'26'!I71+'27'!I71+'28'!I71+'29'!I71+'30'!I71+'31'!I71</f>
        <v>0</v>
      </c>
      <c r="H66" s="69">
        <f>'01'!E71+'02'!E71+'03'!E71+'04'!E71+'05'!E71+'06'!E71+'07'!E71+'08'!E71+'09'!E71+'10'!E71+'11'!E71+'12'!E71+'13'!E71+'14'!E71+'15'!E71+'16'!E71+'17'!E71+'18'!E71+'19'!E71+'20'!E71+'21'!E71+'22'!E71+'23'!E71+'24'!E71+'25'!E71+'26'!E71+'27'!E71+'28'!E71+'29'!E71+'30'!E71+'31'!E71</f>
        <v>0</v>
      </c>
      <c r="I66" s="69">
        <f>'01'!H71+'02'!H71+'03'!H71+'04'!H71+'05'!H71+'06'!H71+'07'!H71+'08'!H71+'09'!H71+'10'!H71+'11'!H71+'12'!H71+'13'!H71+'14'!H71+'15'!H71+'16'!H71+'17'!H71+'18'!H71+'19'!H71+'20'!H71+'21'!H71+'22'!H71+'23'!H71+'24'!H71+'25'!H71+'26'!H71+'27'!H71+'28'!H71+'29'!H71+'30'!H71+'31'!H71</f>
        <v>0</v>
      </c>
      <c r="J66" s="69">
        <f>H66/E66*100</f>
        <v>0</v>
      </c>
      <c r="K66" s="167">
        <v>1</v>
      </c>
      <c r="L66" s="201">
        <f t="shared" si="3"/>
        <v>30</v>
      </c>
      <c r="M66" s="162"/>
      <c r="N66" s="162"/>
      <c r="O66" s="162"/>
    </row>
    <row r="67" spans="1:15" s="161" customFormat="1" ht="12.95" customHeight="1">
      <c r="A67" s="174" t="s">
        <v>185</v>
      </c>
      <c r="B67" s="195" t="s">
        <v>180</v>
      </c>
      <c r="C67" s="67">
        <f t="shared" ref="C67:H67" si="26">C68</f>
        <v>2</v>
      </c>
      <c r="D67" s="67">
        <f t="shared" si="26"/>
        <v>86</v>
      </c>
      <c r="E67" s="67">
        <f t="shared" si="26"/>
        <v>12</v>
      </c>
      <c r="F67" s="67">
        <f t="shared" si="26"/>
        <v>2</v>
      </c>
      <c r="G67" s="67">
        <f t="shared" si="26"/>
        <v>86</v>
      </c>
      <c r="H67" s="67">
        <f t="shared" si="26"/>
        <v>2</v>
      </c>
      <c r="I67" s="67">
        <f>I68</f>
        <v>82</v>
      </c>
      <c r="J67" s="193"/>
      <c r="K67" s="160"/>
      <c r="L67" s="201"/>
      <c r="M67" s="162"/>
      <c r="N67" s="162"/>
      <c r="O67" s="162"/>
    </row>
    <row r="68" spans="1:15" s="161" customFormat="1" ht="12.95" customHeight="1" thickBot="1">
      <c r="A68" s="175">
        <v>1</v>
      </c>
      <c r="B68" s="176" t="s">
        <v>182</v>
      </c>
      <c r="C68" s="98">
        <v>2</v>
      </c>
      <c r="D68" s="98">
        <v>86</v>
      </c>
      <c r="E68" s="98">
        <v>12</v>
      </c>
      <c r="F68" s="98">
        <v>2</v>
      </c>
      <c r="G68" s="98">
        <f>'01'!I73+'02'!I73+'03'!I73+'04'!I73+'05'!I73+'06'!I73+'07'!I73+'08'!I73+'09'!I73+'10'!I73+'11'!I73+'12'!I73+'13'!I73+'14'!I73+'15'!I73+'16'!I73+'17'!I73+'18'!I73+'19'!I73+'20'!I73+'21'!I73+'22'!I73+'23'!I73+'24'!I73+'25'!I73+'26'!I73+'27'!I73+'28'!I73+'29'!I73+'30'!I73+'31'!I73</f>
        <v>86</v>
      </c>
      <c r="H68" s="98">
        <f>'01'!E73+'02'!E73+'03'!E73+'04'!E73+'05'!E73+'06'!E73+'07'!E73+'08'!E73+'09'!E73+'10'!E73+'11'!E73+'12'!E73+'13'!E73+'14'!E73+'15'!E73+'16'!E73+'17'!E73+'18'!E73+'19'!E73+'20'!E73+'21'!E73+'22'!E73+'23'!E73+'24'!E73+'25'!E73+'26'!E73+'27'!E73+'28'!E73+'29'!E73+'30'!E73+'31'!E73</f>
        <v>2</v>
      </c>
      <c r="I68" s="98">
        <f>'01'!H73+'02'!H73+'03'!H73+'04'!H73+'05'!H73+'06'!H73+'07'!H73+'08'!H73+'09'!H73+'10'!H73+'11'!H73+'12'!H73+'13'!H73+'14'!H73+'15'!H73+'16'!H73+'17'!H73+'18'!H73+'19'!H73+'20'!H73+'21'!H73+'22'!H73+'23'!H73+'24'!H73+'25'!H73+'26'!H73+'27'!H73+'28'!H73+'29'!H73+'30'!H73+'31'!H73</f>
        <v>82</v>
      </c>
      <c r="J68" s="98">
        <f>H68/E68*100</f>
        <v>16.666666666666664</v>
      </c>
      <c r="K68" s="177">
        <f>E68/30</f>
        <v>0.4</v>
      </c>
      <c r="L68" s="201">
        <f t="shared" si="3"/>
        <v>10</v>
      </c>
      <c r="M68" s="162"/>
      <c r="N68" s="162"/>
      <c r="O68" s="162"/>
    </row>
    <row r="69" spans="1:15" s="68" customFormat="1" ht="15.75" customHeight="1" thickTop="1">
      <c r="A69" s="118"/>
      <c r="B69" s="78"/>
      <c r="C69" s="119"/>
      <c r="D69" s="119"/>
      <c r="E69" s="120"/>
      <c r="F69" s="120"/>
      <c r="G69" s="120"/>
      <c r="H69" s="120"/>
      <c r="I69" s="120"/>
      <c r="J69" s="120"/>
      <c r="K69" s="121"/>
      <c r="M69" s="71"/>
      <c r="O69" s="71"/>
    </row>
    <row r="70" spans="1:15" s="68" customFormat="1" ht="15.75" customHeight="1">
      <c r="A70" s="118"/>
      <c r="B70" s="78"/>
      <c r="C70" s="119"/>
      <c r="D70" s="119"/>
      <c r="E70" s="119"/>
      <c r="F70" s="119"/>
      <c r="G70" s="223" t="s">
        <v>199</v>
      </c>
      <c r="H70" s="223"/>
      <c r="I70" s="223"/>
      <c r="J70" s="223"/>
      <c r="K70" s="223"/>
      <c r="M70" s="71"/>
      <c r="O70" s="71"/>
    </row>
    <row r="71" spans="1:15" ht="15.75">
      <c r="A71" s="62"/>
      <c r="B71" s="198" t="s">
        <v>195</v>
      </c>
      <c r="C71" s="62"/>
      <c r="D71" s="62"/>
      <c r="E71" s="62"/>
      <c r="F71" s="62"/>
      <c r="G71" s="211" t="s">
        <v>132</v>
      </c>
      <c r="H71" s="211"/>
      <c r="I71" s="211"/>
      <c r="J71" s="211"/>
      <c r="K71" s="211"/>
      <c r="L71" t="s">
        <v>70</v>
      </c>
    </row>
    <row r="72" spans="1:15" ht="15.75">
      <c r="A72" s="62"/>
      <c r="B72" s="64" t="s">
        <v>130</v>
      </c>
      <c r="C72" s="78"/>
      <c r="D72" s="62"/>
      <c r="E72" s="62"/>
      <c r="F72" s="62"/>
      <c r="G72" s="62"/>
      <c r="H72" s="99"/>
      <c r="I72" s="62"/>
      <c r="J72" s="62"/>
      <c r="K72" s="63"/>
    </row>
    <row r="73" spans="1:15">
      <c r="A73" s="62"/>
      <c r="B73" s="62" t="s">
        <v>131</v>
      </c>
      <c r="C73" s="62"/>
      <c r="D73" s="62"/>
      <c r="E73" s="62"/>
      <c r="F73" s="62"/>
      <c r="G73" s="62"/>
      <c r="H73" s="62"/>
      <c r="I73" s="197"/>
      <c r="J73" s="62"/>
      <c r="K73" s="63"/>
      <c r="L73" t="s">
        <v>70</v>
      </c>
    </row>
    <row r="74" spans="1:15">
      <c r="A74" s="62"/>
      <c r="B74" s="62" t="s">
        <v>201</v>
      </c>
      <c r="C74" s="62"/>
      <c r="D74" s="62"/>
      <c r="E74" s="62"/>
      <c r="F74" s="62"/>
      <c r="G74" s="183"/>
      <c r="H74" s="183"/>
      <c r="I74" s="183"/>
      <c r="J74" s="62"/>
      <c r="K74" s="63"/>
    </row>
    <row r="75" spans="1:15">
      <c r="B75" s="62" t="s">
        <v>200</v>
      </c>
      <c r="I75" t="s">
        <v>70</v>
      </c>
    </row>
  </sheetData>
  <mergeCells count="17">
    <mergeCell ref="L9:L10"/>
    <mergeCell ref="G71:K71"/>
    <mergeCell ref="A4:K4"/>
    <mergeCell ref="A5:K5"/>
    <mergeCell ref="A7:K7"/>
    <mergeCell ref="A9:A10"/>
    <mergeCell ref="B9:B10"/>
    <mergeCell ref="C9:E9"/>
    <mergeCell ref="F9:I9"/>
    <mergeCell ref="K9:K10"/>
    <mergeCell ref="J9:J10"/>
    <mergeCell ref="G70:K70"/>
    <mergeCell ref="A1:C1"/>
    <mergeCell ref="A3:C3"/>
    <mergeCell ref="F1:K1"/>
    <mergeCell ref="F2:K2"/>
    <mergeCell ref="A2:C2"/>
  </mergeCells>
  <phoneticPr fontId="9" type="noConversion"/>
  <pageMargins left="0.75" right="0.67" top="0.3" bottom="0.15" header="0.5" footer="0.5"/>
  <pageSetup paperSize="9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91"/>
  <sheetViews>
    <sheetView workbookViewId="0">
      <selection sqref="A1:XFD1048576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2" t="s">
        <v>64</v>
      </c>
      <c r="B1" s="272"/>
      <c r="C1" s="272"/>
      <c r="D1" s="273" t="s">
        <v>65</v>
      </c>
      <c r="E1" s="273"/>
      <c r="F1" s="273"/>
      <c r="G1" s="273"/>
      <c r="H1" s="273"/>
      <c r="I1" s="273"/>
      <c r="J1" s="273"/>
      <c r="K1" s="273"/>
      <c r="L1" s="273"/>
      <c r="M1" s="273"/>
    </row>
    <row r="2" spans="1:13">
      <c r="A2" s="273" t="s">
        <v>66</v>
      </c>
      <c r="B2" s="273"/>
      <c r="C2" s="273"/>
      <c r="D2" s="274" t="s">
        <v>67</v>
      </c>
      <c r="E2" s="274"/>
      <c r="F2" s="274"/>
      <c r="G2" s="274"/>
      <c r="H2" s="274"/>
      <c r="I2" s="274"/>
      <c r="J2" s="274"/>
      <c r="K2" s="274"/>
      <c r="L2" s="274"/>
      <c r="M2" s="274"/>
    </row>
    <row r="3" spans="1:13">
      <c r="A3" s="249" t="s">
        <v>68</v>
      </c>
      <c r="B3" s="249"/>
      <c r="C3" s="249"/>
    </row>
    <row r="4" spans="1:13" ht="20.25">
      <c r="A4" s="271" t="s">
        <v>69</v>
      </c>
      <c r="B4" s="271"/>
      <c r="C4" s="271"/>
      <c r="D4" s="271"/>
      <c r="E4" s="271"/>
      <c r="F4" s="271"/>
      <c r="G4" s="271"/>
      <c r="H4" s="271"/>
      <c r="I4" s="271"/>
      <c r="J4" s="271"/>
      <c r="K4" s="271"/>
      <c r="L4" s="271"/>
      <c r="M4" s="271"/>
    </row>
    <row r="5" spans="1:13" ht="13.5" thickBot="1">
      <c r="A5" s="264" t="s">
        <v>194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</row>
    <row r="6" spans="1:13" ht="13.5" customHeight="1" thickTop="1">
      <c r="A6" s="5" t="s">
        <v>0</v>
      </c>
      <c r="B6" s="20" t="s">
        <v>1</v>
      </c>
      <c r="C6" s="265" t="s">
        <v>31</v>
      </c>
      <c r="D6" s="265"/>
      <c r="E6" s="265"/>
      <c r="F6" s="265" t="s">
        <v>33</v>
      </c>
      <c r="G6" s="265"/>
      <c r="H6" s="265"/>
      <c r="I6" s="265"/>
      <c r="J6" s="266" t="s">
        <v>41</v>
      </c>
      <c r="K6" s="266" t="s">
        <v>42</v>
      </c>
      <c r="L6" s="266" t="s">
        <v>43</v>
      </c>
      <c r="M6" s="268" t="s">
        <v>45</v>
      </c>
    </row>
    <row r="7" spans="1:13">
      <c r="A7" s="6" t="s">
        <v>2</v>
      </c>
      <c r="B7" s="21" t="s">
        <v>38</v>
      </c>
      <c r="C7" s="205" t="s">
        <v>35</v>
      </c>
      <c r="D7" s="205" t="s">
        <v>36</v>
      </c>
      <c r="E7" s="205" t="s">
        <v>32</v>
      </c>
      <c r="F7" s="205" t="s">
        <v>34</v>
      </c>
      <c r="G7" s="205" t="s">
        <v>37</v>
      </c>
      <c r="H7" s="27" t="s">
        <v>39</v>
      </c>
      <c r="I7" s="205" t="s">
        <v>40</v>
      </c>
      <c r="J7" s="267"/>
      <c r="K7" s="267"/>
      <c r="L7" s="267"/>
      <c r="M7" s="269"/>
    </row>
    <row r="8" spans="1:13">
      <c r="A8" s="35">
        <v>1</v>
      </c>
      <c r="B8" s="32" t="s">
        <v>20</v>
      </c>
      <c r="C8" s="33">
        <f>C9</f>
        <v>0</v>
      </c>
      <c r="D8" s="33">
        <f>D10+D11+D12</f>
        <v>0</v>
      </c>
      <c r="E8" s="33">
        <f>SUM(E9:E12)</f>
        <v>0</v>
      </c>
      <c r="F8" s="33">
        <f>F9</f>
        <v>0</v>
      </c>
      <c r="G8" s="33">
        <f>G10+G11+G12</f>
        <v>0</v>
      </c>
      <c r="H8" s="34">
        <f>SUM(H9:H12)</f>
        <v>0</v>
      </c>
      <c r="I8" s="34">
        <f>SUM(I9:I12)</f>
        <v>0</v>
      </c>
      <c r="J8" s="34">
        <f>SUM(J9:J12)</f>
        <v>0</v>
      </c>
      <c r="K8" s="34">
        <f>SUM(K9:K12)</f>
        <v>0</v>
      </c>
      <c r="L8" s="34">
        <f>L9+L10+L11+L12</f>
        <v>0</v>
      </c>
      <c r="M8" s="34">
        <f>SUM(M9:M12)</f>
        <v>0</v>
      </c>
    </row>
    <row r="9" spans="1:13">
      <c r="A9" s="8"/>
      <c r="B9" s="1" t="s">
        <v>3</v>
      </c>
      <c r="C9" s="205"/>
      <c r="D9" s="205"/>
      <c r="E9" s="205">
        <f>C9</f>
        <v>0</v>
      </c>
      <c r="F9" s="205">
        <f>E9*24</f>
        <v>0</v>
      </c>
      <c r="G9" s="205"/>
      <c r="H9" s="178">
        <f>F9</f>
        <v>0</v>
      </c>
      <c r="I9" s="178">
        <f>H9+E9</f>
        <v>0</v>
      </c>
      <c r="J9" s="178">
        <f>3200*I9</f>
        <v>0</v>
      </c>
      <c r="K9" s="178">
        <f>1600*H9</f>
        <v>0</v>
      </c>
      <c r="L9" s="141"/>
      <c r="M9" s="42">
        <f t="shared" ref="M9:M12" si="0">J9+K9</f>
        <v>0</v>
      </c>
    </row>
    <row r="10" spans="1:13">
      <c r="A10" s="9"/>
      <c r="B10" s="1" t="s">
        <v>6</v>
      </c>
      <c r="C10" s="205"/>
      <c r="D10" s="205"/>
      <c r="E10" s="205">
        <f>D10</f>
        <v>0</v>
      </c>
      <c r="F10" s="205"/>
      <c r="G10" s="205"/>
      <c r="H10" s="178">
        <f>G10</f>
        <v>0</v>
      </c>
      <c r="I10" s="178">
        <f>H10+E10</f>
        <v>0</v>
      </c>
      <c r="J10" s="178">
        <f>3200*I10</f>
        <v>0</v>
      </c>
      <c r="K10" s="178">
        <f>1600*H10</f>
        <v>0</v>
      </c>
      <c r="L10" s="141"/>
      <c r="M10" s="42">
        <f t="shared" si="0"/>
        <v>0</v>
      </c>
    </row>
    <row r="11" spans="1:13">
      <c r="A11" s="10"/>
      <c r="B11" s="1" t="s">
        <v>5</v>
      </c>
      <c r="C11" s="205"/>
      <c r="D11" s="205"/>
      <c r="E11" s="205">
        <f>D11</f>
        <v>0</v>
      </c>
      <c r="F11" s="205"/>
      <c r="G11" s="205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5"/>
      <c r="D12" s="205"/>
      <c r="E12" s="205">
        <f>D12</f>
        <v>0</v>
      </c>
      <c r="F12" s="205"/>
      <c r="G12" s="205">
        <f>E12*32</f>
        <v>0</v>
      </c>
      <c r="H12" s="178">
        <f>G12</f>
        <v>0</v>
      </c>
      <c r="I12" s="178">
        <f>H12+E12*2</f>
        <v>0</v>
      </c>
      <c r="J12" s="178">
        <f>4000*I12</f>
        <v>0</v>
      </c>
      <c r="K12" s="178"/>
      <c r="L12" s="141"/>
      <c r="M12" s="42">
        <f t="shared" si="0"/>
        <v>0</v>
      </c>
    </row>
    <row r="13" spans="1:13">
      <c r="A13" s="35">
        <v>2</v>
      </c>
      <c r="B13" s="32" t="s">
        <v>21</v>
      </c>
      <c r="C13" s="36">
        <f>C14</f>
        <v>0</v>
      </c>
      <c r="D13" s="36">
        <f>D15+D16+D17+D18+D19</f>
        <v>0</v>
      </c>
      <c r="E13" s="36">
        <f>SUM(E14:E19)</f>
        <v>0</v>
      </c>
      <c r="F13" s="36">
        <f>F14</f>
        <v>0</v>
      </c>
      <c r="G13" s="36">
        <f>G15+G16+G17+G18+G19</f>
        <v>0</v>
      </c>
      <c r="H13" s="37">
        <f>SUM(H14:H19)</f>
        <v>0</v>
      </c>
      <c r="I13" s="37">
        <f>SUM(I14:I19)</f>
        <v>0</v>
      </c>
      <c r="J13" s="37">
        <f>SUM(J14:J19)</f>
        <v>0</v>
      </c>
      <c r="K13" s="37">
        <f>SUM(K14:K19)</f>
        <v>0</v>
      </c>
      <c r="L13" s="44">
        <f>L14+L15+L16+L17+L18+L19</f>
        <v>0</v>
      </c>
      <c r="M13" s="37">
        <f>SUM(M14:M19)</f>
        <v>0</v>
      </c>
    </row>
    <row r="14" spans="1:13">
      <c r="A14" s="12"/>
      <c r="B14" s="1" t="s">
        <v>3</v>
      </c>
      <c r="C14" s="205"/>
      <c r="D14" s="205"/>
      <c r="E14" s="205">
        <f>C14</f>
        <v>0</v>
      </c>
      <c r="F14" s="205">
        <f>C14*15</f>
        <v>0</v>
      </c>
      <c r="G14" s="205"/>
      <c r="H14" s="178">
        <f>F14</f>
        <v>0</v>
      </c>
      <c r="I14" s="178">
        <f t="shared" ref="I14:I19" si="2">H14+E14</f>
        <v>0</v>
      </c>
      <c r="J14" s="178">
        <f>3200*I14</f>
        <v>0</v>
      </c>
      <c r="K14" s="178">
        <f>H14*1600</f>
        <v>0</v>
      </c>
      <c r="L14" s="141"/>
      <c r="M14" s="42">
        <f>J14+K14</f>
        <v>0</v>
      </c>
    </row>
    <row r="15" spans="1:13">
      <c r="A15" s="12"/>
      <c r="B15" s="1" t="s">
        <v>6</v>
      </c>
      <c r="C15" s="205"/>
      <c r="D15" s="205"/>
      <c r="E15" s="205">
        <f>D15</f>
        <v>0</v>
      </c>
      <c r="F15" s="205"/>
      <c r="G15" s="205">
        <f>D15*15</f>
        <v>0</v>
      </c>
      <c r="H15" s="178">
        <f>G15</f>
        <v>0</v>
      </c>
      <c r="I15" s="178">
        <f t="shared" si="2"/>
        <v>0</v>
      </c>
      <c r="J15" s="178">
        <f t="shared" ref="J15:J19" si="3">3200*I15</f>
        <v>0</v>
      </c>
      <c r="K15" s="178">
        <f t="shared" ref="K15:K19" si="4">H15*1600</f>
        <v>0</v>
      </c>
      <c r="L15" s="141"/>
      <c r="M15" s="42">
        <f t="shared" ref="M15:M19" si="5">J15+K15</f>
        <v>0</v>
      </c>
    </row>
    <row r="16" spans="1:13">
      <c r="A16" s="12"/>
      <c r="B16" s="1" t="s">
        <v>5</v>
      </c>
      <c r="C16" s="205"/>
      <c r="D16" s="205"/>
      <c r="E16" s="205">
        <f>D16</f>
        <v>0</v>
      </c>
      <c r="F16" s="205"/>
      <c r="G16" s="205">
        <f>D16*15</f>
        <v>0</v>
      </c>
      <c r="H16" s="178">
        <f>G16</f>
        <v>0</v>
      </c>
      <c r="I16" s="178">
        <f t="shared" si="2"/>
        <v>0</v>
      </c>
      <c r="J16" s="178">
        <f t="shared" si="3"/>
        <v>0</v>
      </c>
      <c r="K16" s="178">
        <f t="shared" si="4"/>
        <v>0</v>
      </c>
      <c r="L16" s="141"/>
      <c r="M16" s="42">
        <f t="shared" si="5"/>
        <v>0</v>
      </c>
    </row>
    <row r="17" spans="1:13">
      <c r="A17" s="12"/>
      <c r="B17" s="2" t="s">
        <v>7</v>
      </c>
      <c r="C17" s="205"/>
      <c r="D17" s="205"/>
      <c r="E17" s="205">
        <f>D17</f>
        <v>0</v>
      </c>
      <c r="F17" s="205"/>
      <c r="G17" s="205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5"/>
      <c r="D18" s="205"/>
      <c r="E18" s="205">
        <f>D18</f>
        <v>0</v>
      </c>
      <c r="F18" s="205"/>
      <c r="G18" s="205">
        <f>D18*15</f>
        <v>0</v>
      </c>
      <c r="H18" s="178">
        <f>G18</f>
        <v>0</v>
      </c>
      <c r="I18" s="178">
        <f t="shared" si="2"/>
        <v>0</v>
      </c>
      <c r="J18" s="178">
        <f t="shared" si="3"/>
        <v>0</v>
      </c>
      <c r="K18" s="178">
        <f t="shared" si="4"/>
        <v>0</v>
      </c>
      <c r="L18" s="141"/>
      <c r="M18" s="42">
        <f t="shared" si="5"/>
        <v>0</v>
      </c>
    </row>
    <row r="19" spans="1:13">
      <c r="A19" s="14"/>
      <c r="B19" s="23" t="s">
        <v>4</v>
      </c>
      <c r="C19" s="205"/>
      <c r="D19" s="205"/>
      <c r="E19" s="205">
        <f>D19</f>
        <v>0</v>
      </c>
      <c r="F19" s="205"/>
      <c r="G19" s="205">
        <f>D19*15</f>
        <v>0</v>
      </c>
      <c r="H19" s="178">
        <f>G19</f>
        <v>0</v>
      </c>
      <c r="I19" s="178">
        <f t="shared" si="2"/>
        <v>0</v>
      </c>
      <c r="J19" s="178">
        <f t="shared" si="3"/>
        <v>0</v>
      </c>
      <c r="K19" s="178">
        <f t="shared" si="4"/>
        <v>0</v>
      </c>
      <c r="L19" s="141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0</v>
      </c>
      <c r="E20" s="36">
        <f t="shared" ref="E20:L20" si="6">E21</f>
        <v>0</v>
      </c>
      <c r="F20" s="36"/>
      <c r="G20" s="36">
        <f t="shared" si="6"/>
        <v>0</v>
      </c>
      <c r="H20" s="36">
        <f t="shared" si="6"/>
        <v>0</v>
      </c>
      <c r="I20" s="36">
        <f t="shared" si="6"/>
        <v>0</v>
      </c>
      <c r="J20" s="36">
        <f t="shared" si="6"/>
        <v>0</v>
      </c>
      <c r="K20" s="36">
        <f t="shared" si="6"/>
        <v>0</v>
      </c>
      <c r="L20" s="36">
        <f t="shared" si="6"/>
        <v>0</v>
      </c>
      <c r="M20" s="37">
        <f>M21</f>
        <v>0</v>
      </c>
    </row>
    <row r="21" spans="1:13">
      <c r="A21" s="10"/>
      <c r="B21" s="24" t="s">
        <v>19</v>
      </c>
      <c r="C21" s="205"/>
      <c r="D21" s="205"/>
      <c r="E21" s="205">
        <f>D21</f>
        <v>0</v>
      </c>
      <c r="F21" s="205"/>
      <c r="G21" s="205"/>
      <c r="H21" s="178">
        <f>G21</f>
        <v>0</v>
      </c>
      <c r="I21" s="178"/>
      <c r="J21" s="178">
        <f>3200*I21</f>
        <v>0</v>
      </c>
      <c r="K21" s="178"/>
      <c r="L21" s="141"/>
      <c r="M21" s="42">
        <f>J21+K21</f>
        <v>0</v>
      </c>
    </row>
    <row r="22" spans="1:13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3">
      <c r="A23" s="15"/>
      <c r="B23" s="3" t="s">
        <v>9</v>
      </c>
      <c r="C23" s="205"/>
      <c r="D23" s="205"/>
      <c r="E23" s="205">
        <f>D23</f>
        <v>0</v>
      </c>
      <c r="F23" s="205"/>
      <c r="G23" s="205">
        <f>E23*32</f>
        <v>0</v>
      </c>
      <c r="H23" s="178">
        <f>G23</f>
        <v>0</v>
      </c>
      <c r="I23" s="178">
        <f>H23+E23*2</f>
        <v>0</v>
      </c>
      <c r="J23" s="178">
        <f>3200*I23</f>
        <v>0</v>
      </c>
      <c r="K23" s="178">
        <f>1600*H23</f>
        <v>0</v>
      </c>
      <c r="L23" s="141"/>
      <c r="M23" s="42">
        <f>J23+K23</f>
        <v>0</v>
      </c>
    </row>
    <row r="24" spans="1:13">
      <c r="A24" s="35">
        <v>5</v>
      </c>
      <c r="B24" s="32" t="s">
        <v>24</v>
      </c>
      <c r="C24" s="36"/>
      <c r="D24" s="36">
        <f>D25</f>
        <v>0</v>
      </c>
      <c r="E24" s="36">
        <f t="shared" ref="E24:L24" si="8">E25</f>
        <v>0</v>
      </c>
      <c r="F24" s="36"/>
      <c r="G24" s="36">
        <f t="shared" si="8"/>
        <v>0</v>
      </c>
      <c r="H24" s="36">
        <f t="shared" si="8"/>
        <v>0</v>
      </c>
      <c r="I24" s="36">
        <f t="shared" si="8"/>
        <v>0</v>
      </c>
      <c r="J24" s="36">
        <f t="shared" si="8"/>
        <v>0</v>
      </c>
      <c r="K24" s="36">
        <f t="shared" si="8"/>
        <v>0</v>
      </c>
      <c r="L24" s="36">
        <f t="shared" si="8"/>
        <v>0</v>
      </c>
      <c r="M24" s="37">
        <f>M25</f>
        <v>0</v>
      </c>
    </row>
    <row r="25" spans="1:13">
      <c r="A25" s="16"/>
      <c r="B25" s="23" t="s">
        <v>10</v>
      </c>
      <c r="C25" s="205"/>
      <c r="D25" s="205"/>
      <c r="E25" s="205">
        <f>D25</f>
        <v>0</v>
      </c>
      <c r="F25" s="205"/>
      <c r="G25" s="205">
        <f>E25*28</f>
        <v>0</v>
      </c>
      <c r="H25" s="178">
        <f>G25</f>
        <v>0</v>
      </c>
      <c r="I25" s="178">
        <f>H25+E25</f>
        <v>0</v>
      </c>
      <c r="J25" s="178">
        <f>3200*I25</f>
        <v>0</v>
      </c>
      <c r="K25" s="178">
        <f>1600*H25</f>
        <v>0</v>
      </c>
      <c r="L25" s="141"/>
      <c r="M25" s="42">
        <f>J25+K25</f>
        <v>0</v>
      </c>
    </row>
    <row r="26" spans="1:13">
      <c r="A26" s="38">
        <v>6</v>
      </c>
      <c r="B26" s="32" t="s">
        <v>25</v>
      </c>
      <c r="C26" s="36"/>
      <c r="D26" s="36">
        <f>D27</f>
        <v>0</v>
      </c>
      <c r="E26" s="36">
        <f t="shared" ref="E26:L26" si="9">E27</f>
        <v>0</v>
      </c>
      <c r="F26" s="36"/>
      <c r="G26" s="36">
        <f t="shared" si="9"/>
        <v>0</v>
      </c>
      <c r="H26" s="36">
        <f t="shared" si="9"/>
        <v>0</v>
      </c>
      <c r="I26" s="36">
        <f t="shared" si="9"/>
        <v>0</v>
      </c>
      <c r="J26" s="36">
        <f t="shared" si="9"/>
        <v>0</v>
      </c>
      <c r="K26" s="36">
        <f t="shared" si="9"/>
        <v>0</v>
      </c>
      <c r="L26" s="36">
        <f t="shared" si="9"/>
        <v>0</v>
      </c>
      <c r="M26" s="37">
        <f>M27</f>
        <v>0</v>
      </c>
    </row>
    <row r="27" spans="1:13">
      <c r="A27" s="15"/>
      <c r="B27" s="3" t="s">
        <v>10</v>
      </c>
      <c r="C27" s="205"/>
      <c r="D27" s="205"/>
      <c r="E27" s="205">
        <f>D27</f>
        <v>0</v>
      </c>
      <c r="F27" s="205"/>
      <c r="G27" s="205">
        <f>E27*24</f>
        <v>0</v>
      </c>
      <c r="H27" s="178">
        <f>G27</f>
        <v>0</v>
      </c>
      <c r="I27" s="178">
        <f>H27+E27</f>
        <v>0</v>
      </c>
      <c r="J27" s="178">
        <f>3200*I27</f>
        <v>0</v>
      </c>
      <c r="K27" s="178">
        <f>1600*H27</f>
        <v>0</v>
      </c>
      <c r="L27" s="141"/>
      <c r="M27" s="42">
        <f>J27+K27</f>
        <v>0</v>
      </c>
    </row>
    <row r="28" spans="1:13">
      <c r="A28" s="35">
        <v>7</v>
      </c>
      <c r="B28" s="32" t="s">
        <v>26</v>
      </c>
      <c r="C28" s="36">
        <f>C29</f>
        <v>0</v>
      </c>
      <c r="D28" s="36">
        <f>D30+D31</f>
        <v>0</v>
      </c>
      <c r="E28" s="36">
        <f>SUM(E29:E31)</f>
        <v>0</v>
      </c>
      <c r="F28" s="36">
        <f>F29</f>
        <v>0</v>
      </c>
      <c r="G28" s="37">
        <f>G30+G31</f>
        <v>0</v>
      </c>
      <c r="H28" s="37">
        <f>SUM(H29:H31)</f>
        <v>0</v>
      </c>
      <c r="I28" s="36">
        <f t="shared" ref="I28:M28" si="10">SUM(I29:I31)</f>
        <v>0</v>
      </c>
      <c r="J28" s="36">
        <f t="shared" si="10"/>
        <v>0</v>
      </c>
      <c r="K28" s="36">
        <f t="shared" si="10"/>
        <v>0</v>
      </c>
      <c r="L28" s="36">
        <f t="shared" si="10"/>
        <v>0</v>
      </c>
      <c r="M28" s="37">
        <f t="shared" si="10"/>
        <v>0</v>
      </c>
    </row>
    <row r="29" spans="1:13">
      <c r="A29" s="12"/>
      <c r="B29" s="1" t="s">
        <v>3</v>
      </c>
      <c r="C29" s="205"/>
      <c r="D29" s="205"/>
      <c r="E29" s="205">
        <f>C29</f>
        <v>0</v>
      </c>
      <c r="F29" s="205"/>
      <c r="G29" s="205"/>
      <c r="H29" s="178">
        <f>F29</f>
        <v>0</v>
      </c>
      <c r="I29" s="178">
        <f>H29+E29</f>
        <v>0</v>
      </c>
      <c r="J29" s="178">
        <f>3200*I29</f>
        <v>0</v>
      </c>
      <c r="K29" s="178">
        <f>1600*H29</f>
        <v>0</v>
      </c>
      <c r="L29" s="141"/>
      <c r="M29" s="42">
        <f>J29+K29</f>
        <v>0</v>
      </c>
    </row>
    <row r="30" spans="1:13">
      <c r="A30" s="12"/>
      <c r="B30" s="1" t="s">
        <v>11</v>
      </c>
      <c r="C30" s="205"/>
      <c r="D30" s="205"/>
      <c r="E30" s="205">
        <f>D30</f>
        <v>0</v>
      </c>
      <c r="F30" s="205"/>
      <c r="G30" s="178"/>
      <c r="H30" s="178">
        <f>G30</f>
        <v>0</v>
      </c>
      <c r="I30" s="178">
        <f>H30+E30</f>
        <v>0</v>
      </c>
      <c r="J30" s="178">
        <f>3200*I30</f>
        <v>0</v>
      </c>
      <c r="K30" s="178">
        <f>1600*H30</f>
        <v>0</v>
      </c>
      <c r="L30" s="141"/>
      <c r="M30" s="42">
        <f>J30+K30+M74</f>
        <v>0</v>
      </c>
    </row>
    <row r="31" spans="1:13">
      <c r="A31" s="14"/>
      <c r="B31" s="130" t="s">
        <v>188</v>
      </c>
      <c r="C31" s="205"/>
      <c r="D31" s="205"/>
      <c r="E31" s="205">
        <f>D31</f>
        <v>0</v>
      </c>
      <c r="F31" s="205"/>
      <c r="G31" s="178">
        <f>E31*15</f>
        <v>0</v>
      </c>
      <c r="H31" s="178">
        <f>G31</f>
        <v>0</v>
      </c>
      <c r="I31" s="178">
        <f>H31+E31</f>
        <v>0</v>
      </c>
      <c r="J31" s="178">
        <f>3200*I31</f>
        <v>0</v>
      </c>
      <c r="K31" s="178">
        <f>1600*H31</f>
        <v>0</v>
      </c>
      <c r="L31" s="141"/>
      <c r="M31" s="42">
        <f>J31+K31</f>
        <v>0</v>
      </c>
    </row>
    <row r="32" spans="1:13">
      <c r="A32" s="35">
        <v>8</v>
      </c>
      <c r="B32" s="32" t="s">
        <v>142</v>
      </c>
      <c r="C32" s="36"/>
      <c r="D32" s="36">
        <f>D33</f>
        <v>0</v>
      </c>
      <c r="E32" s="36">
        <f t="shared" ref="E32:L32" si="11">E33</f>
        <v>0</v>
      </c>
      <c r="F32" s="36"/>
      <c r="G32" s="36">
        <f t="shared" si="11"/>
        <v>0</v>
      </c>
      <c r="H32" s="36">
        <f t="shared" si="11"/>
        <v>0</v>
      </c>
      <c r="I32" s="37">
        <f>I33</f>
        <v>0</v>
      </c>
      <c r="J32" s="36">
        <f t="shared" si="11"/>
        <v>0</v>
      </c>
      <c r="K32" s="36">
        <f t="shared" si="11"/>
        <v>0</v>
      </c>
      <c r="L32" s="36">
        <f t="shared" si="11"/>
        <v>0</v>
      </c>
      <c r="M32" s="37">
        <f>M33</f>
        <v>0</v>
      </c>
    </row>
    <row r="33" spans="1:13">
      <c r="A33" s="10"/>
      <c r="B33" s="24" t="s">
        <v>19</v>
      </c>
      <c r="C33" s="205"/>
      <c r="D33" s="205"/>
      <c r="E33" s="205">
        <f>D33</f>
        <v>0</v>
      </c>
      <c r="F33" s="205"/>
      <c r="G33" s="205">
        <f>E33*15</f>
        <v>0</v>
      </c>
      <c r="H33" s="178">
        <f>G33</f>
        <v>0</v>
      </c>
      <c r="I33" s="178">
        <f>H33+E33</f>
        <v>0</v>
      </c>
      <c r="J33" s="178">
        <f>3200*I33</f>
        <v>0</v>
      </c>
      <c r="K33" s="178"/>
      <c r="L33" s="141"/>
      <c r="M33" s="42">
        <f>J33+K33</f>
        <v>0</v>
      </c>
    </row>
    <row r="34" spans="1:13">
      <c r="A34" s="35">
        <v>9</v>
      </c>
      <c r="B34" s="32" t="s">
        <v>27</v>
      </c>
      <c r="C34" s="36">
        <f>C35</f>
        <v>0</v>
      </c>
      <c r="D34" s="36">
        <f>D36+D37</f>
        <v>0</v>
      </c>
      <c r="E34" s="36">
        <f>C34+D34</f>
        <v>0</v>
      </c>
      <c r="F34" s="36">
        <f>F35</f>
        <v>0</v>
      </c>
      <c r="G34" s="36">
        <f>G36+G37</f>
        <v>0</v>
      </c>
      <c r="H34" s="37">
        <f>SUM(H35:H37)</f>
        <v>0</v>
      </c>
      <c r="I34" s="37">
        <f>SUM(I35:I37)</f>
        <v>0</v>
      </c>
      <c r="J34" s="37">
        <f>SUM(J35:J37)</f>
        <v>0</v>
      </c>
      <c r="K34" s="37">
        <f>SUM(K35:K37)</f>
        <v>0</v>
      </c>
      <c r="L34" s="36">
        <f t="shared" ref="L34" si="12">L36+L37</f>
        <v>0</v>
      </c>
      <c r="M34" s="37">
        <f>SUM(M35:M37)</f>
        <v>0</v>
      </c>
    </row>
    <row r="35" spans="1:13">
      <c r="A35" s="12"/>
      <c r="B35" s="1" t="s">
        <v>3</v>
      </c>
      <c r="C35" s="205"/>
      <c r="D35" s="205"/>
      <c r="E35" s="205">
        <f>C35</f>
        <v>0</v>
      </c>
      <c r="F35" s="205"/>
      <c r="G35" s="205"/>
      <c r="H35" s="178">
        <f>F35</f>
        <v>0</v>
      </c>
      <c r="I35" s="178">
        <f>H35+E35</f>
        <v>0</v>
      </c>
      <c r="J35" s="178">
        <f>3200*I35</f>
        <v>0</v>
      </c>
      <c r="K35" s="178">
        <f>1600*H35</f>
        <v>0</v>
      </c>
      <c r="L35" s="141"/>
      <c r="M35" s="42">
        <f>J35+K35</f>
        <v>0</v>
      </c>
    </row>
    <row r="36" spans="1:13">
      <c r="A36" s="13"/>
      <c r="B36" s="1" t="s">
        <v>12</v>
      </c>
      <c r="C36" s="205"/>
      <c r="D36" s="205"/>
      <c r="E36" s="205">
        <f>D36</f>
        <v>0</v>
      </c>
      <c r="F36" s="205"/>
      <c r="G36" s="205"/>
      <c r="H36" s="178">
        <f>G36</f>
        <v>0</v>
      </c>
      <c r="I36" s="178">
        <f>H36+E36</f>
        <v>0</v>
      </c>
      <c r="J36" s="178">
        <f>3200*I36</f>
        <v>0</v>
      </c>
      <c r="K36" s="178">
        <f>1600*H36</f>
        <v>0</v>
      </c>
      <c r="L36" s="141"/>
      <c r="M36" s="42">
        <f>J36+K36+M75</f>
        <v>0</v>
      </c>
    </row>
    <row r="37" spans="1:13">
      <c r="A37" s="13"/>
      <c r="B37" s="196" t="s">
        <v>193</v>
      </c>
      <c r="C37" s="205"/>
      <c r="D37" s="205"/>
      <c r="E37" s="205">
        <f>D37</f>
        <v>0</v>
      </c>
      <c r="F37" s="205"/>
      <c r="G37" s="205"/>
      <c r="H37" s="178">
        <f>G37</f>
        <v>0</v>
      </c>
      <c r="I37" s="178"/>
      <c r="J37" s="178">
        <f>4000*I37</f>
        <v>0</v>
      </c>
      <c r="K37" s="178"/>
      <c r="L37" s="141"/>
      <c r="M37" s="42">
        <f>J37+K37</f>
        <v>0</v>
      </c>
    </row>
    <row r="38" spans="1:13">
      <c r="A38" s="35">
        <v>10</v>
      </c>
      <c r="B38" s="32" t="s">
        <v>28</v>
      </c>
      <c r="C38" s="36"/>
      <c r="D38" s="36">
        <f>D39+D40</f>
        <v>0</v>
      </c>
      <c r="E38" s="36">
        <f t="shared" ref="E38:M38" si="13">E39+E40</f>
        <v>0</v>
      </c>
      <c r="F38" s="36">
        <f t="shared" si="13"/>
        <v>0</v>
      </c>
      <c r="G38" s="36">
        <f t="shared" si="13"/>
        <v>0</v>
      </c>
      <c r="H38" s="36">
        <f t="shared" si="13"/>
        <v>0</v>
      </c>
      <c r="I38" s="36">
        <f t="shared" si="13"/>
        <v>0</v>
      </c>
      <c r="J38" s="36">
        <f t="shared" si="13"/>
        <v>0</v>
      </c>
      <c r="K38" s="36">
        <f t="shared" si="13"/>
        <v>0</v>
      </c>
      <c r="L38" s="36">
        <f t="shared" si="13"/>
        <v>0</v>
      </c>
      <c r="M38" s="36">
        <f t="shared" si="13"/>
        <v>0</v>
      </c>
    </row>
    <row r="39" spans="1:13">
      <c r="A39" s="13"/>
      <c r="B39" s="196" t="s">
        <v>192</v>
      </c>
      <c r="C39" s="205"/>
      <c r="D39" s="205"/>
      <c r="E39" s="205">
        <f>D39</f>
        <v>0</v>
      </c>
      <c r="F39" s="205"/>
      <c r="G39" s="205">
        <f>E39*15</f>
        <v>0</v>
      </c>
      <c r="H39" s="178">
        <f>G39</f>
        <v>0</v>
      </c>
      <c r="I39" s="178">
        <f>H39+E39</f>
        <v>0</v>
      </c>
      <c r="J39" s="178">
        <f>4000*I39</f>
        <v>0</v>
      </c>
      <c r="K39" s="178"/>
      <c r="L39" s="141"/>
      <c r="M39" s="42">
        <f>J39+K39</f>
        <v>0</v>
      </c>
    </row>
    <row r="40" spans="1:13">
      <c r="A40" s="14"/>
      <c r="B40" s="180"/>
      <c r="C40" s="205"/>
      <c r="D40" s="205"/>
      <c r="E40" s="205"/>
      <c r="F40" s="205"/>
      <c r="G40" s="205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3">
      <c r="A42" s="9"/>
      <c r="B42" s="24" t="s">
        <v>13</v>
      </c>
      <c r="C42" s="205"/>
      <c r="D42" s="205"/>
      <c r="E42" s="205">
        <f>D42</f>
        <v>0</v>
      </c>
      <c r="F42" s="205"/>
      <c r="G42" s="205">
        <f>E42*44</f>
        <v>0</v>
      </c>
      <c r="H42" s="178">
        <f>G42</f>
        <v>0</v>
      </c>
      <c r="I42" s="178">
        <f>H42+E42*2</f>
        <v>0</v>
      </c>
      <c r="J42" s="178">
        <f>4300*I42</f>
        <v>0</v>
      </c>
      <c r="K42" s="178">
        <f>1500*H42</f>
        <v>0</v>
      </c>
      <c r="L42" s="141"/>
      <c r="M42" s="42">
        <f>J42+K42</f>
        <v>0</v>
      </c>
    </row>
    <row r="43" spans="1:13">
      <c r="A43" s="9"/>
      <c r="B43" s="24" t="s">
        <v>14</v>
      </c>
      <c r="C43" s="205"/>
      <c r="D43" s="205"/>
      <c r="E43" s="205">
        <f>D43</f>
        <v>0</v>
      </c>
      <c r="F43" s="205"/>
      <c r="G43" s="205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0</v>
      </c>
      <c r="E44" s="36">
        <f t="shared" ref="E44:L44" si="15">E45+E46+E47</f>
        <v>0</v>
      </c>
      <c r="F44" s="36"/>
      <c r="G44" s="36">
        <f t="shared" si="15"/>
        <v>0</v>
      </c>
      <c r="H44" s="36">
        <f t="shared" si="15"/>
        <v>0</v>
      </c>
      <c r="I44" s="36">
        <f t="shared" si="15"/>
        <v>0</v>
      </c>
      <c r="J44" s="37">
        <f>J45+J46+J47</f>
        <v>0</v>
      </c>
      <c r="K44" s="37">
        <f>K45+K46+K47</f>
        <v>0</v>
      </c>
      <c r="L44" s="36">
        <f t="shared" si="15"/>
        <v>0</v>
      </c>
      <c r="M44" s="37">
        <f>M45+M46+M47</f>
        <v>0</v>
      </c>
    </row>
    <row r="45" spans="1:13">
      <c r="A45" s="17"/>
      <c r="B45" s="25" t="s">
        <v>13</v>
      </c>
      <c r="C45" s="205"/>
      <c r="D45" s="205"/>
      <c r="E45" s="205">
        <f>D45</f>
        <v>0</v>
      </c>
      <c r="F45" s="205"/>
      <c r="G45" s="205">
        <f>D45*40</f>
        <v>0</v>
      </c>
      <c r="H45" s="178">
        <f>G45</f>
        <v>0</v>
      </c>
      <c r="I45" s="205">
        <f>E45*42</f>
        <v>0</v>
      </c>
      <c r="J45" s="178">
        <f>5590*I45</f>
        <v>0</v>
      </c>
      <c r="K45" s="178">
        <f>1500*H45</f>
        <v>0</v>
      </c>
      <c r="L45" s="141"/>
      <c r="M45" s="42">
        <f>J45+K45</f>
        <v>0</v>
      </c>
    </row>
    <row r="46" spans="1:13">
      <c r="A46" s="18"/>
      <c r="B46" s="24" t="s">
        <v>15</v>
      </c>
      <c r="C46" s="205"/>
      <c r="D46" s="205"/>
      <c r="E46" s="205">
        <f>D46</f>
        <v>0</v>
      </c>
      <c r="F46" s="205"/>
      <c r="G46" s="205">
        <f>D46*40</f>
        <v>0</v>
      </c>
      <c r="H46" s="178">
        <f>G46</f>
        <v>0</v>
      </c>
      <c r="I46" s="205">
        <f>E46*42</f>
        <v>0</v>
      </c>
      <c r="J46" s="178">
        <f>5590*I46</f>
        <v>0</v>
      </c>
      <c r="K46" s="178">
        <f>1500*H46</f>
        <v>0</v>
      </c>
      <c r="L46" s="141"/>
      <c r="M46" s="42">
        <f>J46+K46</f>
        <v>0</v>
      </c>
    </row>
    <row r="47" spans="1:13">
      <c r="A47" s="9"/>
      <c r="B47" s="22" t="s">
        <v>167</v>
      </c>
      <c r="C47" s="205"/>
      <c r="D47" s="205"/>
      <c r="E47" s="205">
        <f>D47</f>
        <v>0</v>
      </c>
      <c r="F47" s="205"/>
      <c r="G47" s="205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205"/>
      <c r="D49" s="205"/>
      <c r="E49" s="205">
        <f>D49</f>
        <v>0</v>
      </c>
      <c r="F49" s="205"/>
      <c r="G49" s="205">
        <f>D49*28</f>
        <v>0</v>
      </c>
      <c r="H49" s="178">
        <f>G49</f>
        <v>0</v>
      </c>
      <c r="I49" s="178">
        <f>H49+E49</f>
        <v>0</v>
      </c>
      <c r="J49" s="178">
        <f>4300*I49</f>
        <v>0</v>
      </c>
      <c r="K49" s="178">
        <f>2500*H49</f>
        <v>0</v>
      </c>
      <c r="L49" s="141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0</v>
      </c>
      <c r="E50" s="36">
        <f t="shared" ref="E50:L50" si="17">E51+E52</f>
        <v>0</v>
      </c>
      <c r="F50" s="36"/>
      <c r="G50" s="36">
        <f t="shared" si="17"/>
        <v>0</v>
      </c>
      <c r="H50" s="36">
        <f t="shared" si="17"/>
        <v>0</v>
      </c>
      <c r="I50" s="36">
        <f t="shared" si="17"/>
        <v>0</v>
      </c>
      <c r="J50" s="36">
        <f t="shared" si="17"/>
        <v>0</v>
      </c>
      <c r="K50" s="36">
        <f t="shared" si="17"/>
        <v>0</v>
      </c>
      <c r="L50" s="36">
        <f t="shared" si="17"/>
        <v>0</v>
      </c>
      <c r="M50" s="37">
        <f>M51+M52</f>
        <v>0</v>
      </c>
    </row>
    <row r="51" spans="1:13">
      <c r="A51" s="89"/>
      <c r="B51" s="92" t="s">
        <v>137</v>
      </c>
      <c r="C51" s="90"/>
      <c r="D51" s="90"/>
      <c r="E51" s="205">
        <f>D51</f>
        <v>0</v>
      </c>
      <c r="F51" s="90"/>
      <c r="G51" s="90">
        <f>E51*15</f>
        <v>0</v>
      </c>
      <c r="H51" s="178">
        <f>G51</f>
        <v>0</v>
      </c>
      <c r="I51" s="178">
        <f>H51+E51</f>
        <v>0</v>
      </c>
      <c r="J51" s="178">
        <f>4000*I51</f>
        <v>0</v>
      </c>
      <c r="K51" s="178"/>
      <c r="L51" s="91"/>
      <c r="M51" s="42">
        <f>J51+K51</f>
        <v>0</v>
      </c>
    </row>
    <row r="52" spans="1:13">
      <c r="A52" s="13"/>
      <c r="B52" s="93" t="s">
        <v>18</v>
      </c>
      <c r="C52" s="205"/>
      <c r="D52" s="205"/>
      <c r="E52" s="205">
        <f>D52</f>
        <v>0</v>
      </c>
      <c r="F52" s="205"/>
      <c r="G52" s="90">
        <f>E52*15</f>
        <v>0</v>
      </c>
      <c r="H52" s="178">
        <f>G52</f>
        <v>0</v>
      </c>
      <c r="I52" s="178">
        <f>H52+E52</f>
        <v>0</v>
      </c>
      <c r="J52" s="178">
        <f>4000*I52</f>
        <v>0</v>
      </c>
      <c r="K52" s="178"/>
      <c r="L52" s="141"/>
      <c r="M52" s="42">
        <f>J52+K52</f>
        <v>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0</v>
      </c>
      <c r="E57" s="60">
        <f>SUM(E58:E60)</f>
        <v>0</v>
      </c>
      <c r="F57" s="60"/>
      <c r="G57" s="60">
        <f>SUM(G58:G60)</f>
        <v>0</v>
      </c>
      <c r="H57" s="95">
        <f>SUM(H58:H60)</f>
        <v>0</v>
      </c>
      <c r="I57" s="60">
        <f t="shared" ref="I57:M57" si="20">SUM(I58:I60)</f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197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0</v>
      </c>
      <c r="E61" s="60">
        <f>E62+E63</f>
        <v>0</v>
      </c>
      <c r="F61" s="60"/>
      <c r="G61" s="60">
        <f>G62+G63</f>
        <v>0</v>
      </c>
      <c r="H61" s="60">
        <f t="shared" ref="H61:L61" si="22">H62+H63</f>
        <v>0</v>
      </c>
      <c r="I61" s="60">
        <f t="shared" si="22"/>
        <v>0</v>
      </c>
      <c r="J61" s="60">
        <f t="shared" si="22"/>
        <v>0</v>
      </c>
      <c r="K61" s="60">
        <f t="shared" si="22"/>
        <v>0</v>
      </c>
      <c r="L61" s="60">
        <f t="shared" si="22"/>
        <v>0</v>
      </c>
      <c r="M61" s="95">
        <f>M62+M63</f>
        <v>0</v>
      </c>
    </row>
    <row r="62" spans="1:13">
      <c r="A62" s="109"/>
      <c r="B62" s="112" t="s">
        <v>165</v>
      </c>
      <c r="C62" s="114"/>
      <c r="D62" s="114"/>
      <c r="E62" s="111">
        <f>D62</f>
        <v>0</v>
      </c>
      <c r="F62" s="114"/>
      <c r="G62" s="114"/>
      <c r="H62" s="115">
        <f>G62</f>
        <v>0</v>
      </c>
      <c r="I62" s="115">
        <f>H62+E62*2</f>
        <v>0</v>
      </c>
      <c r="J62" s="116">
        <f>4300*I62</f>
        <v>0</v>
      </c>
      <c r="K62" s="115">
        <f>H62*2500</f>
        <v>0</v>
      </c>
      <c r="L62" s="117"/>
      <c r="M62" s="42">
        <f>J62+K62</f>
        <v>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/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/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0</v>
      </c>
      <c r="E72" s="103">
        <f t="shared" si="25"/>
        <v>0</v>
      </c>
      <c r="F72" s="103">
        <f t="shared" si="25"/>
        <v>0</v>
      </c>
      <c r="G72" s="103">
        <f t="shared" si="25"/>
        <v>0</v>
      </c>
      <c r="H72" s="104">
        <f t="shared" si="25"/>
        <v>0</v>
      </c>
      <c r="I72" s="104">
        <f t="shared" si="25"/>
        <v>0</v>
      </c>
      <c r="J72" s="104">
        <f t="shared" si="25"/>
        <v>0</v>
      </c>
      <c r="K72" s="104">
        <f t="shared" si="25"/>
        <v>0</v>
      </c>
      <c r="L72" s="103">
        <f t="shared" si="25"/>
        <v>0</v>
      </c>
      <c r="M72" s="104">
        <f>M73</f>
        <v>0</v>
      </c>
    </row>
    <row r="73" spans="1:13">
      <c r="A73" s="14"/>
      <c r="B73" s="128" t="s">
        <v>182</v>
      </c>
      <c r="C73" s="101"/>
      <c r="D73" s="101"/>
      <c r="E73" s="101">
        <f>D73</f>
        <v>0</v>
      </c>
      <c r="F73" s="101"/>
      <c r="G73" s="101">
        <f>E73*41</f>
        <v>0</v>
      </c>
      <c r="H73" s="102">
        <f>G73</f>
        <v>0</v>
      </c>
      <c r="I73" s="102">
        <f>H73+E73*2</f>
        <v>0</v>
      </c>
      <c r="J73" s="178">
        <f>5590*I73</f>
        <v>0</v>
      </c>
      <c r="K73" s="178">
        <f>3200*H73</f>
        <v>0</v>
      </c>
      <c r="L73" s="45"/>
      <c r="M73" s="42">
        <f>J73+K73</f>
        <v>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0</v>
      </c>
      <c r="D76" s="41">
        <f>D8+D13+D20+D22+D24+D26+D28+D32+D34+D38+D41+D44+D48+D50+D53+D55+D57+D61+D66+D68+D70+D72</f>
        <v>0</v>
      </c>
      <c r="E76" s="41">
        <f>E8+E13+E20+E22+E24+E26+E28+E32+E34+E38+E41+E44+E48+E50+E53+E55+E57+E61+E64+E66+E68+E70+E72</f>
        <v>0</v>
      </c>
      <c r="F76" s="41">
        <f>F8+F13+F28+F34+F64</f>
        <v>0</v>
      </c>
      <c r="G76" s="41">
        <f>G8+G13+G20+G22+G24+G26+G28+G32+G34+G38+G41+G44+G48+G50+G53+G55+G57+G61+G66+G68+G70+G72</f>
        <v>0</v>
      </c>
      <c r="H76" s="41">
        <f>H8+H13+H20+H22+H24+H26+H28+H32+H34+H38+H41+H44+H48+H50+H53+H55+H57+H61+H64+H66+H68+H70+H72</f>
        <v>0</v>
      </c>
      <c r="I76" s="41">
        <f>I8+I13+I20+I22+I24+I26+I28+I32+I34+I38+I41+I44+I48+I50+I53+I55+I57+I61+I64+I66+I68+I70+I72</f>
        <v>0</v>
      </c>
      <c r="J76" s="41">
        <f>J8+J13+J20+J22+J24+J26+J28+J32+J34+J38+J41+J44+J48+J50+J53+J55+J57+J61+J64+J66+J68+J70+J72</f>
        <v>0</v>
      </c>
      <c r="K76" s="41">
        <f>K8+K13+K20+K22+K24+K26+K28+K32+K34+K38+K41+K44+K48+K50+K53+K55+K57+K61+K64+K66+K68+K70+K72</f>
        <v>0</v>
      </c>
      <c r="L76" s="41"/>
      <c r="M76" s="41">
        <f>M8+M13+M20+M22+M24+M26+M28+M32+M34+M38+M41+M44+M48+M50+M53+M55+M57+M61+M64+M77+M78+M66+M68+M70+M72</f>
        <v>0</v>
      </c>
    </row>
    <row r="77" spans="1:13" ht="13.5" thickTop="1">
      <c r="D77" s="270"/>
      <c r="E77" s="270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204"/>
      <c r="D78" s="248"/>
      <c r="E78" s="248"/>
      <c r="F78" s="204"/>
      <c r="G78" s="204"/>
      <c r="H78" s="81"/>
      <c r="J78" s="80"/>
      <c r="K78" s="87" t="s">
        <v>88</v>
      </c>
      <c r="L78" s="88"/>
      <c r="M78" s="87">
        <f>15000*L78</f>
        <v>0</v>
      </c>
    </row>
    <row r="79" spans="1:13">
      <c r="B79" s="132"/>
      <c r="C79" s="204"/>
      <c r="D79" s="261"/>
      <c r="E79" s="261"/>
      <c r="F79" s="204"/>
      <c r="G79" s="204"/>
      <c r="H79" s="81"/>
      <c r="K79" s="73" t="s">
        <v>32</v>
      </c>
      <c r="L79" s="206">
        <f>L77+L78</f>
        <v>0</v>
      </c>
    </row>
    <row r="80" spans="1:13">
      <c r="B80" s="132"/>
      <c r="C80" s="204"/>
      <c r="D80" s="263"/>
      <c r="E80" s="263"/>
      <c r="F80" s="133"/>
      <c r="G80" s="133"/>
      <c r="H80" s="82"/>
      <c r="I80" s="77"/>
      <c r="J80" s="134"/>
      <c r="K80" s="81"/>
      <c r="L80" s="204"/>
      <c r="M80" s="81"/>
    </row>
    <row r="81" spans="2:13">
      <c r="B81" s="132"/>
      <c r="C81" s="204"/>
      <c r="D81" s="261"/>
      <c r="E81" s="261"/>
      <c r="F81" s="204"/>
      <c r="G81" s="204"/>
      <c r="H81" s="82"/>
      <c r="I81" s="74"/>
      <c r="J81" s="81"/>
      <c r="K81" s="136"/>
      <c r="L81" s="136"/>
      <c r="M81" s="136"/>
    </row>
    <row r="82" spans="2:13">
      <c r="B82" s="132"/>
      <c r="C82" s="204"/>
      <c r="D82" s="261"/>
      <c r="E82" s="261"/>
      <c r="F82" s="204"/>
      <c r="G82" s="204"/>
      <c r="H82" s="82"/>
      <c r="I82" s="73"/>
      <c r="J82" s="81"/>
      <c r="K82" s="81"/>
      <c r="L82" s="139"/>
      <c r="M82" s="97"/>
    </row>
    <row r="83" spans="2:13">
      <c r="B83" s="132"/>
      <c r="C83" s="204"/>
      <c r="D83" s="261"/>
      <c r="E83" s="261"/>
      <c r="F83" s="204"/>
      <c r="G83" s="204"/>
      <c r="H83" s="82"/>
      <c r="I83" s="74"/>
      <c r="J83" s="81"/>
      <c r="K83" s="81"/>
      <c r="L83" s="204"/>
      <c r="M83" s="97"/>
    </row>
    <row r="84" spans="2:13">
      <c r="B84" s="132"/>
      <c r="C84" s="204"/>
      <c r="D84" s="261"/>
      <c r="E84" s="261"/>
      <c r="F84" s="135"/>
      <c r="G84" s="135"/>
      <c r="H84" s="83"/>
      <c r="I84" s="74"/>
      <c r="J84" s="81"/>
      <c r="K84" s="81"/>
      <c r="L84" s="204"/>
      <c r="M84" s="81"/>
    </row>
    <row r="85" spans="2:13">
      <c r="B85" s="132"/>
      <c r="C85" s="204"/>
      <c r="D85" s="261"/>
      <c r="E85" s="261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204"/>
      <c r="D86" s="262"/>
      <c r="E86" s="262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204"/>
      <c r="D87" s="261"/>
      <c r="E87" s="261"/>
      <c r="F87" s="204"/>
      <c r="G87" s="204"/>
      <c r="H87" s="97"/>
      <c r="J87" s="81"/>
      <c r="K87" s="81"/>
      <c r="L87" s="81"/>
      <c r="M87" s="97"/>
    </row>
    <row r="88" spans="2:13">
      <c r="B88" s="137"/>
      <c r="C88" s="204"/>
      <c r="D88" s="261"/>
      <c r="E88" s="261"/>
      <c r="F88" s="204"/>
      <c r="G88" s="204"/>
      <c r="H88" s="81"/>
      <c r="I88" s="31"/>
      <c r="J88" s="31"/>
    </row>
    <row r="89" spans="2:13">
      <c r="B89" s="138"/>
      <c r="C89" s="139"/>
      <c r="D89" s="261"/>
      <c r="E89" s="261"/>
      <c r="F89" s="204"/>
      <c r="G89" s="204"/>
      <c r="H89" s="81"/>
    </row>
    <row r="90" spans="2:13">
      <c r="B90" s="140"/>
      <c r="C90" s="204"/>
      <c r="D90" s="261"/>
      <c r="E90" s="261"/>
      <c r="F90" s="81"/>
      <c r="G90" s="81"/>
      <c r="H90" s="81"/>
      <c r="J90" s="31"/>
      <c r="M90" s="31"/>
    </row>
    <row r="91" spans="2:13">
      <c r="B91" s="140"/>
      <c r="C91" s="204"/>
      <c r="D91" s="261"/>
      <c r="E91" s="261"/>
      <c r="F91" s="81"/>
      <c r="G91" s="81"/>
      <c r="H91" s="81"/>
      <c r="J91" t="s">
        <v>70</v>
      </c>
    </row>
  </sheetData>
  <mergeCells count="28">
    <mergeCell ref="D91:E91"/>
    <mergeCell ref="D90:E90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8:E88"/>
    <mergeCell ref="D89:E89"/>
    <mergeCell ref="D86:E86"/>
    <mergeCell ref="D87:E87"/>
    <mergeCell ref="D77:E77"/>
    <mergeCell ref="D78:E78"/>
    <mergeCell ref="D83:E83"/>
    <mergeCell ref="D84:E84"/>
    <mergeCell ref="D85:E85"/>
    <mergeCell ref="D79:E79"/>
    <mergeCell ref="D80:E80"/>
    <mergeCell ref="D81:E81"/>
    <mergeCell ref="D82:E82"/>
  </mergeCells>
  <phoneticPr fontId="9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91"/>
  <sheetViews>
    <sheetView workbookViewId="0">
      <selection sqref="A1:XFD1048576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2" t="s">
        <v>64</v>
      </c>
      <c r="B1" s="272"/>
      <c r="C1" s="272"/>
      <c r="D1" s="273" t="s">
        <v>65</v>
      </c>
      <c r="E1" s="273"/>
      <c r="F1" s="273"/>
      <c r="G1" s="273"/>
      <c r="H1" s="273"/>
      <c r="I1" s="273"/>
      <c r="J1" s="273"/>
      <c r="K1" s="273"/>
      <c r="L1" s="273"/>
      <c r="M1" s="273"/>
    </row>
    <row r="2" spans="1:13">
      <c r="A2" s="273" t="s">
        <v>66</v>
      </c>
      <c r="B2" s="273"/>
      <c r="C2" s="273"/>
      <c r="D2" s="274" t="s">
        <v>67</v>
      </c>
      <c r="E2" s="274"/>
      <c r="F2" s="274"/>
      <c r="G2" s="274"/>
      <c r="H2" s="274"/>
      <c r="I2" s="274"/>
      <c r="J2" s="274"/>
      <c r="K2" s="274"/>
      <c r="L2" s="274"/>
      <c r="M2" s="274"/>
    </row>
    <row r="3" spans="1:13">
      <c r="A3" s="249" t="s">
        <v>68</v>
      </c>
      <c r="B3" s="249"/>
      <c r="C3" s="249"/>
    </row>
    <row r="4" spans="1:13" ht="20.25">
      <c r="A4" s="271" t="s">
        <v>69</v>
      </c>
      <c r="B4" s="271"/>
      <c r="C4" s="271"/>
      <c r="D4" s="271"/>
      <c r="E4" s="271"/>
      <c r="F4" s="271"/>
      <c r="G4" s="271"/>
      <c r="H4" s="271"/>
      <c r="I4" s="271"/>
      <c r="J4" s="271"/>
      <c r="K4" s="271"/>
      <c r="L4" s="271"/>
      <c r="M4" s="271"/>
    </row>
    <row r="5" spans="1:13" ht="13.5" thickBot="1">
      <c r="A5" s="264" t="s">
        <v>194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</row>
    <row r="6" spans="1:13" ht="13.5" customHeight="1" thickTop="1">
      <c r="A6" s="5" t="s">
        <v>0</v>
      </c>
      <c r="B6" s="20" t="s">
        <v>1</v>
      </c>
      <c r="C6" s="265" t="s">
        <v>31</v>
      </c>
      <c r="D6" s="265"/>
      <c r="E6" s="265"/>
      <c r="F6" s="265" t="s">
        <v>33</v>
      </c>
      <c r="G6" s="265"/>
      <c r="H6" s="265"/>
      <c r="I6" s="265"/>
      <c r="J6" s="266" t="s">
        <v>41</v>
      </c>
      <c r="K6" s="266" t="s">
        <v>42</v>
      </c>
      <c r="L6" s="266" t="s">
        <v>43</v>
      </c>
      <c r="M6" s="268" t="s">
        <v>45</v>
      </c>
    </row>
    <row r="7" spans="1:13">
      <c r="A7" s="6" t="s">
        <v>2</v>
      </c>
      <c r="B7" s="21" t="s">
        <v>38</v>
      </c>
      <c r="C7" s="205" t="s">
        <v>35</v>
      </c>
      <c r="D7" s="205" t="s">
        <v>36</v>
      </c>
      <c r="E7" s="205" t="s">
        <v>32</v>
      </c>
      <c r="F7" s="205" t="s">
        <v>34</v>
      </c>
      <c r="G7" s="205" t="s">
        <v>37</v>
      </c>
      <c r="H7" s="27" t="s">
        <v>39</v>
      </c>
      <c r="I7" s="205" t="s">
        <v>40</v>
      </c>
      <c r="J7" s="267"/>
      <c r="K7" s="267"/>
      <c r="L7" s="267"/>
      <c r="M7" s="269"/>
    </row>
    <row r="8" spans="1:13">
      <c r="A8" s="35">
        <v>1</v>
      </c>
      <c r="B8" s="32" t="s">
        <v>20</v>
      </c>
      <c r="C8" s="33">
        <f>C9</f>
        <v>0</v>
      </c>
      <c r="D8" s="33">
        <f>D10+D11+D12</f>
        <v>0</v>
      </c>
      <c r="E8" s="33">
        <f>SUM(E9:E12)</f>
        <v>0</v>
      </c>
      <c r="F8" s="33">
        <f>F9</f>
        <v>0</v>
      </c>
      <c r="G8" s="33">
        <f>G10+G11+G12</f>
        <v>0</v>
      </c>
      <c r="H8" s="34">
        <f>SUM(H9:H12)</f>
        <v>0</v>
      </c>
      <c r="I8" s="34">
        <f>SUM(I9:I12)</f>
        <v>0</v>
      </c>
      <c r="J8" s="34">
        <f>SUM(J9:J12)</f>
        <v>0</v>
      </c>
      <c r="K8" s="34">
        <f>SUM(K9:K12)</f>
        <v>0</v>
      </c>
      <c r="L8" s="34">
        <f>L9+L10+L11+L12</f>
        <v>0</v>
      </c>
      <c r="M8" s="34">
        <f>SUM(M9:M12)</f>
        <v>0</v>
      </c>
    </row>
    <row r="9" spans="1:13">
      <c r="A9" s="8"/>
      <c r="B9" s="1" t="s">
        <v>3</v>
      </c>
      <c r="C9" s="205"/>
      <c r="D9" s="205"/>
      <c r="E9" s="205">
        <f>C9</f>
        <v>0</v>
      </c>
      <c r="F9" s="205">
        <f>E9*24</f>
        <v>0</v>
      </c>
      <c r="G9" s="205"/>
      <c r="H9" s="178">
        <f>F9</f>
        <v>0</v>
      </c>
      <c r="I9" s="178">
        <f>H9+E9</f>
        <v>0</v>
      </c>
      <c r="J9" s="178">
        <f>3200*I9</f>
        <v>0</v>
      </c>
      <c r="K9" s="178">
        <f>1600*H9</f>
        <v>0</v>
      </c>
      <c r="L9" s="141"/>
      <c r="M9" s="42">
        <f t="shared" ref="M9:M12" si="0">J9+K9</f>
        <v>0</v>
      </c>
    </row>
    <row r="10" spans="1:13">
      <c r="A10" s="9"/>
      <c r="B10" s="1" t="s">
        <v>6</v>
      </c>
      <c r="C10" s="205"/>
      <c r="D10" s="205"/>
      <c r="E10" s="205">
        <f>D10</f>
        <v>0</v>
      </c>
      <c r="F10" s="205"/>
      <c r="G10" s="205"/>
      <c r="H10" s="178">
        <f>G10</f>
        <v>0</v>
      </c>
      <c r="I10" s="178">
        <f>H10+E10</f>
        <v>0</v>
      </c>
      <c r="J10" s="178">
        <f>3200*I10</f>
        <v>0</v>
      </c>
      <c r="K10" s="178">
        <f>1600*H10</f>
        <v>0</v>
      </c>
      <c r="L10" s="141"/>
      <c r="M10" s="42">
        <f t="shared" si="0"/>
        <v>0</v>
      </c>
    </row>
    <row r="11" spans="1:13">
      <c r="A11" s="10"/>
      <c r="B11" s="1" t="s">
        <v>5</v>
      </c>
      <c r="C11" s="205"/>
      <c r="D11" s="205"/>
      <c r="E11" s="205">
        <f>D11</f>
        <v>0</v>
      </c>
      <c r="F11" s="205"/>
      <c r="G11" s="205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5"/>
      <c r="D12" s="205"/>
      <c r="E12" s="205">
        <f>D12</f>
        <v>0</v>
      </c>
      <c r="F12" s="205"/>
      <c r="G12" s="205">
        <f>E12*32</f>
        <v>0</v>
      </c>
      <c r="H12" s="178">
        <f>G12</f>
        <v>0</v>
      </c>
      <c r="I12" s="178">
        <f>H12+E12*2</f>
        <v>0</v>
      </c>
      <c r="J12" s="178">
        <f>4000*I12</f>
        <v>0</v>
      </c>
      <c r="K12" s="178"/>
      <c r="L12" s="141"/>
      <c r="M12" s="42">
        <f t="shared" si="0"/>
        <v>0</v>
      </c>
    </row>
    <row r="13" spans="1:13">
      <c r="A13" s="35">
        <v>2</v>
      </c>
      <c r="B13" s="32" t="s">
        <v>21</v>
      </c>
      <c r="C13" s="36">
        <f>C14</f>
        <v>0</v>
      </c>
      <c r="D13" s="36">
        <f>D15+D16+D17+D18+D19</f>
        <v>0</v>
      </c>
      <c r="E13" s="36">
        <f>SUM(E14:E19)</f>
        <v>0</v>
      </c>
      <c r="F13" s="36">
        <f>F14</f>
        <v>0</v>
      </c>
      <c r="G13" s="36">
        <f>G15+G16+G17+G18+G19</f>
        <v>0</v>
      </c>
      <c r="H13" s="37">
        <f>SUM(H14:H19)</f>
        <v>0</v>
      </c>
      <c r="I13" s="37">
        <f>SUM(I14:I19)</f>
        <v>0</v>
      </c>
      <c r="J13" s="37">
        <f>SUM(J14:J19)</f>
        <v>0</v>
      </c>
      <c r="K13" s="37">
        <f>SUM(K14:K19)</f>
        <v>0</v>
      </c>
      <c r="L13" s="44">
        <f>L14+L15+L16+L17+L18+L19</f>
        <v>0</v>
      </c>
      <c r="M13" s="37">
        <f>SUM(M14:M19)</f>
        <v>0</v>
      </c>
    </row>
    <row r="14" spans="1:13">
      <c r="A14" s="12"/>
      <c r="B14" s="1" t="s">
        <v>3</v>
      </c>
      <c r="C14" s="205"/>
      <c r="D14" s="205"/>
      <c r="E14" s="205">
        <f>C14</f>
        <v>0</v>
      </c>
      <c r="F14" s="205">
        <f>C14*15</f>
        <v>0</v>
      </c>
      <c r="G14" s="205"/>
      <c r="H14" s="178">
        <f>F14</f>
        <v>0</v>
      </c>
      <c r="I14" s="178">
        <f t="shared" ref="I14:I19" si="2">H14+E14</f>
        <v>0</v>
      </c>
      <c r="J14" s="178">
        <f>3200*I14</f>
        <v>0</v>
      </c>
      <c r="K14" s="178">
        <f>H14*1600</f>
        <v>0</v>
      </c>
      <c r="L14" s="141"/>
      <c r="M14" s="42">
        <f>J14+K14</f>
        <v>0</v>
      </c>
    </row>
    <row r="15" spans="1:13">
      <c r="A15" s="12"/>
      <c r="B15" s="1" t="s">
        <v>6</v>
      </c>
      <c r="C15" s="205"/>
      <c r="D15" s="205"/>
      <c r="E15" s="205">
        <f>D15</f>
        <v>0</v>
      </c>
      <c r="F15" s="205"/>
      <c r="G15" s="205">
        <f>D15*15</f>
        <v>0</v>
      </c>
      <c r="H15" s="178">
        <f>G15</f>
        <v>0</v>
      </c>
      <c r="I15" s="178">
        <f t="shared" si="2"/>
        <v>0</v>
      </c>
      <c r="J15" s="178">
        <f t="shared" ref="J15:J19" si="3">3200*I15</f>
        <v>0</v>
      </c>
      <c r="K15" s="178">
        <f t="shared" ref="K15:K19" si="4">H15*1600</f>
        <v>0</v>
      </c>
      <c r="L15" s="141"/>
      <c r="M15" s="42">
        <f t="shared" ref="M15:M19" si="5">J15+K15</f>
        <v>0</v>
      </c>
    </row>
    <row r="16" spans="1:13">
      <c r="A16" s="12"/>
      <c r="B16" s="1" t="s">
        <v>5</v>
      </c>
      <c r="C16" s="205"/>
      <c r="D16" s="205"/>
      <c r="E16" s="205">
        <f>D16</f>
        <v>0</v>
      </c>
      <c r="F16" s="205"/>
      <c r="G16" s="205">
        <f>D16*15</f>
        <v>0</v>
      </c>
      <c r="H16" s="178">
        <f>G16</f>
        <v>0</v>
      </c>
      <c r="I16" s="178">
        <f t="shared" si="2"/>
        <v>0</v>
      </c>
      <c r="J16" s="178">
        <f t="shared" si="3"/>
        <v>0</v>
      </c>
      <c r="K16" s="178">
        <f t="shared" si="4"/>
        <v>0</v>
      </c>
      <c r="L16" s="141"/>
      <c r="M16" s="42">
        <f t="shared" si="5"/>
        <v>0</v>
      </c>
    </row>
    <row r="17" spans="1:13">
      <c r="A17" s="12"/>
      <c r="B17" s="2" t="s">
        <v>7</v>
      </c>
      <c r="C17" s="205"/>
      <c r="D17" s="205"/>
      <c r="E17" s="205">
        <f>D17</f>
        <v>0</v>
      </c>
      <c r="F17" s="205"/>
      <c r="G17" s="205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5"/>
      <c r="D18" s="205"/>
      <c r="E18" s="205">
        <f>D18</f>
        <v>0</v>
      </c>
      <c r="F18" s="205"/>
      <c r="G18" s="205">
        <f>D18*15</f>
        <v>0</v>
      </c>
      <c r="H18" s="178">
        <f>G18</f>
        <v>0</v>
      </c>
      <c r="I18" s="178">
        <f t="shared" si="2"/>
        <v>0</v>
      </c>
      <c r="J18" s="178">
        <f t="shared" si="3"/>
        <v>0</v>
      </c>
      <c r="K18" s="178">
        <f t="shared" si="4"/>
        <v>0</v>
      </c>
      <c r="L18" s="141"/>
      <c r="M18" s="42">
        <f t="shared" si="5"/>
        <v>0</v>
      </c>
    </row>
    <row r="19" spans="1:13">
      <c r="A19" s="14"/>
      <c r="B19" s="23" t="s">
        <v>4</v>
      </c>
      <c r="C19" s="205"/>
      <c r="D19" s="205"/>
      <c r="E19" s="205">
        <f>D19</f>
        <v>0</v>
      </c>
      <c r="F19" s="205"/>
      <c r="G19" s="205">
        <f>D19*15</f>
        <v>0</v>
      </c>
      <c r="H19" s="178">
        <f>G19</f>
        <v>0</v>
      </c>
      <c r="I19" s="178">
        <f t="shared" si="2"/>
        <v>0</v>
      </c>
      <c r="J19" s="178">
        <f t="shared" si="3"/>
        <v>0</v>
      </c>
      <c r="K19" s="178">
        <f t="shared" si="4"/>
        <v>0</v>
      </c>
      <c r="L19" s="141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0</v>
      </c>
      <c r="E20" s="36">
        <f t="shared" ref="E20:L20" si="6">E21</f>
        <v>0</v>
      </c>
      <c r="F20" s="36"/>
      <c r="G20" s="36">
        <f t="shared" si="6"/>
        <v>0</v>
      </c>
      <c r="H20" s="36">
        <f t="shared" si="6"/>
        <v>0</v>
      </c>
      <c r="I20" s="36">
        <f t="shared" si="6"/>
        <v>0</v>
      </c>
      <c r="J20" s="36">
        <f t="shared" si="6"/>
        <v>0</v>
      </c>
      <c r="K20" s="36">
        <f t="shared" si="6"/>
        <v>0</v>
      </c>
      <c r="L20" s="36">
        <f t="shared" si="6"/>
        <v>0</v>
      </c>
      <c r="M20" s="37">
        <f>M21</f>
        <v>0</v>
      </c>
    </row>
    <row r="21" spans="1:13">
      <c r="A21" s="10"/>
      <c r="B21" s="24" t="s">
        <v>19</v>
      </c>
      <c r="C21" s="205"/>
      <c r="D21" s="205"/>
      <c r="E21" s="205">
        <f>D21</f>
        <v>0</v>
      </c>
      <c r="F21" s="205"/>
      <c r="G21" s="205"/>
      <c r="H21" s="178">
        <f>G21</f>
        <v>0</v>
      </c>
      <c r="I21" s="178"/>
      <c r="J21" s="178">
        <f>3200*I21</f>
        <v>0</v>
      </c>
      <c r="K21" s="178"/>
      <c r="L21" s="141"/>
      <c r="M21" s="42">
        <f>J21+K21</f>
        <v>0</v>
      </c>
    </row>
    <row r="22" spans="1:13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3">
      <c r="A23" s="15"/>
      <c r="B23" s="3" t="s">
        <v>9</v>
      </c>
      <c r="C23" s="205"/>
      <c r="D23" s="205"/>
      <c r="E23" s="205">
        <f>D23</f>
        <v>0</v>
      </c>
      <c r="F23" s="205"/>
      <c r="G23" s="205">
        <f>E23*32</f>
        <v>0</v>
      </c>
      <c r="H23" s="178">
        <f>G23</f>
        <v>0</v>
      </c>
      <c r="I23" s="178">
        <f>H23+E23*2</f>
        <v>0</v>
      </c>
      <c r="J23" s="178">
        <f>3200*I23</f>
        <v>0</v>
      </c>
      <c r="K23" s="178">
        <f>1600*H23</f>
        <v>0</v>
      </c>
      <c r="L23" s="141"/>
      <c r="M23" s="42">
        <f>J23+K23</f>
        <v>0</v>
      </c>
    </row>
    <row r="24" spans="1:13">
      <c r="A24" s="35">
        <v>5</v>
      </c>
      <c r="B24" s="32" t="s">
        <v>24</v>
      </c>
      <c r="C24" s="36"/>
      <c r="D24" s="36">
        <f>D25</f>
        <v>0</v>
      </c>
      <c r="E24" s="36">
        <f t="shared" ref="E24:L24" si="8">E25</f>
        <v>0</v>
      </c>
      <c r="F24" s="36"/>
      <c r="G24" s="36">
        <f t="shared" si="8"/>
        <v>0</v>
      </c>
      <c r="H24" s="36">
        <f t="shared" si="8"/>
        <v>0</v>
      </c>
      <c r="I24" s="36">
        <f t="shared" si="8"/>
        <v>0</v>
      </c>
      <c r="J24" s="36">
        <f t="shared" si="8"/>
        <v>0</v>
      </c>
      <c r="K24" s="36">
        <f t="shared" si="8"/>
        <v>0</v>
      </c>
      <c r="L24" s="36">
        <f t="shared" si="8"/>
        <v>0</v>
      </c>
      <c r="M24" s="37">
        <f>M25</f>
        <v>0</v>
      </c>
    </row>
    <row r="25" spans="1:13">
      <c r="A25" s="16"/>
      <c r="B25" s="23" t="s">
        <v>10</v>
      </c>
      <c r="C25" s="205"/>
      <c r="D25" s="205"/>
      <c r="E25" s="205">
        <f>D25</f>
        <v>0</v>
      </c>
      <c r="F25" s="205"/>
      <c r="G25" s="205">
        <f>E25*28</f>
        <v>0</v>
      </c>
      <c r="H25" s="178">
        <f>G25</f>
        <v>0</v>
      </c>
      <c r="I25" s="178">
        <f>H25+E25</f>
        <v>0</v>
      </c>
      <c r="J25" s="178">
        <f>3200*I25</f>
        <v>0</v>
      </c>
      <c r="K25" s="178">
        <f>1600*H25</f>
        <v>0</v>
      </c>
      <c r="L25" s="141"/>
      <c r="M25" s="42">
        <f>J25+K25</f>
        <v>0</v>
      </c>
    </row>
    <row r="26" spans="1:13">
      <c r="A26" s="38">
        <v>6</v>
      </c>
      <c r="B26" s="32" t="s">
        <v>25</v>
      </c>
      <c r="C26" s="36"/>
      <c r="D26" s="36">
        <f>D27</f>
        <v>0</v>
      </c>
      <c r="E26" s="36">
        <f t="shared" ref="E26:L26" si="9">E27</f>
        <v>0</v>
      </c>
      <c r="F26" s="36"/>
      <c r="G26" s="36">
        <f t="shared" si="9"/>
        <v>0</v>
      </c>
      <c r="H26" s="36">
        <f t="shared" si="9"/>
        <v>0</v>
      </c>
      <c r="I26" s="36">
        <f t="shared" si="9"/>
        <v>0</v>
      </c>
      <c r="J26" s="36">
        <f t="shared" si="9"/>
        <v>0</v>
      </c>
      <c r="K26" s="36">
        <f t="shared" si="9"/>
        <v>0</v>
      </c>
      <c r="L26" s="36">
        <f t="shared" si="9"/>
        <v>0</v>
      </c>
      <c r="M26" s="37">
        <f>M27</f>
        <v>0</v>
      </c>
    </row>
    <row r="27" spans="1:13">
      <c r="A27" s="15"/>
      <c r="B27" s="3" t="s">
        <v>10</v>
      </c>
      <c r="C27" s="205"/>
      <c r="D27" s="205"/>
      <c r="E27" s="205">
        <f>D27</f>
        <v>0</v>
      </c>
      <c r="F27" s="205"/>
      <c r="G27" s="205">
        <f>E27*24</f>
        <v>0</v>
      </c>
      <c r="H27" s="178">
        <f>G27</f>
        <v>0</v>
      </c>
      <c r="I27" s="178">
        <f>H27+E27</f>
        <v>0</v>
      </c>
      <c r="J27" s="178">
        <f>3200*I27</f>
        <v>0</v>
      </c>
      <c r="K27" s="178">
        <f>1600*H27</f>
        <v>0</v>
      </c>
      <c r="L27" s="141"/>
      <c r="M27" s="42">
        <f>J27+K27</f>
        <v>0</v>
      </c>
    </row>
    <row r="28" spans="1:13">
      <c r="A28" s="35">
        <v>7</v>
      </c>
      <c r="B28" s="32" t="s">
        <v>26</v>
      </c>
      <c r="C28" s="36">
        <f>C29</f>
        <v>0</v>
      </c>
      <c r="D28" s="36">
        <f>D30+D31</f>
        <v>0</v>
      </c>
      <c r="E28" s="36">
        <f>SUM(E29:E31)</f>
        <v>0</v>
      </c>
      <c r="F28" s="36">
        <f>F29</f>
        <v>0</v>
      </c>
      <c r="G28" s="37">
        <f>G30+G31</f>
        <v>0</v>
      </c>
      <c r="H28" s="37">
        <f>SUM(H29:H31)</f>
        <v>0</v>
      </c>
      <c r="I28" s="36">
        <f t="shared" ref="I28:M28" si="10">SUM(I29:I31)</f>
        <v>0</v>
      </c>
      <c r="J28" s="36">
        <f t="shared" si="10"/>
        <v>0</v>
      </c>
      <c r="K28" s="36">
        <f t="shared" si="10"/>
        <v>0</v>
      </c>
      <c r="L28" s="36">
        <f t="shared" si="10"/>
        <v>0</v>
      </c>
      <c r="M28" s="37">
        <f t="shared" si="10"/>
        <v>0</v>
      </c>
    </row>
    <row r="29" spans="1:13">
      <c r="A29" s="12"/>
      <c r="B29" s="1" t="s">
        <v>3</v>
      </c>
      <c r="C29" s="205"/>
      <c r="D29" s="205"/>
      <c r="E29" s="205">
        <f>C29</f>
        <v>0</v>
      </c>
      <c r="F29" s="205"/>
      <c r="G29" s="205"/>
      <c r="H29" s="178">
        <f>F29</f>
        <v>0</v>
      </c>
      <c r="I29" s="178">
        <f>H29+E29</f>
        <v>0</v>
      </c>
      <c r="J29" s="178">
        <f>3200*I29</f>
        <v>0</v>
      </c>
      <c r="K29" s="178">
        <f>1600*H29</f>
        <v>0</v>
      </c>
      <c r="L29" s="141"/>
      <c r="M29" s="42">
        <f>J29+K29</f>
        <v>0</v>
      </c>
    </row>
    <row r="30" spans="1:13">
      <c r="A30" s="12"/>
      <c r="B30" s="1" t="s">
        <v>11</v>
      </c>
      <c r="C30" s="205"/>
      <c r="D30" s="205"/>
      <c r="E30" s="205">
        <f>D30</f>
        <v>0</v>
      </c>
      <c r="F30" s="205"/>
      <c r="G30" s="178"/>
      <c r="H30" s="178">
        <f>G30</f>
        <v>0</v>
      </c>
      <c r="I30" s="178">
        <f>H30+E30</f>
        <v>0</v>
      </c>
      <c r="J30" s="178">
        <f>3200*I30</f>
        <v>0</v>
      </c>
      <c r="K30" s="178">
        <f>1600*H30</f>
        <v>0</v>
      </c>
      <c r="L30" s="141"/>
      <c r="M30" s="42">
        <f>J30+K30+M74</f>
        <v>0</v>
      </c>
    </row>
    <row r="31" spans="1:13">
      <c r="A31" s="14"/>
      <c r="B31" s="130" t="s">
        <v>188</v>
      </c>
      <c r="C31" s="205"/>
      <c r="D31" s="205"/>
      <c r="E31" s="205">
        <f>D31</f>
        <v>0</v>
      </c>
      <c r="F31" s="205"/>
      <c r="G31" s="178">
        <f>E31*15</f>
        <v>0</v>
      </c>
      <c r="H31" s="178">
        <f>G31</f>
        <v>0</v>
      </c>
      <c r="I31" s="178">
        <f>H31+E31</f>
        <v>0</v>
      </c>
      <c r="J31" s="178">
        <f>3200*I31</f>
        <v>0</v>
      </c>
      <c r="K31" s="178">
        <f>1600*H31</f>
        <v>0</v>
      </c>
      <c r="L31" s="141"/>
      <c r="M31" s="42">
        <f>J31+K31</f>
        <v>0</v>
      </c>
    </row>
    <row r="32" spans="1:13">
      <c r="A32" s="35">
        <v>8</v>
      </c>
      <c r="B32" s="32" t="s">
        <v>142</v>
      </c>
      <c r="C32" s="36"/>
      <c r="D32" s="36">
        <f>D33</f>
        <v>0</v>
      </c>
      <c r="E32" s="36">
        <f t="shared" ref="E32:L32" si="11">E33</f>
        <v>0</v>
      </c>
      <c r="F32" s="36"/>
      <c r="G32" s="36">
        <f t="shared" si="11"/>
        <v>0</v>
      </c>
      <c r="H32" s="36">
        <f t="shared" si="11"/>
        <v>0</v>
      </c>
      <c r="I32" s="37">
        <f>I33</f>
        <v>0</v>
      </c>
      <c r="J32" s="36">
        <f t="shared" si="11"/>
        <v>0</v>
      </c>
      <c r="K32" s="36">
        <f t="shared" si="11"/>
        <v>0</v>
      </c>
      <c r="L32" s="36">
        <f t="shared" si="11"/>
        <v>0</v>
      </c>
      <c r="M32" s="37">
        <f>M33</f>
        <v>0</v>
      </c>
    </row>
    <row r="33" spans="1:13">
      <c r="A33" s="10"/>
      <c r="B33" s="24" t="s">
        <v>19</v>
      </c>
      <c r="C33" s="205"/>
      <c r="D33" s="205"/>
      <c r="E33" s="205">
        <f>D33</f>
        <v>0</v>
      </c>
      <c r="F33" s="205"/>
      <c r="G33" s="205">
        <f>E33*15</f>
        <v>0</v>
      </c>
      <c r="H33" s="178">
        <f>G33</f>
        <v>0</v>
      </c>
      <c r="I33" s="178">
        <f>H33+E33</f>
        <v>0</v>
      </c>
      <c r="J33" s="178">
        <f>3200*I33</f>
        <v>0</v>
      </c>
      <c r="K33" s="178"/>
      <c r="L33" s="141"/>
      <c r="M33" s="42">
        <f>J33+K33</f>
        <v>0</v>
      </c>
    </row>
    <row r="34" spans="1:13">
      <c r="A34" s="35">
        <v>9</v>
      </c>
      <c r="B34" s="32" t="s">
        <v>27</v>
      </c>
      <c r="C34" s="36">
        <f>C35</f>
        <v>0</v>
      </c>
      <c r="D34" s="36">
        <f>D36+D37</f>
        <v>0</v>
      </c>
      <c r="E34" s="36">
        <f>C34+D34</f>
        <v>0</v>
      </c>
      <c r="F34" s="36">
        <f>F35</f>
        <v>0</v>
      </c>
      <c r="G34" s="36">
        <f>G36+G37</f>
        <v>0</v>
      </c>
      <c r="H34" s="37">
        <f>SUM(H35:H37)</f>
        <v>0</v>
      </c>
      <c r="I34" s="37">
        <f>SUM(I35:I37)</f>
        <v>0</v>
      </c>
      <c r="J34" s="37">
        <f>SUM(J35:J37)</f>
        <v>0</v>
      </c>
      <c r="K34" s="37">
        <f>SUM(K35:K37)</f>
        <v>0</v>
      </c>
      <c r="L34" s="36">
        <f t="shared" ref="L34" si="12">L36+L37</f>
        <v>0</v>
      </c>
      <c r="M34" s="37">
        <f>SUM(M35:M37)</f>
        <v>0</v>
      </c>
    </row>
    <row r="35" spans="1:13">
      <c r="A35" s="12"/>
      <c r="B35" s="1" t="s">
        <v>3</v>
      </c>
      <c r="C35" s="205"/>
      <c r="D35" s="205"/>
      <c r="E35" s="205">
        <f>C35</f>
        <v>0</v>
      </c>
      <c r="F35" s="205"/>
      <c r="G35" s="205"/>
      <c r="H35" s="178">
        <f>F35</f>
        <v>0</v>
      </c>
      <c r="I35" s="178">
        <f>H35+E35</f>
        <v>0</v>
      </c>
      <c r="J35" s="178">
        <f>3200*I35</f>
        <v>0</v>
      </c>
      <c r="K35" s="178">
        <f>1600*H35</f>
        <v>0</v>
      </c>
      <c r="L35" s="141"/>
      <c r="M35" s="42">
        <f>J35+K35</f>
        <v>0</v>
      </c>
    </row>
    <row r="36" spans="1:13">
      <c r="A36" s="13"/>
      <c r="B36" s="1" t="s">
        <v>12</v>
      </c>
      <c r="C36" s="205"/>
      <c r="D36" s="205"/>
      <c r="E36" s="205">
        <f>D36</f>
        <v>0</v>
      </c>
      <c r="F36" s="205"/>
      <c r="G36" s="205"/>
      <c r="H36" s="178">
        <f>G36</f>
        <v>0</v>
      </c>
      <c r="I36" s="178">
        <f>H36+E36</f>
        <v>0</v>
      </c>
      <c r="J36" s="178">
        <f>3200*I36</f>
        <v>0</v>
      </c>
      <c r="K36" s="178">
        <f>1600*H36</f>
        <v>0</v>
      </c>
      <c r="L36" s="141"/>
      <c r="M36" s="42">
        <f>J36+K36+M75</f>
        <v>0</v>
      </c>
    </row>
    <row r="37" spans="1:13">
      <c r="A37" s="13"/>
      <c r="B37" s="196" t="s">
        <v>193</v>
      </c>
      <c r="C37" s="205"/>
      <c r="D37" s="205"/>
      <c r="E37" s="205">
        <f>D37</f>
        <v>0</v>
      </c>
      <c r="F37" s="205"/>
      <c r="G37" s="205"/>
      <c r="H37" s="178">
        <f>G37</f>
        <v>0</v>
      </c>
      <c r="I37" s="178"/>
      <c r="J37" s="178">
        <f>4000*I37</f>
        <v>0</v>
      </c>
      <c r="K37" s="178"/>
      <c r="L37" s="141"/>
      <c r="M37" s="42">
        <f>J37+K37</f>
        <v>0</v>
      </c>
    </row>
    <row r="38" spans="1:13">
      <c r="A38" s="35">
        <v>10</v>
      </c>
      <c r="B38" s="32" t="s">
        <v>28</v>
      </c>
      <c r="C38" s="36"/>
      <c r="D38" s="36">
        <f>D39+D40</f>
        <v>0</v>
      </c>
      <c r="E38" s="36">
        <f t="shared" ref="E38:M38" si="13">E39+E40</f>
        <v>0</v>
      </c>
      <c r="F38" s="36">
        <f t="shared" si="13"/>
        <v>0</v>
      </c>
      <c r="G38" s="36">
        <f t="shared" si="13"/>
        <v>0</v>
      </c>
      <c r="H38" s="36">
        <f t="shared" si="13"/>
        <v>0</v>
      </c>
      <c r="I38" s="36">
        <f t="shared" si="13"/>
        <v>0</v>
      </c>
      <c r="J38" s="36">
        <f t="shared" si="13"/>
        <v>0</v>
      </c>
      <c r="K38" s="36">
        <f t="shared" si="13"/>
        <v>0</v>
      </c>
      <c r="L38" s="36">
        <f t="shared" si="13"/>
        <v>0</v>
      </c>
      <c r="M38" s="36">
        <f t="shared" si="13"/>
        <v>0</v>
      </c>
    </row>
    <row r="39" spans="1:13">
      <c r="A39" s="13"/>
      <c r="B39" s="196" t="s">
        <v>192</v>
      </c>
      <c r="C39" s="205"/>
      <c r="D39" s="205"/>
      <c r="E39" s="205">
        <f>D39</f>
        <v>0</v>
      </c>
      <c r="F39" s="205"/>
      <c r="G39" s="205">
        <f>E39*15</f>
        <v>0</v>
      </c>
      <c r="H39" s="178">
        <f>G39</f>
        <v>0</v>
      </c>
      <c r="I39" s="178">
        <f>H39+E39</f>
        <v>0</v>
      </c>
      <c r="J39" s="178">
        <f>4000*I39</f>
        <v>0</v>
      </c>
      <c r="K39" s="178"/>
      <c r="L39" s="141"/>
      <c r="M39" s="42">
        <f>J39+K39</f>
        <v>0</v>
      </c>
    </row>
    <row r="40" spans="1:13">
      <c r="A40" s="14"/>
      <c r="B40" s="180"/>
      <c r="C40" s="205"/>
      <c r="D40" s="205"/>
      <c r="E40" s="205"/>
      <c r="F40" s="205"/>
      <c r="G40" s="205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3">
      <c r="A42" s="9"/>
      <c r="B42" s="24" t="s">
        <v>13</v>
      </c>
      <c r="C42" s="205"/>
      <c r="D42" s="205"/>
      <c r="E42" s="205">
        <f>D42</f>
        <v>0</v>
      </c>
      <c r="F42" s="205"/>
      <c r="G42" s="205">
        <f>E42*44</f>
        <v>0</v>
      </c>
      <c r="H42" s="178">
        <f>G42</f>
        <v>0</v>
      </c>
      <c r="I42" s="178">
        <f>H42+E42*2</f>
        <v>0</v>
      </c>
      <c r="J42" s="178">
        <f>4300*I42</f>
        <v>0</v>
      </c>
      <c r="K42" s="178">
        <f>1500*H42</f>
        <v>0</v>
      </c>
      <c r="L42" s="141"/>
      <c r="M42" s="42">
        <f>J42+K42</f>
        <v>0</v>
      </c>
    </row>
    <row r="43" spans="1:13">
      <c r="A43" s="9"/>
      <c r="B43" s="24" t="s">
        <v>14</v>
      </c>
      <c r="C43" s="205"/>
      <c r="D43" s="205"/>
      <c r="E43" s="205">
        <f>D43</f>
        <v>0</v>
      </c>
      <c r="F43" s="205"/>
      <c r="G43" s="205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0</v>
      </c>
      <c r="E44" s="36">
        <f t="shared" ref="E44:L44" si="15">E45+E46+E47</f>
        <v>0</v>
      </c>
      <c r="F44" s="36"/>
      <c r="G44" s="36">
        <f t="shared" si="15"/>
        <v>0</v>
      </c>
      <c r="H44" s="36">
        <f t="shared" si="15"/>
        <v>0</v>
      </c>
      <c r="I44" s="36">
        <f t="shared" si="15"/>
        <v>0</v>
      </c>
      <c r="J44" s="37">
        <f>J45+J46+J47</f>
        <v>0</v>
      </c>
      <c r="K44" s="37">
        <f>K45+K46+K47</f>
        <v>0</v>
      </c>
      <c r="L44" s="36">
        <f t="shared" si="15"/>
        <v>0</v>
      </c>
      <c r="M44" s="37">
        <f>M45+M46+M47</f>
        <v>0</v>
      </c>
    </row>
    <row r="45" spans="1:13">
      <c r="A45" s="17"/>
      <c r="B45" s="25" t="s">
        <v>13</v>
      </c>
      <c r="C45" s="205"/>
      <c r="D45" s="205"/>
      <c r="E45" s="205">
        <f>D45</f>
        <v>0</v>
      </c>
      <c r="F45" s="205"/>
      <c r="G45" s="205">
        <f>D45*40</f>
        <v>0</v>
      </c>
      <c r="H45" s="178">
        <f>G45</f>
        <v>0</v>
      </c>
      <c r="I45" s="205">
        <f>E45*42</f>
        <v>0</v>
      </c>
      <c r="J45" s="178">
        <f>5590*I45</f>
        <v>0</v>
      </c>
      <c r="K45" s="178">
        <f>1500*H45</f>
        <v>0</v>
      </c>
      <c r="L45" s="141"/>
      <c r="M45" s="42">
        <f>J45+K45</f>
        <v>0</v>
      </c>
    </row>
    <row r="46" spans="1:13">
      <c r="A46" s="18"/>
      <c r="B46" s="24" t="s">
        <v>15</v>
      </c>
      <c r="C46" s="205"/>
      <c r="D46" s="205"/>
      <c r="E46" s="205">
        <f>D46</f>
        <v>0</v>
      </c>
      <c r="F46" s="205"/>
      <c r="G46" s="205">
        <f>D46*40</f>
        <v>0</v>
      </c>
      <c r="H46" s="178">
        <f>G46</f>
        <v>0</v>
      </c>
      <c r="I46" s="205">
        <f>E46*42</f>
        <v>0</v>
      </c>
      <c r="J46" s="178">
        <f>5590*I46</f>
        <v>0</v>
      </c>
      <c r="K46" s="178">
        <f>1500*H46</f>
        <v>0</v>
      </c>
      <c r="L46" s="141"/>
      <c r="M46" s="42">
        <f>J46+K46</f>
        <v>0</v>
      </c>
    </row>
    <row r="47" spans="1:13">
      <c r="A47" s="9"/>
      <c r="B47" s="22" t="s">
        <v>167</v>
      </c>
      <c r="C47" s="205"/>
      <c r="D47" s="205"/>
      <c r="E47" s="205">
        <f>D47</f>
        <v>0</v>
      </c>
      <c r="F47" s="205"/>
      <c r="G47" s="205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205"/>
      <c r="D49" s="205"/>
      <c r="E49" s="205">
        <f>D49</f>
        <v>0</v>
      </c>
      <c r="F49" s="205"/>
      <c r="G49" s="205">
        <f>D49*28</f>
        <v>0</v>
      </c>
      <c r="H49" s="178">
        <f>G49</f>
        <v>0</v>
      </c>
      <c r="I49" s="178">
        <f>H49+E49</f>
        <v>0</v>
      </c>
      <c r="J49" s="178">
        <f>4300*I49</f>
        <v>0</v>
      </c>
      <c r="K49" s="178">
        <f>2500*H49</f>
        <v>0</v>
      </c>
      <c r="L49" s="141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0</v>
      </c>
      <c r="E50" s="36">
        <f t="shared" ref="E50:L50" si="17">E51+E52</f>
        <v>0</v>
      </c>
      <c r="F50" s="36"/>
      <c r="G50" s="36">
        <f t="shared" si="17"/>
        <v>0</v>
      </c>
      <c r="H50" s="36">
        <f t="shared" si="17"/>
        <v>0</v>
      </c>
      <c r="I50" s="36">
        <f t="shared" si="17"/>
        <v>0</v>
      </c>
      <c r="J50" s="36">
        <f t="shared" si="17"/>
        <v>0</v>
      </c>
      <c r="K50" s="36">
        <f t="shared" si="17"/>
        <v>0</v>
      </c>
      <c r="L50" s="36">
        <f t="shared" si="17"/>
        <v>0</v>
      </c>
      <c r="M50" s="37">
        <f>M51+M52</f>
        <v>0</v>
      </c>
    </row>
    <row r="51" spans="1:13">
      <c r="A51" s="89"/>
      <c r="B51" s="92" t="s">
        <v>137</v>
      </c>
      <c r="C51" s="90"/>
      <c r="D51" s="90"/>
      <c r="E51" s="205">
        <f>D51</f>
        <v>0</v>
      </c>
      <c r="F51" s="90"/>
      <c r="G51" s="90">
        <f>E51*15</f>
        <v>0</v>
      </c>
      <c r="H51" s="178">
        <f>G51</f>
        <v>0</v>
      </c>
      <c r="I51" s="178">
        <f>H51+E51</f>
        <v>0</v>
      </c>
      <c r="J51" s="178">
        <f>4000*I51</f>
        <v>0</v>
      </c>
      <c r="K51" s="178"/>
      <c r="L51" s="91"/>
      <c r="M51" s="42">
        <f>J51+K51</f>
        <v>0</v>
      </c>
    </row>
    <row r="52" spans="1:13">
      <c r="A52" s="13"/>
      <c r="B52" s="93" t="s">
        <v>18</v>
      </c>
      <c r="C52" s="205"/>
      <c r="D52" s="205"/>
      <c r="E52" s="205">
        <f>D52</f>
        <v>0</v>
      </c>
      <c r="F52" s="205"/>
      <c r="G52" s="90">
        <f>E52*15</f>
        <v>0</v>
      </c>
      <c r="H52" s="178">
        <f>G52</f>
        <v>0</v>
      </c>
      <c r="I52" s="178">
        <f>H52+E52</f>
        <v>0</v>
      </c>
      <c r="J52" s="178">
        <f>4000*I52</f>
        <v>0</v>
      </c>
      <c r="K52" s="178"/>
      <c r="L52" s="141"/>
      <c r="M52" s="42">
        <f>J52+K52</f>
        <v>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0</v>
      </c>
      <c r="E57" s="60">
        <f>SUM(E58:E60)</f>
        <v>0</v>
      </c>
      <c r="F57" s="60"/>
      <c r="G57" s="60">
        <f>SUM(G58:G60)</f>
        <v>0</v>
      </c>
      <c r="H57" s="95">
        <f>SUM(H58:H60)</f>
        <v>0</v>
      </c>
      <c r="I57" s="60">
        <f t="shared" ref="I57:M57" si="20">SUM(I58:I60)</f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197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0</v>
      </c>
      <c r="E61" s="60">
        <f>E62+E63</f>
        <v>0</v>
      </c>
      <c r="F61" s="60"/>
      <c r="G61" s="60">
        <f>G62+G63</f>
        <v>0</v>
      </c>
      <c r="H61" s="60">
        <f t="shared" ref="H61:L61" si="22">H62+H63</f>
        <v>0</v>
      </c>
      <c r="I61" s="60">
        <f t="shared" si="22"/>
        <v>0</v>
      </c>
      <c r="J61" s="60">
        <f t="shared" si="22"/>
        <v>0</v>
      </c>
      <c r="K61" s="60">
        <f t="shared" si="22"/>
        <v>0</v>
      </c>
      <c r="L61" s="60">
        <f t="shared" si="22"/>
        <v>0</v>
      </c>
      <c r="M61" s="95">
        <f>M62+M63</f>
        <v>0</v>
      </c>
    </row>
    <row r="62" spans="1:13">
      <c r="A62" s="109"/>
      <c r="B62" s="112" t="s">
        <v>165</v>
      </c>
      <c r="C62" s="114"/>
      <c r="D62" s="114"/>
      <c r="E62" s="111">
        <f>D62</f>
        <v>0</v>
      </c>
      <c r="F62" s="114"/>
      <c r="G62" s="114"/>
      <c r="H62" s="115">
        <f>G62</f>
        <v>0</v>
      </c>
      <c r="I62" s="115">
        <f>H62+E62*2</f>
        <v>0</v>
      </c>
      <c r="J62" s="116">
        <f>4300*I62</f>
        <v>0</v>
      </c>
      <c r="K62" s="115">
        <f>H62*2500</f>
        <v>0</v>
      </c>
      <c r="L62" s="117"/>
      <c r="M62" s="42">
        <f>J62+K62</f>
        <v>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/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/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0</v>
      </c>
      <c r="E72" s="103">
        <f t="shared" si="25"/>
        <v>0</v>
      </c>
      <c r="F72" s="103">
        <f t="shared" si="25"/>
        <v>0</v>
      </c>
      <c r="G72" s="103">
        <f t="shared" si="25"/>
        <v>0</v>
      </c>
      <c r="H72" s="104">
        <f t="shared" si="25"/>
        <v>0</v>
      </c>
      <c r="I72" s="104">
        <f t="shared" si="25"/>
        <v>0</v>
      </c>
      <c r="J72" s="104">
        <f t="shared" si="25"/>
        <v>0</v>
      </c>
      <c r="K72" s="104">
        <f t="shared" si="25"/>
        <v>0</v>
      </c>
      <c r="L72" s="103">
        <f t="shared" si="25"/>
        <v>0</v>
      </c>
      <c r="M72" s="104">
        <f>M73</f>
        <v>0</v>
      </c>
    </row>
    <row r="73" spans="1:13">
      <c r="A73" s="14"/>
      <c r="B73" s="128" t="s">
        <v>182</v>
      </c>
      <c r="C73" s="101"/>
      <c r="D73" s="101"/>
      <c r="E73" s="101">
        <f>D73</f>
        <v>0</v>
      </c>
      <c r="F73" s="101"/>
      <c r="G73" s="101">
        <f>E73*41</f>
        <v>0</v>
      </c>
      <c r="H73" s="102">
        <f>G73</f>
        <v>0</v>
      </c>
      <c r="I73" s="102">
        <f>H73+E73*2</f>
        <v>0</v>
      </c>
      <c r="J73" s="178">
        <f>5590*I73</f>
        <v>0</v>
      </c>
      <c r="K73" s="178">
        <f>3200*H73</f>
        <v>0</v>
      </c>
      <c r="L73" s="45"/>
      <c r="M73" s="42">
        <f>J73+K73</f>
        <v>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0</v>
      </c>
      <c r="D76" s="41">
        <f>D8+D13+D20+D22+D24+D26+D28+D32+D34+D38+D41+D44+D48+D50+D53+D55+D57+D61+D66+D68+D70+D72</f>
        <v>0</v>
      </c>
      <c r="E76" s="41">
        <f>E8+E13+E20+E22+E24+E26+E28+E32+E34+E38+E41+E44+E48+E50+E53+E55+E57+E61+E64+E66+E68+E70+E72</f>
        <v>0</v>
      </c>
      <c r="F76" s="41">
        <f>F8+F13+F28+F34+F64</f>
        <v>0</v>
      </c>
      <c r="G76" s="41">
        <f>G8+G13+G20+G22+G24+G26+G28+G32+G34+G38+G41+G44+G48+G50+G53+G55+G57+G61+G66+G68+G70+G72</f>
        <v>0</v>
      </c>
      <c r="H76" s="41">
        <f>H8+H13+H20+H22+H24+H26+H28+H32+H34+H38+H41+H44+H48+H50+H53+H55+H57+H61+H64+H66+H68+H70+H72</f>
        <v>0</v>
      </c>
      <c r="I76" s="41">
        <f>I8+I13+I20+I22+I24+I26+I28+I32+I34+I38+I41+I44+I48+I50+I53+I55+I57+I61+I64+I66+I68+I70+I72</f>
        <v>0</v>
      </c>
      <c r="J76" s="41">
        <f>J8+J13+J20+J22+J24+J26+J28+J32+J34+J38+J41+J44+J48+J50+J53+J55+J57+J61+J64+J66+J68+J70+J72</f>
        <v>0</v>
      </c>
      <c r="K76" s="41">
        <f>K8+K13+K20+K22+K24+K26+K28+K32+K34+K38+K41+K44+K48+K50+K53+K55+K57+K61+K64+K66+K68+K70+K72</f>
        <v>0</v>
      </c>
      <c r="L76" s="41"/>
      <c r="M76" s="41">
        <f>M8+M13+M20+M22+M24+M26+M28+M32+M34+M38+M41+M44+M48+M50+M53+M55+M57+M61+M64+M77+M78+M66+M68+M70+M72</f>
        <v>0</v>
      </c>
    </row>
    <row r="77" spans="1:13" ht="13.5" thickTop="1">
      <c r="D77" s="270"/>
      <c r="E77" s="270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204"/>
      <c r="D78" s="248"/>
      <c r="E78" s="248"/>
      <c r="F78" s="204"/>
      <c r="G78" s="204"/>
      <c r="H78" s="81"/>
      <c r="J78" s="80"/>
      <c r="K78" s="87" t="s">
        <v>88</v>
      </c>
      <c r="L78" s="88"/>
      <c r="M78" s="87">
        <f>15000*L78</f>
        <v>0</v>
      </c>
    </row>
    <row r="79" spans="1:13">
      <c r="B79" s="132"/>
      <c r="C79" s="204"/>
      <c r="D79" s="261"/>
      <c r="E79" s="261"/>
      <c r="F79" s="204"/>
      <c r="G79" s="204"/>
      <c r="H79" s="81"/>
      <c r="K79" s="73" t="s">
        <v>32</v>
      </c>
      <c r="L79" s="206">
        <f>L77+L78</f>
        <v>0</v>
      </c>
    </row>
    <row r="80" spans="1:13">
      <c r="B80" s="132"/>
      <c r="C80" s="204"/>
      <c r="D80" s="263"/>
      <c r="E80" s="263"/>
      <c r="F80" s="133"/>
      <c r="G80" s="133"/>
      <c r="H80" s="82"/>
      <c r="I80" s="77"/>
      <c r="J80" s="134"/>
      <c r="K80" s="81"/>
      <c r="L80" s="204"/>
      <c r="M80" s="81"/>
    </row>
    <row r="81" spans="2:13">
      <c r="B81" s="132"/>
      <c r="C81" s="204"/>
      <c r="D81" s="261"/>
      <c r="E81" s="261"/>
      <c r="F81" s="204"/>
      <c r="G81" s="204"/>
      <c r="H81" s="82"/>
      <c r="I81" s="74"/>
      <c r="J81" s="81"/>
      <c r="K81" s="136"/>
      <c r="L81" s="136"/>
      <c r="M81" s="136"/>
    </row>
    <row r="82" spans="2:13">
      <c r="B82" s="132"/>
      <c r="C82" s="204"/>
      <c r="D82" s="261"/>
      <c r="E82" s="261"/>
      <c r="F82" s="204"/>
      <c r="G82" s="204"/>
      <c r="H82" s="82"/>
      <c r="I82" s="73"/>
      <c r="J82" s="81"/>
      <c r="K82" s="81"/>
      <c r="L82" s="139"/>
      <c r="M82" s="97"/>
    </row>
    <row r="83" spans="2:13">
      <c r="B83" s="132"/>
      <c r="C83" s="204"/>
      <c r="D83" s="261"/>
      <c r="E83" s="261"/>
      <c r="F83" s="204"/>
      <c r="G83" s="204"/>
      <c r="H83" s="82"/>
      <c r="I83" s="74"/>
      <c r="J83" s="81"/>
      <c r="K83" s="81"/>
      <c r="L83" s="204"/>
      <c r="M83" s="97"/>
    </row>
    <row r="84" spans="2:13">
      <c r="B84" s="132"/>
      <c r="C84" s="204"/>
      <c r="D84" s="261"/>
      <c r="E84" s="261"/>
      <c r="F84" s="135"/>
      <c r="G84" s="135"/>
      <c r="H84" s="83"/>
      <c r="I84" s="74"/>
      <c r="J84" s="81"/>
      <c r="K84" s="81"/>
      <c r="L84" s="204"/>
      <c r="M84" s="81"/>
    </row>
    <row r="85" spans="2:13">
      <c r="B85" s="132"/>
      <c r="C85" s="204"/>
      <c r="D85" s="261"/>
      <c r="E85" s="261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204"/>
      <c r="D86" s="262"/>
      <c r="E86" s="262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204"/>
      <c r="D87" s="261"/>
      <c r="E87" s="261"/>
      <c r="F87" s="204"/>
      <c r="G87" s="204"/>
      <c r="H87" s="97"/>
      <c r="J87" s="81"/>
      <c r="K87" s="81"/>
      <c r="L87" s="81"/>
      <c r="M87" s="97"/>
    </row>
    <row r="88" spans="2:13">
      <c r="B88" s="137"/>
      <c r="C88" s="204"/>
      <c r="D88" s="261"/>
      <c r="E88" s="261"/>
      <c r="F88" s="204"/>
      <c r="G88" s="204"/>
      <c r="H88" s="81"/>
      <c r="I88" s="31"/>
      <c r="J88" s="31"/>
    </row>
    <row r="89" spans="2:13">
      <c r="B89" s="138"/>
      <c r="C89" s="139"/>
      <c r="D89" s="261"/>
      <c r="E89" s="261"/>
      <c r="F89" s="204"/>
      <c r="G89" s="204"/>
      <c r="H89" s="81"/>
    </row>
    <row r="90" spans="2:13">
      <c r="B90" s="140"/>
      <c r="C90" s="204"/>
      <c r="D90" s="261"/>
      <c r="E90" s="261"/>
      <c r="F90" s="81"/>
      <c r="G90" s="81"/>
      <c r="H90" s="81"/>
      <c r="J90" s="31"/>
      <c r="M90" s="31"/>
    </row>
    <row r="91" spans="2:13">
      <c r="B91" s="140"/>
      <c r="C91" s="204"/>
      <c r="D91" s="261"/>
      <c r="E91" s="261"/>
      <c r="F91" s="81"/>
      <c r="G91" s="81"/>
      <c r="H91" s="81"/>
      <c r="J91" t="s">
        <v>70</v>
      </c>
    </row>
  </sheetData>
  <mergeCells count="28">
    <mergeCell ref="D91:E91"/>
    <mergeCell ref="D90:E90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8:E88"/>
    <mergeCell ref="D89:E89"/>
    <mergeCell ref="D86:E86"/>
    <mergeCell ref="D87:E87"/>
    <mergeCell ref="D77:E77"/>
    <mergeCell ref="D78:E78"/>
    <mergeCell ref="D83:E83"/>
    <mergeCell ref="D84:E84"/>
    <mergeCell ref="D85:E85"/>
    <mergeCell ref="D79:E79"/>
    <mergeCell ref="D80:E80"/>
    <mergeCell ref="D81:E81"/>
    <mergeCell ref="D82:E82"/>
  </mergeCells>
  <phoneticPr fontId="9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91"/>
  <sheetViews>
    <sheetView workbookViewId="0">
      <selection sqref="A1:XFD1048576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2" t="s">
        <v>64</v>
      </c>
      <c r="B1" s="272"/>
      <c r="C1" s="272"/>
      <c r="D1" s="273" t="s">
        <v>65</v>
      </c>
      <c r="E1" s="273"/>
      <c r="F1" s="273"/>
      <c r="G1" s="273"/>
      <c r="H1" s="273"/>
      <c r="I1" s="273"/>
      <c r="J1" s="273"/>
      <c r="K1" s="273"/>
      <c r="L1" s="273"/>
      <c r="M1" s="273"/>
    </row>
    <row r="2" spans="1:13">
      <c r="A2" s="273" t="s">
        <v>66</v>
      </c>
      <c r="B2" s="273"/>
      <c r="C2" s="273"/>
      <c r="D2" s="274" t="s">
        <v>67</v>
      </c>
      <c r="E2" s="274"/>
      <c r="F2" s="274"/>
      <c r="G2" s="274"/>
      <c r="H2" s="274"/>
      <c r="I2" s="274"/>
      <c r="J2" s="274"/>
      <c r="K2" s="274"/>
      <c r="L2" s="274"/>
      <c r="M2" s="274"/>
    </row>
    <row r="3" spans="1:13">
      <c r="A3" s="249" t="s">
        <v>68</v>
      </c>
      <c r="B3" s="249"/>
      <c r="C3" s="249"/>
    </row>
    <row r="4" spans="1:13" ht="20.25">
      <c r="A4" s="271" t="s">
        <v>69</v>
      </c>
      <c r="B4" s="271"/>
      <c r="C4" s="271"/>
      <c r="D4" s="271"/>
      <c r="E4" s="271"/>
      <c r="F4" s="271"/>
      <c r="G4" s="271"/>
      <c r="H4" s="271"/>
      <c r="I4" s="271"/>
      <c r="J4" s="271"/>
      <c r="K4" s="271"/>
      <c r="L4" s="271"/>
      <c r="M4" s="271"/>
    </row>
    <row r="5" spans="1:13" ht="13.5" thickBot="1">
      <c r="A5" s="264" t="s">
        <v>194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</row>
    <row r="6" spans="1:13" ht="13.5" customHeight="1" thickTop="1">
      <c r="A6" s="5" t="s">
        <v>0</v>
      </c>
      <c r="B6" s="20" t="s">
        <v>1</v>
      </c>
      <c r="C6" s="265" t="s">
        <v>31</v>
      </c>
      <c r="D6" s="265"/>
      <c r="E6" s="265"/>
      <c r="F6" s="265" t="s">
        <v>33</v>
      </c>
      <c r="G6" s="265"/>
      <c r="H6" s="265"/>
      <c r="I6" s="265"/>
      <c r="J6" s="266" t="s">
        <v>41</v>
      </c>
      <c r="K6" s="266" t="s">
        <v>42</v>
      </c>
      <c r="L6" s="266" t="s">
        <v>43</v>
      </c>
      <c r="M6" s="268" t="s">
        <v>45</v>
      </c>
    </row>
    <row r="7" spans="1:13">
      <c r="A7" s="6" t="s">
        <v>2</v>
      </c>
      <c r="B7" s="21" t="s">
        <v>38</v>
      </c>
      <c r="C7" s="205" t="s">
        <v>35</v>
      </c>
      <c r="D7" s="205" t="s">
        <v>36</v>
      </c>
      <c r="E7" s="205" t="s">
        <v>32</v>
      </c>
      <c r="F7" s="205" t="s">
        <v>34</v>
      </c>
      <c r="G7" s="205" t="s">
        <v>37</v>
      </c>
      <c r="H7" s="27" t="s">
        <v>39</v>
      </c>
      <c r="I7" s="205" t="s">
        <v>40</v>
      </c>
      <c r="J7" s="267"/>
      <c r="K7" s="267"/>
      <c r="L7" s="267"/>
      <c r="M7" s="269"/>
    </row>
    <row r="8" spans="1:13">
      <c r="A8" s="35">
        <v>1</v>
      </c>
      <c r="B8" s="32" t="s">
        <v>20</v>
      </c>
      <c r="C8" s="33">
        <f>C9</f>
        <v>0</v>
      </c>
      <c r="D8" s="33">
        <f>D10+D11+D12</f>
        <v>0</v>
      </c>
      <c r="E8" s="33">
        <f>SUM(E9:E12)</f>
        <v>0</v>
      </c>
      <c r="F8" s="33">
        <f>F9</f>
        <v>0</v>
      </c>
      <c r="G8" s="33">
        <f>G10+G11+G12</f>
        <v>0</v>
      </c>
      <c r="H8" s="34">
        <f>SUM(H9:H12)</f>
        <v>0</v>
      </c>
      <c r="I8" s="34">
        <f>SUM(I9:I12)</f>
        <v>0</v>
      </c>
      <c r="J8" s="34">
        <f>SUM(J9:J12)</f>
        <v>0</v>
      </c>
      <c r="K8" s="34">
        <f>SUM(K9:K12)</f>
        <v>0</v>
      </c>
      <c r="L8" s="34">
        <f>L9+L10+L11+L12</f>
        <v>0</v>
      </c>
      <c r="M8" s="34">
        <f>SUM(M9:M12)</f>
        <v>0</v>
      </c>
    </row>
    <row r="9" spans="1:13">
      <c r="A9" s="8"/>
      <c r="B9" s="1" t="s">
        <v>3</v>
      </c>
      <c r="C9" s="205"/>
      <c r="D9" s="205"/>
      <c r="E9" s="205">
        <f>C9</f>
        <v>0</v>
      </c>
      <c r="F9" s="205">
        <f>E9*24</f>
        <v>0</v>
      </c>
      <c r="G9" s="205"/>
      <c r="H9" s="178">
        <f>F9</f>
        <v>0</v>
      </c>
      <c r="I9" s="178">
        <f>H9+E9</f>
        <v>0</v>
      </c>
      <c r="J9" s="178">
        <f>3200*I9</f>
        <v>0</v>
      </c>
      <c r="K9" s="178">
        <f>1600*H9</f>
        <v>0</v>
      </c>
      <c r="L9" s="141"/>
      <c r="M9" s="42">
        <f t="shared" ref="M9:M12" si="0">J9+K9</f>
        <v>0</v>
      </c>
    </row>
    <row r="10" spans="1:13">
      <c r="A10" s="9"/>
      <c r="B10" s="1" t="s">
        <v>6</v>
      </c>
      <c r="C10" s="205"/>
      <c r="D10" s="205"/>
      <c r="E10" s="205">
        <f>D10</f>
        <v>0</v>
      </c>
      <c r="F10" s="205"/>
      <c r="G10" s="205"/>
      <c r="H10" s="178">
        <f>G10</f>
        <v>0</v>
      </c>
      <c r="I10" s="178">
        <f>H10+E10</f>
        <v>0</v>
      </c>
      <c r="J10" s="178">
        <f>3200*I10</f>
        <v>0</v>
      </c>
      <c r="K10" s="178">
        <f>1600*H10</f>
        <v>0</v>
      </c>
      <c r="L10" s="141"/>
      <c r="M10" s="42">
        <f t="shared" si="0"/>
        <v>0</v>
      </c>
    </row>
    <row r="11" spans="1:13">
      <c r="A11" s="10"/>
      <c r="B11" s="1" t="s">
        <v>5</v>
      </c>
      <c r="C11" s="205"/>
      <c r="D11" s="205"/>
      <c r="E11" s="205">
        <f>D11</f>
        <v>0</v>
      </c>
      <c r="F11" s="205"/>
      <c r="G11" s="205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5"/>
      <c r="D12" s="205"/>
      <c r="E12" s="205">
        <f>D12</f>
        <v>0</v>
      </c>
      <c r="F12" s="205"/>
      <c r="G12" s="205">
        <f>E12*32</f>
        <v>0</v>
      </c>
      <c r="H12" s="178">
        <f>G12</f>
        <v>0</v>
      </c>
      <c r="I12" s="178">
        <f>H12+E12*2</f>
        <v>0</v>
      </c>
      <c r="J12" s="178">
        <f>4000*I12</f>
        <v>0</v>
      </c>
      <c r="K12" s="178"/>
      <c r="L12" s="141"/>
      <c r="M12" s="42">
        <f t="shared" si="0"/>
        <v>0</v>
      </c>
    </row>
    <row r="13" spans="1:13">
      <c r="A13" s="35">
        <v>2</v>
      </c>
      <c r="B13" s="32" t="s">
        <v>21</v>
      </c>
      <c r="C13" s="36">
        <f>C14</f>
        <v>0</v>
      </c>
      <c r="D13" s="36">
        <f>D15+D16+D17+D18+D19</f>
        <v>0</v>
      </c>
      <c r="E13" s="36">
        <f>SUM(E14:E19)</f>
        <v>0</v>
      </c>
      <c r="F13" s="36">
        <f>F14</f>
        <v>0</v>
      </c>
      <c r="G13" s="36">
        <f>G15+G16+G17+G18+G19</f>
        <v>0</v>
      </c>
      <c r="H13" s="37">
        <f>SUM(H14:H19)</f>
        <v>0</v>
      </c>
      <c r="I13" s="37">
        <f>SUM(I14:I19)</f>
        <v>0</v>
      </c>
      <c r="J13" s="37">
        <f>SUM(J14:J19)</f>
        <v>0</v>
      </c>
      <c r="K13" s="37">
        <f>SUM(K14:K19)</f>
        <v>0</v>
      </c>
      <c r="L13" s="44">
        <f>L14+L15+L16+L17+L18+L19</f>
        <v>0</v>
      </c>
      <c r="M13" s="37">
        <f>SUM(M14:M19)</f>
        <v>0</v>
      </c>
    </row>
    <row r="14" spans="1:13">
      <c r="A14" s="12"/>
      <c r="B14" s="1" t="s">
        <v>3</v>
      </c>
      <c r="C14" s="205"/>
      <c r="D14" s="205"/>
      <c r="E14" s="205">
        <f>C14</f>
        <v>0</v>
      </c>
      <c r="F14" s="205">
        <f>C14*15</f>
        <v>0</v>
      </c>
      <c r="G14" s="205"/>
      <c r="H14" s="178">
        <f>F14</f>
        <v>0</v>
      </c>
      <c r="I14" s="178">
        <f t="shared" ref="I14:I19" si="2">H14+E14</f>
        <v>0</v>
      </c>
      <c r="J14" s="178">
        <f>3200*I14</f>
        <v>0</v>
      </c>
      <c r="K14" s="178">
        <f>H14*1600</f>
        <v>0</v>
      </c>
      <c r="L14" s="141"/>
      <c r="M14" s="42">
        <f>J14+K14</f>
        <v>0</v>
      </c>
    </row>
    <row r="15" spans="1:13">
      <c r="A15" s="12"/>
      <c r="B15" s="1" t="s">
        <v>6</v>
      </c>
      <c r="C15" s="205"/>
      <c r="D15" s="205"/>
      <c r="E15" s="205">
        <f>D15</f>
        <v>0</v>
      </c>
      <c r="F15" s="205"/>
      <c r="G15" s="205">
        <f>D15*15</f>
        <v>0</v>
      </c>
      <c r="H15" s="178">
        <f>G15</f>
        <v>0</v>
      </c>
      <c r="I15" s="178">
        <f t="shared" si="2"/>
        <v>0</v>
      </c>
      <c r="J15" s="178">
        <f t="shared" ref="J15:J19" si="3">3200*I15</f>
        <v>0</v>
      </c>
      <c r="K15" s="178">
        <f t="shared" ref="K15:K19" si="4">H15*1600</f>
        <v>0</v>
      </c>
      <c r="L15" s="141"/>
      <c r="M15" s="42">
        <f t="shared" ref="M15:M19" si="5">J15+K15</f>
        <v>0</v>
      </c>
    </row>
    <row r="16" spans="1:13">
      <c r="A16" s="12"/>
      <c r="B16" s="1" t="s">
        <v>5</v>
      </c>
      <c r="C16" s="205"/>
      <c r="D16" s="205"/>
      <c r="E16" s="205">
        <f>D16</f>
        <v>0</v>
      </c>
      <c r="F16" s="205"/>
      <c r="G16" s="205">
        <f>D16*15</f>
        <v>0</v>
      </c>
      <c r="H16" s="178">
        <f>G16</f>
        <v>0</v>
      </c>
      <c r="I16" s="178">
        <f t="shared" si="2"/>
        <v>0</v>
      </c>
      <c r="J16" s="178">
        <f t="shared" si="3"/>
        <v>0</v>
      </c>
      <c r="K16" s="178">
        <f t="shared" si="4"/>
        <v>0</v>
      </c>
      <c r="L16" s="141"/>
      <c r="M16" s="42">
        <f t="shared" si="5"/>
        <v>0</v>
      </c>
    </row>
    <row r="17" spans="1:13">
      <c r="A17" s="12"/>
      <c r="B17" s="2" t="s">
        <v>7</v>
      </c>
      <c r="C17" s="205"/>
      <c r="D17" s="205"/>
      <c r="E17" s="205">
        <f>D17</f>
        <v>0</v>
      </c>
      <c r="F17" s="205"/>
      <c r="G17" s="205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5"/>
      <c r="D18" s="205"/>
      <c r="E18" s="205">
        <f>D18</f>
        <v>0</v>
      </c>
      <c r="F18" s="205"/>
      <c r="G18" s="205">
        <f>D18*15</f>
        <v>0</v>
      </c>
      <c r="H18" s="178">
        <f>G18</f>
        <v>0</v>
      </c>
      <c r="I18" s="178">
        <f t="shared" si="2"/>
        <v>0</v>
      </c>
      <c r="J18" s="178">
        <f t="shared" si="3"/>
        <v>0</v>
      </c>
      <c r="K18" s="178">
        <f t="shared" si="4"/>
        <v>0</v>
      </c>
      <c r="L18" s="141"/>
      <c r="M18" s="42">
        <f t="shared" si="5"/>
        <v>0</v>
      </c>
    </row>
    <row r="19" spans="1:13">
      <c r="A19" s="14"/>
      <c r="B19" s="23" t="s">
        <v>4</v>
      </c>
      <c r="C19" s="205"/>
      <c r="D19" s="205"/>
      <c r="E19" s="205">
        <f>D19</f>
        <v>0</v>
      </c>
      <c r="F19" s="205"/>
      <c r="G19" s="205">
        <f>D19*15</f>
        <v>0</v>
      </c>
      <c r="H19" s="178">
        <f>G19</f>
        <v>0</v>
      </c>
      <c r="I19" s="178">
        <f t="shared" si="2"/>
        <v>0</v>
      </c>
      <c r="J19" s="178">
        <f t="shared" si="3"/>
        <v>0</v>
      </c>
      <c r="K19" s="178">
        <f t="shared" si="4"/>
        <v>0</v>
      </c>
      <c r="L19" s="141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0</v>
      </c>
      <c r="E20" s="36">
        <f t="shared" ref="E20:L20" si="6">E21</f>
        <v>0</v>
      </c>
      <c r="F20" s="36"/>
      <c r="G20" s="36">
        <f t="shared" si="6"/>
        <v>0</v>
      </c>
      <c r="H20" s="36">
        <f t="shared" si="6"/>
        <v>0</v>
      </c>
      <c r="I20" s="36">
        <f t="shared" si="6"/>
        <v>0</v>
      </c>
      <c r="J20" s="36">
        <f t="shared" si="6"/>
        <v>0</v>
      </c>
      <c r="K20" s="36">
        <f t="shared" si="6"/>
        <v>0</v>
      </c>
      <c r="L20" s="36">
        <f t="shared" si="6"/>
        <v>0</v>
      </c>
      <c r="M20" s="37">
        <f>M21</f>
        <v>0</v>
      </c>
    </row>
    <row r="21" spans="1:13">
      <c r="A21" s="10"/>
      <c r="B21" s="24" t="s">
        <v>19</v>
      </c>
      <c r="C21" s="205"/>
      <c r="D21" s="205"/>
      <c r="E21" s="205">
        <f>D21</f>
        <v>0</v>
      </c>
      <c r="F21" s="205"/>
      <c r="G21" s="205"/>
      <c r="H21" s="178">
        <f>G21</f>
        <v>0</v>
      </c>
      <c r="I21" s="178"/>
      <c r="J21" s="178">
        <f>3200*I21</f>
        <v>0</v>
      </c>
      <c r="K21" s="178"/>
      <c r="L21" s="141"/>
      <c r="M21" s="42">
        <f>J21+K21</f>
        <v>0</v>
      </c>
    </row>
    <row r="22" spans="1:13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3">
      <c r="A23" s="15"/>
      <c r="B23" s="3" t="s">
        <v>9</v>
      </c>
      <c r="C23" s="205"/>
      <c r="D23" s="205"/>
      <c r="E23" s="205">
        <f>D23</f>
        <v>0</v>
      </c>
      <c r="F23" s="205"/>
      <c r="G23" s="205">
        <f>E23*32</f>
        <v>0</v>
      </c>
      <c r="H23" s="178">
        <f>G23</f>
        <v>0</v>
      </c>
      <c r="I23" s="178">
        <f>H23+E23*2</f>
        <v>0</v>
      </c>
      <c r="J23" s="178">
        <f>3200*I23</f>
        <v>0</v>
      </c>
      <c r="K23" s="178">
        <f>1600*H23</f>
        <v>0</v>
      </c>
      <c r="L23" s="141"/>
      <c r="M23" s="42">
        <f>J23+K23</f>
        <v>0</v>
      </c>
    </row>
    <row r="24" spans="1:13">
      <c r="A24" s="35">
        <v>5</v>
      </c>
      <c r="B24" s="32" t="s">
        <v>24</v>
      </c>
      <c r="C24" s="36"/>
      <c r="D24" s="36">
        <f>D25</f>
        <v>0</v>
      </c>
      <c r="E24" s="36">
        <f t="shared" ref="E24:L24" si="8">E25</f>
        <v>0</v>
      </c>
      <c r="F24" s="36"/>
      <c r="G24" s="36">
        <f t="shared" si="8"/>
        <v>0</v>
      </c>
      <c r="H24" s="36">
        <f t="shared" si="8"/>
        <v>0</v>
      </c>
      <c r="I24" s="36">
        <f t="shared" si="8"/>
        <v>0</v>
      </c>
      <c r="J24" s="36">
        <f t="shared" si="8"/>
        <v>0</v>
      </c>
      <c r="K24" s="36">
        <f t="shared" si="8"/>
        <v>0</v>
      </c>
      <c r="L24" s="36">
        <f t="shared" si="8"/>
        <v>0</v>
      </c>
      <c r="M24" s="37">
        <f>M25</f>
        <v>0</v>
      </c>
    </row>
    <row r="25" spans="1:13">
      <c r="A25" s="16"/>
      <c r="B25" s="23" t="s">
        <v>10</v>
      </c>
      <c r="C25" s="205"/>
      <c r="D25" s="205"/>
      <c r="E25" s="205">
        <f>D25</f>
        <v>0</v>
      </c>
      <c r="F25" s="205"/>
      <c r="G25" s="205">
        <f>E25*28</f>
        <v>0</v>
      </c>
      <c r="H25" s="178">
        <f>G25</f>
        <v>0</v>
      </c>
      <c r="I25" s="178">
        <f>H25+E25</f>
        <v>0</v>
      </c>
      <c r="J25" s="178">
        <f>3200*I25</f>
        <v>0</v>
      </c>
      <c r="K25" s="178">
        <f>1600*H25</f>
        <v>0</v>
      </c>
      <c r="L25" s="141"/>
      <c r="M25" s="42">
        <f>J25+K25</f>
        <v>0</v>
      </c>
    </row>
    <row r="26" spans="1:13">
      <c r="A26" s="38">
        <v>6</v>
      </c>
      <c r="B26" s="32" t="s">
        <v>25</v>
      </c>
      <c r="C26" s="36"/>
      <c r="D26" s="36">
        <f>D27</f>
        <v>0</v>
      </c>
      <c r="E26" s="36">
        <f t="shared" ref="E26:L26" si="9">E27</f>
        <v>0</v>
      </c>
      <c r="F26" s="36"/>
      <c r="G26" s="36">
        <f t="shared" si="9"/>
        <v>0</v>
      </c>
      <c r="H26" s="36">
        <f t="shared" si="9"/>
        <v>0</v>
      </c>
      <c r="I26" s="36">
        <f t="shared" si="9"/>
        <v>0</v>
      </c>
      <c r="J26" s="36">
        <f t="shared" si="9"/>
        <v>0</v>
      </c>
      <c r="K26" s="36">
        <f t="shared" si="9"/>
        <v>0</v>
      </c>
      <c r="L26" s="36">
        <f t="shared" si="9"/>
        <v>0</v>
      </c>
      <c r="M26" s="37">
        <f>M27</f>
        <v>0</v>
      </c>
    </row>
    <row r="27" spans="1:13">
      <c r="A27" s="15"/>
      <c r="B27" s="3" t="s">
        <v>10</v>
      </c>
      <c r="C27" s="205"/>
      <c r="D27" s="205"/>
      <c r="E27" s="205">
        <f>D27</f>
        <v>0</v>
      </c>
      <c r="F27" s="205"/>
      <c r="G27" s="205">
        <f>E27*24</f>
        <v>0</v>
      </c>
      <c r="H27" s="178">
        <f>G27</f>
        <v>0</v>
      </c>
      <c r="I27" s="178">
        <f>H27+E27</f>
        <v>0</v>
      </c>
      <c r="J27" s="178">
        <f>3200*I27</f>
        <v>0</v>
      </c>
      <c r="K27" s="178">
        <f>1600*H27</f>
        <v>0</v>
      </c>
      <c r="L27" s="141"/>
      <c r="M27" s="42">
        <f>J27+K27</f>
        <v>0</v>
      </c>
    </row>
    <row r="28" spans="1:13">
      <c r="A28" s="35">
        <v>7</v>
      </c>
      <c r="B28" s="32" t="s">
        <v>26</v>
      </c>
      <c r="C28" s="36">
        <f>C29</f>
        <v>0</v>
      </c>
      <c r="D28" s="36">
        <f>D30+D31</f>
        <v>0</v>
      </c>
      <c r="E28" s="36">
        <f>SUM(E29:E31)</f>
        <v>0</v>
      </c>
      <c r="F28" s="36">
        <f>F29</f>
        <v>0</v>
      </c>
      <c r="G28" s="37">
        <f>G30+G31</f>
        <v>0</v>
      </c>
      <c r="H28" s="37">
        <f>SUM(H29:H31)</f>
        <v>0</v>
      </c>
      <c r="I28" s="36">
        <f t="shared" ref="I28:M28" si="10">SUM(I29:I31)</f>
        <v>0</v>
      </c>
      <c r="J28" s="36">
        <f t="shared" si="10"/>
        <v>0</v>
      </c>
      <c r="K28" s="36">
        <f t="shared" si="10"/>
        <v>0</v>
      </c>
      <c r="L28" s="36">
        <f t="shared" si="10"/>
        <v>0</v>
      </c>
      <c r="M28" s="37">
        <f t="shared" si="10"/>
        <v>0</v>
      </c>
    </row>
    <row r="29" spans="1:13">
      <c r="A29" s="12"/>
      <c r="B29" s="1" t="s">
        <v>3</v>
      </c>
      <c r="C29" s="205"/>
      <c r="D29" s="205"/>
      <c r="E29" s="205">
        <f>C29</f>
        <v>0</v>
      </c>
      <c r="F29" s="205"/>
      <c r="G29" s="205"/>
      <c r="H29" s="178">
        <f>F29</f>
        <v>0</v>
      </c>
      <c r="I29" s="178">
        <f>H29+E29</f>
        <v>0</v>
      </c>
      <c r="J29" s="178">
        <f>3200*I29</f>
        <v>0</v>
      </c>
      <c r="K29" s="178">
        <f>1600*H29</f>
        <v>0</v>
      </c>
      <c r="L29" s="141"/>
      <c r="M29" s="42">
        <f>J29+K29</f>
        <v>0</v>
      </c>
    </row>
    <row r="30" spans="1:13">
      <c r="A30" s="12"/>
      <c r="B30" s="1" t="s">
        <v>11</v>
      </c>
      <c r="C30" s="205"/>
      <c r="D30" s="205"/>
      <c r="E30" s="205">
        <f>D30</f>
        <v>0</v>
      </c>
      <c r="F30" s="205"/>
      <c r="G30" s="178"/>
      <c r="H30" s="178">
        <f>G30</f>
        <v>0</v>
      </c>
      <c r="I30" s="178">
        <f>H30+E30</f>
        <v>0</v>
      </c>
      <c r="J30" s="178">
        <f>3200*I30</f>
        <v>0</v>
      </c>
      <c r="K30" s="178">
        <f>1600*H30</f>
        <v>0</v>
      </c>
      <c r="L30" s="141"/>
      <c r="M30" s="42">
        <f>J30+K30+M74</f>
        <v>0</v>
      </c>
    </row>
    <row r="31" spans="1:13">
      <c r="A31" s="14"/>
      <c r="B31" s="130" t="s">
        <v>188</v>
      </c>
      <c r="C31" s="205"/>
      <c r="D31" s="205"/>
      <c r="E31" s="205">
        <f>D31</f>
        <v>0</v>
      </c>
      <c r="F31" s="205"/>
      <c r="G31" s="178">
        <f>E31*15</f>
        <v>0</v>
      </c>
      <c r="H31" s="178">
        <f>G31</f>
        <v>0</v>
      </c>
      <c r="I31" s="178">
        <f>H31+E31</f>
        <v>0</v>
      </c>
      <c r="J31" s="178">
        <f>3200*I31</f>
        <v>0</v>
      </c>
      <c r="K31" s="178">
        <f>1600*H31</f>
        <v>0</v>
      </c>
      <c r="L31" s="141"/>
      <c r="M31" s="42">
        <f>J31+K31</f>
        <v>0</v>
      </c>
    </row>
    <row r="32" spans="1:13">
      <c r="A32" s="35">
        <v>8</v>
      </c>
      <c r="B32" s="32" t="s">
        <v>142</v>
      </c>
      <c r="C32" s="36"/>
      <c r="D32" s="36">
        <f>D33</f>
        <v>0</v>
      </c>
      <c r="E32" s="36">
        <f t="shared" ref="E32:L32" si="11">E33</f>
        <v>0</v>
      </c>
      <c r="F32" s="36"/>
      <c r="G32" s="36">
        <f t="shared" si="11"/>
        <v>0</v>
      </c>
      <c r="H32" s="36">
        <f t="shared" si="11"/>
        <v>0</v>
      </c>
      <c r="I32" s="37">
        <f>I33</f>
        <v>0</v>
      </c>
      <c r="J32" s="36">
        <f t="shared" si="11"/>
        <v>0</v>
      </c>
      <c r="K32" s="36">
        <f t="shared" si="11"/>
        <v>0</v>
      </c>
      <c r="L32" s="36">
        <f t="shared" si="11"/>
        <v>0</v>
      </c>
      <c r="M32" s="37">
        <f>M33</f>
        <v>0</v>
      </c>
    </row>
    <row r="33" spans="1:13">
      <c r="A33" s="10"/>
      <c r="B33" s="24" t="s">
        <v>19</v>
      </c>
      <c r="C33" s="205"/>
      <c r="D33" s="205"/>
      <c r="E33" s="205">
        <f>D33</f>
        <v>0</v>
      </c>
      <c r="F33" s="205"/>
      <c r="G33" s="205">
        <f>E33*15</f>
        <v>0</v>
      </c>
      <c r="H33" s="178">
        <f>G33</f>
        <v>0</v>
      </c>
      <c r="I33" s="178">
        <f>H33+E33</f>
        <v>0</v>
      </c>
      <c r="J33" s="178">
        <f>3200*I33</f>
        <v>0</v>
      </c>
      <c r="K33" s="178"/>
      <c r="L33" s="141"/>
      <c r="M33" s="42">
        <f>J33+K33</f>
        <v>0</v>
      </c>
    </row>
    <row r="34" spans="1:13">
      <c r="A34" s="35">
        <v>9</v>
      </c>
      <c r="B34" s="32" t="s">
        <v>27</v>
      </c>
      <c r="C34" s="36">
        <f>C35</f>
        <v>0</v>
      </c>
      <c r="D34" s="36">
        <f>D36+D37</f>
        <v>0</v>
      </c>
      <c r="E34" s="36">
        <f>C34+D34</f>
        <v>0</v>
      </c>
      <c r="F34" s="36">
        <f>F35</f>
        <v>0</v>
      </c>
      <c r="G34" s="36">
        <f>G36+G37</f>
        <v>0</v>
      </c>
      <c r="H34" s="37">
        <f>SUM(H35:H37)</f>
        <v>0</v>
      </c>
      <c r="I34" s="37">
        <f>SUM(I35:I37)</f>
        <v>0</v>
      </c>
      <c r="J34" s="37">
        <f>SUM(J35:J37)</f>
        <v>0</v>
      </c>
      <c r="K34" s="37">
        <f>SUM(K35:K37)</f>
        <v>0</v>
      </c>
      <c r="L34" s="36">
        <f t="shared" ref="L34" si="12">L36+L37</f>
        <v>0</v>
      </c>
      <c r="M34" s="37">
        <f>SUM(M35:M37)</f>
        <v>0</v>
      </c>
    </row>
    <row r="35" spans="1:13">
      <c r="A35" s="12"/>
      <c r="B35" s="1" t="s">
        <v>3</v>
      </c>
      <c r="C35" s="205"/>
      <c r="D35" s="205"/>
      <c r="E35" s="205">
        <f>C35</f>
        <v>0</v>
      </c>
      <c r="F35" s="205"/>
      <c r="G35" s="205"/>
      <c r="H35" s="178">
        <f>F35</f>
        <v>0</v>
      </c>
      <c r="I35" s="178">
        <f>H35+E35</f>
        <v>0</v>
      </c>
      <c r="J35" s="178">
        <f>3200*I35</f>
        <v>0</v>
      </c>
      <c r="K35" s="178">
        <f>1600*H35</f>
        <v>0</v>
      </c>
      <c r="L35" s="141"/>
      <c r="M35" s="42">
        <f>J35+K35</f>
        <v>0</v>
      </c>
    </row>
    <row r="36" spans="1:13">
      <c r="A36" s="13"/>
      <c r="B36" s="1" t="s">
        <v>12</v>
      </c>
      <c r="C36" s="205"/>
      <c r="D36" s="205"/>
      <c r="E36" s="205">
        <f>D36</f>
        <v>0</v>
      </c>
      <c r="F36" s="205"/>
      <c r="G36" s="205"/>
      <c r="H36" s="178">
        <f>G36</f>
        <v>0</v>
      </c>
      <c r="I36" s="178">
        <f>H36+E36</f>
        <v>0</v>
      </c>
      <c r="J36" s="178">
        <f>3200*I36</f>
        <v>0</v>
      </c>
      <c r="K36" s="178">
        <f>1600*H36</f>
        <v>0</v>
      </c>
      <c r="L36" s="141"/>
      <c r="M36" s="42">
        <f>J36+K36+M75</f>
        <v>0</v>
      </c>
    </row>
    <row r="37" spans="1:13">
      <c r="A37" s="13"/>
      <c r="B37" s="196" t="s">
        <v>193</v>
      </c>
      <c r="C37" s="205"/>
      <c r="D37" s="205"/>
      <c r="E37" s="205">
        <f>D37</f>
        <v>0</v>
      </c>
      <c r="F37" s="205"/>
      <c r="G37" s="205"/>
      <c r="H37" s="178">
        <f>G37</f>
        <v>0</v>
      </c>
      <c r="I37" s="178"/>
      <c r="J37" s="178">
        <f>4000*I37</f>
        <v>0</v>
      </c>
      <c r="K37" s="178"/>
      <c r="L37" s="141"/>
      <c r="M37" s="42">
        <f>J37+K37</f>
        <v>0</v>
      </c>
    </row>
    <row r="38" spans="1:13">
      <c r="A38" s="35">
        <v>10</v>
      </c>
      <c r="B38" s="32" t="s">
        <v>28</v>
      </c>
      <c r="C38" s="36"/>
      <c r="D38" s="36">
        <f>D39+D40</f>
        <v>0</v>
      </c>
      <c r="E38" s="36">
        <f t="shared" ref="E38:M38" si="13">E39+E40</f>
        <v>0</v>
      </c>
      <c r="F38" s="36">
        <f t="shared" si="13"/>
        <v>0</v>
      </c>
      <c r="G38" s="36">
        <f t="shared" si="13"/>
        <v>0</v>
      </c>
      <c r="H38" s="36">
        <f t="shared" si="13"/>
        <v>0</v>
      </c>
      <c r="I38" s="36">
        <f t="shared" si="13"/>
        <v>0</v>
      </c>
      <c r="J38" s="36">
        <f t="shared" si="13"/>
        <v>0</v>
      </c>
      <c r="K38" s="36">
        <f t="shared" si="13"/>
        <v>0</v>
      </c>
      <c r="L38" s="36">
        <f t="shared" si="13"/>
        <v>0</v>
      </c>
      <c r="M38" s="36">
        <f t="shared" si="13"/>
        <v>0</v>
      </c>
    </row>
    <row r="39" spans="1:13">
      <c r="A39" s="13"/>
      <c r="B39" s="196" t="s">
        <v>192</v>
      </c>
      <c r="C39" s="205"/>
      <c r="D39" s="205"/>
      <c r="E39" s="205">
        <f>D39</f>
        <v>0</v>
      </c>
      <c r="F39" s="205"/>
      <c r="G39" s="205">
        <f>E39*15</f>
        <v>0</v>
      </c>
      <c r="H39" s="178">
        <f>G39</f>
        <v>0</v>
      </c>
      <c r="I39" s="178">
        <f>H39+E39</f>
        <v>0</v>
      </c>
      <c r="J39" s="178">
        <f>4000*I39</f>
        <v>0</v>
      </c>
      <c r="K39" s="178"/>
      <c r="L39" s="141"/>
      <c r="M39" s="42">
        <f>J39+K39</f>
        <v>0</v>
      </c>
    </row>
    <row r="40" spans="1:13">
      <c r="A40" s="14"/>
      <c r="B40" s="180"/>
      <c r="C40" s="205"/>
      <c r="D40" s="205"/>
      <c r="E40" s="205"/>
      <c r="F40" s="205"/>
      <c r="G40" s="205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3">
      <c r="A42" s="9"/>
      <c r="B42" s="24" t="s">
        <v>13</v>
      </c>
      <c r="C42" s="205"/>
      <c r="D42" s="205"/>
      <c r="E42" s="205">
        <f>D42</f>
        <v>0</v>
      </c>
      <c r="F42" s="205"/>
      <c r="G42" s="205">
        <f>E42*44</f>
        <v>0</v>
      </c>
      <c r="H42" s="178">
        <f>G42</f>
        <v>0</v>
      </c>
      <c r="I42" s="178">
        <f>H42+E42*2</f>
        <v>0</v>
      </c>
      <c r="J42" s="178">
        <f>4300*I42</f>
        <v>0</v>
      </c>
      <c r="K42" s="178">
        <f>1500*H42</f>
        <v>0</v>
      </c>
      <c r="L42" s="141"/>
      <c r="M42" s="42">
        <f>J42+K42</f>
        <v>0</v>
      </c>
    </row>
    <row r="43" spans="1:13">
      <c r="A43" s="9"/>
      <c r="B43" s="24" t="s">
        <v>14</v>
      </c>
      <c r="C43" s="205"/>
      <c r="D43" s="205"/>
      <c r="E43" s="205">
        <f>D43</f>
        <v>0</v>
      </c>
      <c r="F43" s="205"/>
      <c r="G43" s="205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0</v>
      </c>
      <c r="E44" s="36">
        <f t="shared" ref="E44:L44" si="15">E45+E46+E47</f>
        <v>0</v>
      </c>
      <c r="F44" s="36"/>
      <c r="G44" s="36">
        <f t="shared" si="15"/>
        <v>0</v>
      </c>
      <c r="H44" s="36">
        <f t="shared" si="15"/>
        <v>0</v>
      </c>
      <c r="I44" s="36">
        <f t="shared" si="15"/>
        <v>0</v>
      </c>
      <c r="J44" s="37">
        <f>J45+J46+J47</f>
        <v>0</v>
      </c>
      <c r="K44" s="37">
        <f>K45+K46+K47</f>
        <v>0</v>
      </c>
      <c r="L44" s="36">
        <f t="shared" si="15"/>
        <v>0</v>
      </c>
      <c r="M44" s="37">
        <f>M45+M46+M47</f>
        <v>0</v>
      </c>
    </row>
    <row r="45" spans="1:13">
      <c r="A45" s="17"/>
      <c r="B45" s="25" t="s">
        <v>13</v>
      </c>
      <c r="C45" s="205"/>
      <c r="D45" s="205"/>
      <c r="E45" s="205">
        <f>D45</f>
        <v>0</v>
      </c>
      <c r="F45" s="205"/>
      <c r="G45" s="205">
        <f>D45*40</f>
        <v>0</v>
      </c>
      <c r="H45" s="178">
        <f>G45</f>
        <v>0</v>
      </c>
      <c r="I45" s="205">
        <f>E45*42</f>
        <v>0</v>
      </c>
      <c r="J45" s="178">
        <f>5590*I45</f>
        <v>0</v>
      </c>
      <c r="K45" s="178">
        <f>1500*H45</f>
        <v>0</v>
      </c>
      <c r="L45" s="141"/>
      <c r="M45" s="42">
        <f>J45+K45</f>
        <v>0</v>
      </c>
    </row>
    <row r="46" spans="1:13">
      <c r="A46" s="18"/>
      <c r="B46" s="24" t="s">
        <v>15</v>
      </c>
      <c r="C46" s="205"/>
      <c r="D46" s="205"/>
      <c r="E46" s="205">
        <f>D46</f>
        <v>0</v>
      </c>
      <c r="F46" s="205"/>
      <c r="G46" s="205">
        <f>D46*40</f>
        <v>0</v>
      </c>
      <c r="H46" s="178">
        <f>G46</f>
        <v>0</v>
      </c>
      <c r="I46" s="205">
        <f>E46*42</f>
        <v>0</v>
      </c>
      <c r="J46" s="178">
        <f>5590*I46</f>
        <v>0</v>
      </c>
      <c r="K46" s="178">
        <f>1500*H46</f>
        <v>0</v>
      </c>
      <c r="L46" s="141"/>
      <c r="M46" s="42">
        <f>J46+K46</f>
        <v>0</v>
      </c>
    </row>
    <row r="47" spans="1:13">
      <c r="A47" s="9"/>
      <c r="B47" s="22" t="s">
        <v>167</v>
      </c>
      <c r="C47" s="205"/>
      <c r="D47" s="205"/>
      <c r="E47" s="205">
        <f>D47</f>
        <v>0</v>
      </c>
      <c r="F47" s="205"/>
      <c r="G47" s="205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205"/>
      <c r="D49" s="205"/>
      <c r="E49" s="205">
        <f>D49</f>
        <v>0</v>
      </c>
      <c r="F49" s="205"/>
      <c r="G49" s="205">
        <f>D49*28</f>
        <v>0</v>
      </c>
      <c r="H49" s="178">
        <f>G49</f>
        <v>0</v>
      </c>
      <c r="I49" s="178">
        <f>H49+E49</f>
        <v>0</v>
      </c>
      <c r="J49" s="178">
        <f>4300*I49</f>
        <v>0</v>
      </c>
      <c r="K49" s="178">
        <f>2500*H49</f>
        <v>0</v>
      </c>
      <c r="L49" s="141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0</v>
      </c>
      <c r="E50" s="36">
        <f t="shared" ref="E50:L50" si="17">E51+E52</f>
        <v>0</v>
      </c>
      <c r="F50" s="36"/>
      <c r="G50" s="36">
        <f t="shared" si="17"/>
        <v>0</v>
      </c>
      <c r="H50" s="36">
        <f t="shared" si="17"/>
        <v>0</v>
      </c>
      <c r="I50" s="36">
        <f t="shared" si="17"/>
        <v>0</v>
      </c>
      <c r="J50" s="36">
        <f t="shared" si="17"/>
        <v>0</v>
      </c>
      <c r="K50" s="36">
        <f t="shared" si="17"/>
        <v>0</v>
      </c>
      <c r="L50" s="36">
        <f t="shared" si="17"/>
        <v>0</v>
      </c>
      <c r="M50" s="37">
        <f>M51+M52</f>
        <v>0</v>
      </c>
    </row>
    <row r="51" spans="1:13">
      <c r="A51" s="89"/>
      <c r="B51" s="92" t="s">
        <v>137</v>
      </c>
      <c r="C51" s="90"/>
      <c r="D51" s="90"/>
      <c r="E51" s="205">
        <f>D51</f>
        <v>0</v>
      </c>
      <c r="F51" s="90"/>
      <c r="G51" s="90">
        <f>E51*15</f>
        <v>0</v>
      </c>
      <c r="H51" s="178">
        <f>G51</f>
        <v>0</v>
      </c>
      <c r="I51" s="178">
        <f>H51+E51</f>
        <v>0</v>
      </c>
      <c r="J51" s="178">
        <f>4000*I51</f>
        <v>0</v>
      </c>
      <c r="K51" s="178"/>
      <c r="L51" s="91"/>
      <c r="M51" s="42">
        <f>J51+K51</f>
        <v>0</v>
      </c>
    </row>
    <row r="52" spans="1:13">
      <c r="A52" s="13"/>
      <c r="B52" s="93" t="s">
        <v>18</v>
      </c>
      <c r="C52" s="205"/>
      <c r="D52" s="205"/>
      <c r="E52" s="205">
        <f>D52</f>
        <v>0</v>
      </c>
      <c r="F52" s="205"/>
      <c r="G52" s="90">
        <f>E52*15</f>
        <v>0</v>
      </c>
      <c r="H52" s="178">
        <f>G52</f>
        <v>0</v>
      </c>
      <c r="I52" s="178">
        <f>H52+E52</f>
        <v>0</v>
      </c>
      <c r="J52" s="178">
        <f>4000*I52</f>
        <v>0</v>
      </c>
      <c r="K52" s="178"/>
      <c r="L52" s="141"/>
      <c r="M52" s="42">
        <f>J52+K52</f>
        <v>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0</v>
      </c>
      <c r="E57" s="60">
        <f>SUM(E58:E60)</f>
        <v>0</v>
      </c>
      <c r="F57" s="60"/>
      <c r="G57" s="60">
        <f>SUM(G58:G60)</f>
        <v>0</v>
      </c>
      <c r="H57" s="95">
        <f>SUM(H58:H60)</f>
        <v>0</v>
      </c>
      <c r="I57" s="60">
        <f t="shared" ref="I57:M57" si="20">SUM(I58:I60)</f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197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0</v>
      </c>
      <c r="E61" s="60">
        <f>E62+E63</f>
        <v>0</v>
      </c>
      <c r="F61" s="60"/>
      <c r="G61" s="60">
        <f>G62+G63</f>
        <v>0</v>
      </c>
      <c r="H61" s="60">
        <f t="shared" ref="H61:L61" si="22">H62+H63</f>
        <v>0</v>
      </c>
      <c r="I61" s="60">
        <f t="shared" si="22"/>
        <v>0</v>
      </c>
      <c r="J61" s="60">
        <f t="shared" si="22"/>
        <v>0</v>
      </c>
      <c r="K61" s="60">
        <f t="shared" si="22"/>
        <v>0</v>
      </c>
      <c r="L61" s="60">
        <f t="shared" si="22"/>
        <v>0</v>
      </c>
      <c r="M61" s="95">
        <f>M62+M63</f>
        <v>0</v>
      </c>
    </row>
    <row r="62" spans="1:13">
      <c r="A62" s="109"/>
      <c r="B62" s="112" t="s">
        <v>165</v>
      </c>
      <c r="C62" s="114"/>
      <c r="D62" s="114"/>
      <c r="E62" s="111">
        <f>D62</f>
        <v>0</v>
      </c>
      <c r="F62" s="114"/>
      <c r="G62" s="114"/>
      <c r="H62" s="115">
        <f>G62</f>
        <v>0</v>
      </c>
      <c r="I62" s="115">
        <f>H62+E62*2</f>
        <v>0</v>
      </c>
      <c r="J62" s="116">
        <f>4300*I62</f>
        <v>0</v>
      </c>
      <c r="K62" s="115">
        <f>H62*2500</f>
        <v>0</v>
      </c>
      <c r="L62" s="117"/>
      <c r="M62" s="42">
        <f>J62+K62</f>
        <v>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/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/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0</v>
      </c>
      <c r="E72" s="103">
        <f t="shared" si="25"/>
        <v>0</v>
      </c>
      <c r="F72" s="103">
        <f t="shared" si="25"/>
        <v>0</v>
      </c>
      <c r="G72" s="103">
        <f t="shared" si="25"/>
        <v>0</v>
      </c>
      <c r="H72" s="104">
        <f t="shared" si="25"/>
        <v>0</v>
      </c>
      <c r="I72" s="104">
        <f t="shared" si="25"/>
        <v>0</v>
      </c>
      <c r="J72" s="104">
        <f t="shared" si="25"/>
        <v>0</v>
      </c>
      <c r="K72" s="104">
        <f t="shared" si="25"/>
        <v>0</v>
      </c>
      <c r="L72" s="103">
        <f t="shared" si="25"/>
        <v>0</v>
      </c>
      <c r="M72" s="104">
        <f>M73</f>
        <v>0</v>
      </c>
    </row>
    <row r="73" spans="1:13">
      <c r="A73" s="14"/>
      <c r="B73" s="128" t="s">
        <v>182</v>
      </c>
      <c r="C73" s="101"/>
      <c r="D73" s="101"/>
      <c r="E73" s="101">
        <f>D73</f>
        <v>0</v>
      </c>
      <c r="F73" s="101"/>
      <c r="G73" s="101">
        <f>E73*41</f>
        <v>0</v>
      </c>
      <c r="H73" s="102">
        <f>G73</f>
        <v>0</v>
      </c>
      <c r="I73" s="102">
        <f>H73+E73*2</f>
        <v>0</v>
      </c>
      <c r="J73" s="178">
        <f>5590*I73</f>
        <v>0</v>
      </c>
      <c r="K73" s="178">
        <f>3200*H73</f>
        <v>0</v>
      </c>
      <c r="L73" s="45"/>
      <c r="M73" s="42">
        <f>J73+K73</f>
        <v>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0</v>
      </c>
      <c r="D76" s="41">
        <f>D8+D13+D20+D22+D24+D26+D28+D32+D34+D38+D41+D44+D48+D50+D53+D55+D57+D61+D66+D68+D70+D72</f>
        <v>0</v>
      </c>
      <c r="E76" s="41">
        <f>E8+E13+E20+E22+E24+E26+E28+E32+E34+E38+E41+E44+E48+E50+E53+E55+E57+E61+E64+E66+E68+E70+E72</f>
        <v>0</v>
      </c>
      <c r="F76" s="41">
        <f>F8+F13+F28+F34+F64</f>
        <v>0</v>
      </c>
      <c r="G76" s="41">
        <f>G8+G13+G20+G22+G24+G26+G28+G32+G34+G38+G41+G44+G48+G50+G53+G55+G57+G61+G66+G68+G70+G72</f>
        <v>0</v>
      </c>
      <c r="H76" s="41">
        <f>H8+H13+H20+H22+H24+H26+H28+H32+H34+H38+H41+H44+H48+H50+H53+H55+H57+H61+H64+H66+H68+H70+H72</f>
        <v>0</v>
      </c>
      <c r="I76" s="41">
        <f>I8+I13+I20+I22+I24+I26+I28+I32+I34+I38+I41+I44+I48+I50+I53+I55+I57+I61+I64+I66+I68+I70+I72</f>
        <v>0</v>
      </c>
      <c r="J76" s="41">
        <f>J8+J13+J20+J22+J24+J26+J28+J32+J34+J38+J41+J44+J48+J50+J53+J55+J57+J61+J64+J66+J68+J70+J72</f>
        <v>0</v>
      </c>
      <c r="K76" s="41">
        <f>K8+K13+K20+K22+K24+K26+K28+K32+K34+K38+K41+K44+K48+K50+K53+K55+K57+K61+K64+K66+K68+K70+K72</f>
        <v>0</v>
      </c>
      <c r="L76" s="41"/>
      <c r="M76" s="41">
        <f>M8+M13+M20+M22+M24+M26+M28+M32+M34+M38+M41+M44+M48+M50+M53+M55+M57+M61+M64+M77+M78+M66+M68+M70+M72</f>
        <v>0</v>
      </c>
    </row>
    <row r="77" spans="1:13" ht="13.5" thickTop="1">
      <c r="D77" s="270"/>
      <c r="E77" s="270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204"/>
      <c r="D78" s="248"/>
      <c r="E78" s="248"/>
      <c r="F78" s="204"/>
      <c r="G78" s="204"/>
      <c r="H78" s="81"/>
      <c r="J78" s="80"/>
      <c r="K78" s="87" t="s">
        <v>88</v>
      </c>
      <c r="L78" s="88"/>
      <c r="M78" s="87">
        <f>15000*L78</f>
        <v>0</v>
      </c>
    </row>
    <row r="79" spans="1:13">
      <c r="B79" s="132"/>
      <c r="C79" s="204"/>
      <c r="D79" s="261"/>
      <c r="E79" s="261"/>
      <c r="F79" s="204"/>
      <c r="G79" s="204"/>
      <c r="H79" s="81"/>
      <c r="K79" s="73" t="s">
        <v>32</v>
      </c>
      <c r="L79" s="206">
        <f>L77+L78</f>
        <v>0</v>
      </c>
    </row>
    <row r="80" spans="1:13">
      <c r="B80" s="132"/>
      <c r="C80" s="204"/>
      <c r="D80" s="263"/>
      <c r="E80" s="263"/>
      <c r="F80" s="133"/>
      <c r="G80" s="133"/>
      <c r="H80" s="82"/>
      <c r="I80" s="77"/>
      <c r="J80" s="134"/>
      <c r="K80" s="81"/>
      <c r="L80" s="204"/>
      <c r="M80" s="81"/>
    </row>
    <row r="81" spans="2:13">
      <c r="B81" s="132"/>
      <c r="C81" s="204"/>
      <c r="D81" s="261"/>
      <c r="E81" s="261"/>
      <c r="F81" s="204"/>
      <c r="G81" s="204"/>
      <c r="H81" s="82"/>
      <c r="I81" s="74"/>
      <c r="J81" s="81"/>
      <c r="K81" s="136"/>
      <c r="L81" s="136"/>
      <c r="M81" s="136"/>
    </row>
    <row r="82" spans="2:13">
      <c r="B82" s="132"/>
      <c r="C82" s="204"/>
      <c r="D82" s="261"/>
      <c r="E82" s="261"/>
      <c r="F82" s="204"/>
      <c r="G82" s="204"/>
      <c r="H82" s="82"/>
      <c r="I82" s="73"/>
      <c r="J82" s="81"/>
      <c r="K82" s="81"/>
      <c r="L82" s="139"/>
      <c r="M82" s="97"/>
    </row>
    <row r="83" spans="2:13">
      <c r="B83" s="132"/>
      <c r="C83" s="204"/>
      <c r="D83" s="261"/>
      <c r="E83" s="261"/>
      <c r="F83" s="204"/>
      <c r="G83" s="204"/>
      <c r="H83" s="82"/>
      <c r="I83" s="74"/>
      <c r="J83" s="81"/>
      <c r="K83" s="81"/>
      <c r="L83" s="204"/>
      <c r="M83" s="97"/>
    </row>
    <row r="84" spans="2:13">
      <c r="B84" s="132"/>
      <c r="C84" s="204"/>
      <c r="D84" s="261"/>
      <c r="E84" s="261"/>
      <c r="F84" s="135"/>
      <c r="G84" s="135"/>
      <c r="H84" s="83"/>
      <c r="I84" s="74"/>
      <c r="J84" s="81"/>
      <c r="K84" s="81"/>
      <c r="L84" s="204"/>
      <c r="M84" s="81"/>
    </row>
    <row r="85" spans="2:13">
      <c r="B85" s="132"/>
      <c r="C85" s="204"/>
      <c r="D85" s="261"/>
      <c r="E85" s="261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204"/>
      <c r="D86" s="262"/>
      <c r="E86" s="262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204"/>
      <c r="D87" s="261"/>
      <c r="E87" s="261"/>
      <c r="F87" s="204"/>
      <c r="G87" s="204"/>
      <c r="H87" s="97"/>
      <c r="J87" s="81"/>
      <c r="K87" s="81"/>
      <c r="L87" s="81"/>
      <c r="M87" s="97"/>
    </row>
    <row r="88" spans="2:13">
      <c r="B88" s="137"/>
      <c r="C88" s="204"/>
      <c r="D88" s="261"/>
      <c r="E88" s="261"/>
      <c r="F88" s="204"/>
      <c r="G88" s="204"/>
      <c r="H88" s="81"/>
      <c r="I88" s="31"/>
      <c r="J88" s="31"/>
    </row>
    <row r="89" spans="2:13">
      <c r="B89" s="138"/>
      <c r="C89" s="139"/>
      <c r="D89" s="261"/>
      <c r="E89" s="261"/>
      <c r="F89" s="204"/>
      <c r="G89" s="204"/>
      <c r="H89" s="81"/>
    </row>
    <row r="90" spans="2:13">
      <c r="B90" s="140"/>
      <c r="C90" s="204"/>
      <c r="D90" s="261"/>
      <c r="E90" s="261"/>
      <c r="F90" s="81"/>
      <c r="G90" s="81"/>
      <c r="H90" s="81"/>
      <c r="J90" s="31"/>
      <c r="M90" s="31"/>
    </row>
    <row r="91" spans="2:13">
      <c r="B91" s="140"/>
      <c r="C91" s="204"/>
      <c r="D91" s="261"/>
      <c r="E91" s="261"/>
      <c r="F91" s="81"/>
      <c r="G91" s="81"/>
      <c r="H91" s="81"/>
      <c r="J91" t="s">
        <v>70</v>
      </c>
    </row>
  </sheetData>
  <mergeCells count="28">
    <mergeCell ref="D91:E91"/>
    <mergeCell ref="D90:E90"/>
    <mergeCell ref="D89:E89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7:E87"/>
    <mergeCell ref="D88:E88"/>
    <mergeCell ref="D85:E85"/>
    <mergeCell ref="D86:E86"/>
    <mergeCell ref="D77:E77"/>
    <mergeCell ref="D82:E82"/>
    <mergeCell ref="D83:E83"/>
    <mergeCell ref="D84:E84"/>
    <mergeCell ref="D78:E78"/>
    <mergeCell ref="D79:E79"/>
    <mergeCell ref="D80:E80"/>
    <mergeCell ref="D81:E81"/>
  </mergeCells>
  <phoneticPr fontId="9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91"/>
  <sheetViews>
    <sheetView workbookViewId="0">
      <selection sqref="A1:XFD1048576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2" t="s">
        <v>64</v>
      </c>
      <c r="B1" s="272"/>
      <c r="C1" s="272"/>
      <c r="D1" s="273" t="s">
        <v>65</v>
      </c>
      <c r="E1" s="273"/>
      <c r="F1" s="273"/>
      <c r="G1" s="273"/>
      <c r="H1" s="273"/>
      <c r="I1" s="273"/>
      <c r="J1" s="273"/>
      <c r="K1" s="273"/>
      <c r="L1" s="273"/>
      <c r="M1" s="273"/>
    </row>
    <row r="2" spans="1:13">
      <c r="A2" s="273" t="s">
        <v>66</v>
      </c>
      <c r="B2" s="273"/>
      <c r="C2" s="273"/>
      <c r="D2" s="274" t="s">
        <v>67</v>
      </c>
      <c r="E2" s="274"/>
      <c r="F2" s="274"/>
      <c r="G2" s="274"/>
      <c r="H2" s="274"/>
      <c r="I2" s="274"/>
      <c r="J2" s="274"/>
      <c r="K2" s="274"/>
      <c r="L2" s="274"/>
      <c r="M2" s="274"/>
    </row>
    <row r="3" spans="1:13">
      <c r="A3" s="249" t="s">
        <v>68</v>
      </c>
      <c r="B3" s="249"/>
      <c r="C3" s="249"/>
    </row>
    <row r="4" spans="1:13" ht="20.25">
      <c r="A4" s="271" t="s">
        <v>69</v>
      </c>
      <c r="B4" s="271"/>
      <c r="C4" s="271"/>
      <c r="D4" s="271"/>
      <c r="E4" s="271"/>
      <c r="F4" s="271"/>
      <c r="G4" s="271"/>
      <c r="H4" s="271"/>
      <c r="I4" s="271"/>
      <c r="J4" s="271"/>
      <c r="K4" s="271"/>
      <c r="L4" s="271"/>
      <c r="M4" s="271"/>
    </row>
    <row r="5" spans="1:13" ht="13.5" thickBot="1">
      <c r="A5" s="264" t="s">
        <v>194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</row>
    <row r="6" spans="1:13" ht="13.5" customHeight="1" thickTop="1">
      <c r="A6" s="5" t="s">
        <v>0</v>
      </c>
      <c r="B6" s="20" t="s">
        <v>1</v>
      </c>
      <c r="C6" s="265" t="s">
        <v>31</v>
      </c>
      <c r="D6" s="265"/>
      <c r="E6" s="265"/>
      <c r="F6" s="265" t="s">
        <v>33</v>
      </c>
      <c r="G6" s="265"/>
      <c r="H6" s="265"/>
      <c r="I6" s="265"/>
      <c r="J6" s="266" t="s">
        <v>41</v>
      </c>
      <c r="K6" s="266" t="s">
        <v>42</v>
      </c>
      <c r="L6" s="266" t="s">
        <v>43</v>
      </c>
      <c r="M6" s="268" t="s">
        <v>45</v>
      </c>
    </row>
    <row r="7" spans="1:13">
      <c r="A7" s="6" t="s">
        <v>2</v>
      </c>
      <c r="B7" s="21" t="s">
        <v>38</v>
      </c>
      <c r="C7" s="205" t="s">
        <v>35</v>
      </c>
      <c r="D7" s="205" t="s">
        <v>36</v>
      </c>
      <c r="E7" s="205" t="s">
        <v>32</v>
      </c>
      <c r="F7" s="205" t="s">
        <v>34</v>
      </c>
      <c r="G7" s="205" t="s">
        <v>37</v>
      </c>
      <c r="H7" s="27" t="s">
        <v>39</v>
      </c>
      <c r="I7" s="205" t="s">
        <v>40</v>
      </c>
      <c r="J7" s="267"/>
      <c r="K7" s="267"/>
      <c r="L7" s="267"/>
      <c r="M7" s="269"/>
    </row>
    <row r="8" spans="1:13">
      <c r="A8" s="35">
        <v>1</v>
      </c>
      <c r="B8" s="32" t="s">
        <v>20</v>
      </c>
      <c r="C8" s="33">
        <f>C9</f>
        <v>0</v>
      </c>
      <c r="D8" s="33">
        <f>D10+D11+D12</f>
        <v>0</v>
      </c>
      <c r="E8" s="33">
        <f>SUM(E9:E12)</f>
        <v>0</v>
      </c>
      <c r="F8" s="33">
        <f>F9</f>
        <v>0</v>
      </c>
      <c r="G8" s="33">
        <f>G10+G11+G12</f>
        <v>0</v>
      </c>
      <c r="H8" s="34">
        <f>SUM(H9:H12)</f>
        <v>0</v>
      </c>
      <c r="I8" s="34">
        <f>SUM(I9:I12)</f>
        <v>0</v>
      </c>
      <c r="J8" s="34">
        <f>SUM(J9:J12)</f>
        <v>0</v>
      </c>
      <c r="K8" s="34">
        <f>SUM(K9:K12)</f>
        <v>0</v>
      </c>
      <c r="L8" s="34">
        <f>L9+L10+L11+L12</f>
        <v>0</v>
      </c>
      <c r="M8" s="34">
        <f>SUM(M9:M12)</f>
        <v>0</v>
      </c>
    </row>
    <row r="9" spans="1:13">
      <c r="A9" s="8"/>
      <c r="B9" s="1" t="s">
        <v>3</v>
      </c>
      <c r="C9" s="205"/>
      <c r="D9" s="205"/>
      <c r="E9" s="205">
        <f>C9</f>
        <v>0</v>
      </c>
      <c r="F9" s="205">
        <f>E9*24</f>
        <v>0</v>
      </c>
      <c r="G9" s="205"/>
      <c r="H9" s="178">
        <f>F9</f>
        <v>0</v>
      </c>
      <c r="I9" s="178">
        <f>H9+E9</f>
        <v>0</v>
      </c>
      <c r="J9" s="178">
        <f>3200*I9</f>
        <v>0</v>
      </c>
      <c r="K9" s="178">
        <f>1600*H9</f>
        <v>0</v>
      </c>
      <c r="L9" s="141"/>
      <c r="M9" s="42">
        <f t="shared" ref="M9:M12" si="0">J9+K9</f>
        <v>0</v>
      </c>
    </row>
    <row r="10" spans="1:13">
      <c r="A10" s="9"/>
      <c r="B10" s="1" t="s">
        <v>6</v>
      </c>
      <c r="C10" s="205"/>
      <c r="D10" s="205"/>
      <c r="E10" s="205">
        <f>D10</f>
        <v>0</v>
      </c>
      <c r="F10" s="205"/>
      <c r="G10" s="205"/>
      <c r="H10" s="178">
        <f>G10</f>
        <v>0</v>
      </c>
      <c r="I10" s="178">
        <f>H10+E10</f>
        <v>0</v>
      </c>
      <c r="J10" s="178">
        <f>3200*I10</f>
        <v>0</v>
      </c>
      <c r="K10" s="178">
        <f>1600*H10</f>
        <v>0</v>
      </c>
      <c r="L10" s="141"/>
      <c r="M10" s="42">
        <f t="shared" si="0"/>
        <v>0</v>
      </c>
    </row>
    <row r="11" spans="1:13">
      <c r="A11" s="10"/>
      <c r="B11" s="1" t="s">
        <v>5</v>
      </c>
      <c r="C11" s="205"/>
      <c r="D11" s="205"/>
      <c r="E11" s="205">
        <f>D11</f>
        <v>0</v>
      </c>
      <c r="F11" s="205"/>
      <c r="G11" s="205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5"/>
      <c r="D12" s="205"/>
      <c r="E12" s="205">
        <f>D12</f>
        <v>0</v>
      </c>
      <c r="F12" s="205"/>
      <c r="G12" s="205">
        <f>E12*32</f>
        <v>0</v>
      </c>
      <c r="H12" s="178">
        <f>G12</f>
        <v>0</v>
      </c>
      <c r="I12" s="178">
        <f>H12+E12*2</f>
        <v>0</v>
      </c>
      <c r="J12" s="178">
        <f>4000*I12</f>
        <v>0</v>
      </c>
      <c r="K12" s="178"/>
      <c r="L12" s="141"/>
      <c r="M12" s="42">
        <f t="shared" si="0"/>
        <v>0</v>
      </c>
    </row>
    <row r="13" spans="1:13">
      <c r="A13" s="35">
        <v>2</v>
      </c>
      <c r="B13" s="32" t="s">
        <v>21</v>
      </c>
      <c r="C13" s="36">
        <f>C14</f>
        <v>0</v>
      </c>
      <c r="D13" s="36">
        <f>D15+D16+D17+D18+D19</f>
        <v>0</v>
      </c>
      <c r="E13" s="36">
        <f>SUM(E14:E19)</f>
        <v>0</v>
      </c>
      <c r="F13" s="36">
        <f>F14</f>
        <v>0</v>
      </c>
      <c r="G13" s="36">
        <f>G15+G16+G17+G18+G19</f>
        <v>0</v>
      </c>
      <c r="H13" s="37">
        <f>SUM(H14:H19)</f>
        <v>0</v>
      </c>
      <c r="I13" s="37">
        <f>SUM(I14:I19)</f>
        <v>0</v>
      </c>
      <c r="J13" s="37">
        <f>SUM(J14:J19)</f>
        <v>0</v>
      </c>
      <c r="K13" s="37">
        <f>SUM(K14:K19)</f>
        <v>0</v>
      </c>
      <c r="L13" s="44">
        <f>L14+L15+L16+L17+L18+L19</f>
        <v>0</v>
      </c>
      <c r="M13" s="37">
        <f>SUM(M14:M19)</f>
        <v>0</v>
      </c>
    </row>
    <row r="14" spans="1:13">
      <c r="A14" s="12"/>
      <c r="B14" s="1" t="s">
        <v>3</v>
      </c>
      <c r="C14" s="205"/>
      <c r="D14" s="205"/>
      <c r="E14" s="205">
        <f>C14</f>
        <v>0</v>
      </c>
      <c r="F14" s="205">
        <f>C14*15</f>
        <v>0</v>
      </c>
      <c r="G14" s="205"/>
      <c r="H14" s="178">
        <f>F14</f>
        <v>0</v>
      </c>
      <c r="I14" s="178">
        <f t="shared" ref="I14:I19" si="2">H14+E14</f>
        <v>0</v>
      </c>
      <c r="J14" s="178">
        <f>3200*I14</f>
        <v>0</v>
      </c>
      <c r="K14" s="178">
        <f>H14*1600</f>
        <v>0</v>
      </c>
      <c r="L14" s="141"/>
      <c r="M14" s="42">
        <f>J14+K14</f>
        <v>0</v>
      </c>
    </row>
    <row r="15" spans="1:13">
      <c r="A15" s="12"/>
      <c r="B15" s="1" t="s">
        <v>6</v>
      </c>
      <c r="C15" s="205"/>
      <c r="D15" s="205"/>
      <c r="E15" s="205">
        <f>D15</f>
        <v>0</v>
      </c>
      <c r="F15" s="205"/>
      <c r="G15" s="205">
        <f>D15*15</f>
        <v>0</v>
      </c>
      <c r="H15" s="178">
        <f>G15</f>
        <v>0</v>
      </c>
      <c r="I15" s="178">
        <f t="shared" si="2"/>
        <v>0</v>
      </c>
      <c r="J15" s="178">
        <f t="shared" ref="J15:J19" si="3">3200*I15</f>
        <v>0</v>
      </c>
      <c r="K15" s="178">
        <f t="shared" ref="K15:K19" si="4">H15*1600</f>
        <v>0</v>
      </c>
      <c r="L15" s="141"/>
      <c r="M15" s="42">
        <f t="shared" ref="M15:M19" si="5">J15+K15</f>
        <v>0</v>
      </c>
    </row>
    <row r="16" spans="1:13">
      <c r="A16" s="12"/>
      <c r="B16" s="1" t="s">
        <v>5</v>
      </c>
      <c r="C16" s="205"/>
      <c r="D16" s="205"/>
      <c r="E16" s="205">
        <f>D16</f>
        <v>0</v>
      </c>
      <c r="F16" s="205"/>
      <c r="G16" s="205">
        <f>D16*15</f>
        <v>0</v>
      </c>
      <c r="H16" s="178">
        <f>G16</f>
        <v>0</v>
      </c>
      <c r="I16" s="178">
        <f t="shared" si="2"/>
        <v>0</v>
      </c>
      <c r="J16" s="178">
        <f t="shared" si="3"/>
        <v>0</v>
      </c>
      <c r="K16" s="178">
        <f t="shared" si="4"/>
        <v>0</v>
      </c>
      <c r="L16" s="141"/>
      <c r="M16" s="42">
        <f t="shared" si="5"/>
        <v>0</v>
      </c>
    </row>
    <row r="17" spans="1:13">
      <c r="A17" s="12"/>
      <c r="B17" s="2" t="s">
        <v>7</v>
      </c>
      <c r="C17" s="205"/>
      <c r="D17" s="205"/>
      <c r="E17" s="205">
        <f>D17</f>
        <v>0</v>
      </c>
      <c r="F17" s="205"/>
      <c r="G17" s="205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5"/>
      <c r="D18" s="205"/>
      <c r="E18" s="205">
        <f>D18</f>
        <v>0</v>
      </c>
      <c r="F18" s="205"/>
      <c r="G18" s="205">
        <f>D18*15</f>
        <v>0</v>
      </c>
      <c r="H18" s="178">
        <f>G18</f>
        <v>0</v>
      </c>
      <c r="I18" s="178">
        <f t="shared" si="2"/>
        <v>0</v>
      </c>
      <c r="J18" s="178">
        <f t="shared" si="3"/>
        <v>0</v>
      </c>
      <c r="K18" s="178">
        <f t="shared" si="4"/>
        <v>0</v>
      </c>
      <c r="L18" s="141"/>
      <c r="M18" s="42">
        <f t="shared" si="5"/>
        <v>0</v>
      </c>
    </row>
    <row r="19" spans="1:13">
      <c r="A19" s="14"/>
      <c r="B19" s="23" t="s">
        <v>4</v>
      </c>
      <c r="C19" s="205"/>
      <c r="D19" s="205"/>
      <c r="E19" s="205">
        <f>D19</f>
        <v>0</v>
      </c>
      <c r="F19" s="205"/>
      <c r="G19" s="205">
        <f>D19*15</f>
        <v>0</v>
      </c>
      <c r="H19" s="178">
        <f>G19</f>
        <v>0</v>
      </c>
      <c r="I19" s="178">
        <f t="shared" si="2"/>
        <v>0</v>
      </c>
      <c r="J19" s="178">
        <f t="shared" si="3"/>
        <v>0</v>
      </c>
      <c r="K19" s="178">
        <f t="shared" si="4"/>
        <v>0</v>
      </c>
      <c r="L19" s="141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0</v>
      </c>
      <c r="E20" s="36">
        <f t="shared" ref="E20:L20" si="6">E21</f>
        <v>0</v>
      </c>
      <c r="F20" s="36"/>
      <c r="G20" s="36">
        <f t="shared" si="6"/>
        <v>0</v>
      </c>
      <c r="H20" s="36">
        <f t="shared" si="6"/>
        <v>0</v>
      </c>
      <c r="I20" s="36">
        <f t="shared" si="6"/>
        <v>0</v>
      </c>
      <c r="J20" s="36">
        <f t="shared" si="6"/>
        <v>0</v>
      </c>
      <c r="K20" s="36">
        <f t="shared" si="6"/>
        <v>0</v>
      </c>
      <c r="L20" s="36">
        <f t="shared" si="6"/>
        <v>0</v>
      </c>
      <c r="M20" s="37">
        <f>M21</f>
        <v>0</v>
      </c>
    </row>
    <row r="21" spans="1:13">
      <c r="A21" s="10"/>
      <c r="B21" s="24" t="s">
        <v>19</v>
      </c>
      <c r="C21" s="205"/>
      <c r="D21" s="205"/>
      <c r="E21" s="205">
        <f>D21</f>
        <v>0</v>
      </c>
      <c r="F21" s="205"/>
      <c r="G21" s="205"/>
      <c r="H21" s="178">
        <f>G21</f>
        <v>0</v>
      </c>
      <c r="I21" s="178"/>
      <c r="J21" s="178">
        <f>3200*I21</f>
        <v>0</v>
      </c>
      <c r="K21" s="178"/>
      <c r="L21" s="141"/>
      <c r="M21" s="42">
        <f>J21+K21</f>
        <v>0</v>
      </c>
    </row>
    <row r="22" spans="1:13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3">
      <c r="A23" s="15"/>
      <c r="B23" s="3" t="s">
        <v>9</v>
      </c>
      <c r="C23" s="205"/>
      <c r="D23" s="205"/>
      <c r="E23" s="205">
        <f>D23</f>
        <v>0</v>
      </c>
      <c r="F23" s="205"/>
      <c r="G23" s="205">
        <f>E23*32</f>
        <v>0</v>
      </c>
      <c r="H23" s="178">
        <f>G23</f>
        <v>0</v>
      </c>
      <c r="I23" s="178">
        <f>H23+E23*2</f>
        <v>0</v>
      </c>
      <c r="J23" s="178">
        <f>3200*I23</f>
        <v>0</v>
      </c>
      <c r="K23" s="178">
        <f>1600*H23</f>
        <v>0</v>
      </c>
      <c r="L23" s="141"/>
      <c r="M23" s="42">
        <f>J23+K23</f>
        <v>0</v>
      </c>
    </row>
    <row r="24" spans="1:13">
      <c r="A24" s="35">
        <v>5</v>
      </c>
      <c r="B24" s="32" t="s">
        <v>24</v>
      </c>
      <c r="C24" s="36"/>
      <c r="D24" s="36">
        <f>D25</f>
        <v>0</v>
      </c>
      <c r="E24" s="36">
        <f t="shared" ref="E24:L24" si="8">E25</f>
        <v>0</v>
      </c>
      <c r="F24" s="36"/>
      <c r="G24" s="36">
        <f t="shared" si="8"/>
        <v>0</v>
      </c>
      <c r="H24" s="36">
        <f t="shared" si="8"/>
        <v>0</v>
      </c>
      <c r="I24" s="36">
        <f t="shared" si="8"/>
        <v>0</v>
      </c>
      <c r="J24" s="36">
        <f t="shared" si="8"/>
        <v>0</v>
      </c>
      <c r="K24" s="36">
        <f t="shared" si="8"/>
        <v>0</v>
      </c>
      <c r="L24" s="36">
        <f t="shared" si="8"/>
        <v>0</v>
      </c>
      <c r="M24" s="37">
        <f>M25</f>
        <v>0</v>
      </c>
    </row>
    <row r="25" spans="1:13">
      <c r="A25" s="16"/>
      <c r="B25" s="23" t="s">
        <v>10</v>
      </c>
      <c r="C25" s="205"/>
      <c r="D25" s="205"/>
      <c r="E25" s="205">
        <f>D25</f>
        <v>0</v>
      </c>
      <c r="F25" s="205"/>
      <c r="G25" s="205">
        <f>E25*28</f>
        <v>0</v>
      </c>
      <c r="H25" s="178">
        <f>G25</f>
        <v>0</v>
      </c>
      <c r="I25" s="178">
        <f>H25+E25</f>
        <v>0</v>
      </c>
      <c r="J25" s="178">
        <f>3200*I25</f>
        <v>0</v>
      </c>
      <c r="K25" s="178">
        <f>1600*H25</f>
        <v>0</v>
      </c>
      <c r="L25" s="141"/>
      <c r="M25" s="42">
        <f>J25+K25</f>
        <v>0</v>
      </c>
    </row>
    <row r="26" spans="1:13">
      <c r="A26" s="38">
        <v>6</v>
      </c>
      <c r="B26" s="32" t="s">
        <v>25</v>
      </c>
      <c r="C26" s="36"/>
      <c r="D26" s="36">
        <f>D27</f>
        <v>0</v>
      </c>
      <c r="E26" s="36">
        <f t="shared" ref="E26:L26" si="9">E27</f>
        <v>0</v>
      </c>
      <c r="F26" s="36"/>
      <c r="G26" s="36">
        <f t="shared" si="9"/>
        <v>0</v>
      </c>
      <c r="H26" s="36">
        <f t="shared" si="9"/>
        <v>0</v>
      </c>
      <c r="I26" s="36">
        <f t="shared" si="9"/>
        <v>0</v>
      </c>
      <c r="J26" s="36">
        <f t="shared" si="9"/>
        <v>0</v>
      </c>
      <c r="K26" s="36">
        <f t="shared" si="9"/>
        <v>0</v>
      </c>
      <c r="L26" s="36">
        <f t="shared" si="9"/>
        <v>0</v>
      </c>
      <c r="M26" s="37">
        <f>M27</f>
        <v>0</v>
      </c>
    </row>
    <row r="27" spans="1:13">
      <c r="A27" s="15"/>
      <c r="B27" s="3" t="s">
        <v>10</v>
      </c>
      <c r="C27" s="205"/>
      <c r="D27" s="205"/>
      <c r="E27" s="205">
        <f>D27</f>
        <v>0</v>
      </c>
      <c r="F27" s="205"/>
      <c r="G27" s="205">
        <f>E27*24</f>
        <v>0</v>
      </c>
      <c r="H27" s="178">
        <f>G27</f>
        <v>0</v>
      </c>
      <c r="I27" s="178">
        <f>H27+E27</f>
        <v>0</v>
      </c>
      <c r="J27" s="178">
        <f>3200*I27</f>
        <v>0</v>
      </c>
      <c r="K27" s="178">
        <f>1600*H27</f>
        <v>0</v>
      </c>
      <c r="L27" s="141"/>
      <c r="M27" s="42">
        <f>J27+K27</f>
        <v>0</v>
      </c>
    </row>
    <row r="28" spans="1:13">
      <c r="A28" s="35">
        <v>7</v>
      </c>
      <c r="B28" s="32" t="s">
        <v>26</v>
      </c>
      <c r="C28" s="36">
        <f>C29</f>
        <v>0</v>
      </c>
      <c r="D28" s="36">
        <f>D30+D31</f>
        <v>0</v>
      </c>
      <c r="E28" s="36">
        <f>SUM(E29:E31)</f>
        <v>0</v>
      </c>
      <c r="F28" s="36">
        <f>F29</f>
        <v>0</v>
      </c>
      <c r="G28" s="37">
        <f>G30+G31</f>
        <v>0</v>
      </c>
      <c r="H28" s="37">
        <f>SUM(H29:H31)</f>
        <v>0</v>
      </c>
      <c r="I28" s="36">
        <f t="shared" ref="I28:M28" si="10">SUM(I29:I31)</f>
        <v>0</v>
      </c>
      <c r="J28" s="36">
        <f t="shared" si="10"/>
        <v>0</v>
      </c>
      <c r="K28" s="36">
        <f t="shared" si="10"/>
        <v>0</v>
      </c>
      <c r="L28" s="36">
        <f t="shared" si="10"/>
        <v>0</v>
      </c>
      <c r="M28" s="37">
        <f t="shared" si="10"/>
        <v>0</v>
      </c>
    </row>
    <row r="29" spans="1:13">
      <c r="A29" s="12"/>
      <c r="B29" s="1" t="s">
        <v>3</v>
      </c>
      <c r="C29" s="205"/>
      <c r="D29" s="205"/>
      <c r="E29" s="205">
        <f>C29</f>
        <v>0</v>
      </c>
      <c r="F29" s="205"/>
      <c r="G29" s="205"/>
      <c r="H29" s="178">
        <f>F29</f>
        <v>0</v>
      </c>
      <c r="I29" s="178">
        <f>H29+E29</f>
        <v>0</v>
      </c>
      <c r="J29" s="178">
        <f>3200*I29</f>
        <v>0</v>
      </c>
      <c r="K29" s="178">
        <f>1600*H29</f>
        <v>0</v>
      </c>
      <c r="L29" s="141"/>
      <c r="M29" s="42">
        <f>J29+K29</f>
        <v>0</v>
      </c>
    </row>
    <row r="30" spans="1:13">
      <c r="A30" s="12"/>
      <c r="B30" s="1" t="s">
        <v>11</v>
      </c>
      <c r="C30" s="205"/>
      <c r="D30" s="205"/>
      <c r="E30" s="205">
        <f>D30</f>
        <v>0</v>
      </c>
      <c r="F30" s="205"/>
      <c r="G30" s="178"/>
      <c r="H30" s="178">
        <f>G30</f>
        <v>0</v>
      </c>
      <c r="I30" s="178">
        <f>H30+E30</f>
        <v>0</v>
      </c>
      <c r="J30" s="178">
        <f>3200*I30</f>
        <v>0</v>
      </c>
      <c r="K30" s="178">
        <f>1600*H30</f>
        <v>0</v>
      </c>
      <c r="L30" s="141"/>
      <c r="M30" s="42">
        <f>J30+K30+M74</f>
        <v>0</v>
      </c>
    </row>
    <row r="31" spans="1:13">
      <c r="A31" s="14"/>
      <c r="B31" s="130" t="s">
        <v>188</v>
      </c>
      <c r="C31" s="205"/>
      <c r="D31" s="205"/>
      <c r="E31" s="205">
        <f>D31</f>
        <v>0</v>
      </c>
      <c r="F31" s="205"/>
      <c r="G31" s="178">
        <f>E31*15</f>
        <v>0</v>
      </c>
      <c r="H31" s="178">
        <f>G31</f>
        <v>0</v>
      </c>
      <c r="I31" s="178">
        <f>H31+E31</f>
        <v>0</v>
      </c>
      <c r="J31" s="178">
        <f>3200*I31</f>
        <v>0</v>
      </c>
      <c r="K31" s="178">
        <f>1600*H31</f>
        <v>0</v>
      </c>
      <c r="L31" s="141"/>
      <c r="M31" s="42">
        <f>J31+K31</f>
        <v>0</v>
      </c>
    </row>
    <row r="32" spans="1:13">
      <c r="A32" s="35">
        <v>8</v>
      </c>
      <c r="B32" s="32" t="s">
        <v>142</v>
      </c>
      <c r="C32" s="36"/>
      <c r="D32" s="36">
        <f>D33</f>
        <v>0</v>
      </c>
      <c r="E32" s="36">
        <f t="shared" ref="E32:L32" si="11">E33</f>
        <v>0</v>
      </c>
      <c r="F32" s="36"/>
      <c r="G32" s="36">
        <f t="shared" si="11"/>
        <v>0</v>
      </c>
      <c r="H32" s="36">
        <f t="shared" si="11"/>
        <v>0</v>
      </c>
      <c r="I32" s="37">
        <f>I33</f>
        <v>0</v>
      </c>
      <c r="J32" s="36">
        <f t="shared" si="11"/>
        <v>0</v>
      </c>
      <c r="K32" s="36">
        <f t="shared" si="11"/>
        <v>0</v>
      </c>
      <c r="L32" s="36">
        <f t="shared" si="11"/>
        <v>0</v>
      </c>
      <c r="M32" s="37">
        <f>M33</f>
        <v>0</v>
      </c>
    </row>
    <row r="33" spans="1:13">
      <c r="A33" s="10"/>
      <c r="B33" s="24" t="s">
        <v>19</v>
      </c>
      <c r="C33" s="205"/>
      <c r="D33" s="205"/>
      <c r="E33" s="205">
        <f>D33</f>
        <v>0</v>
      </c>
      <c r="F33" s="205"/>
      <c r="G33" s="205">
        <f>E33*15</f>
        <v>0</v>
      </c>
      <c r="H33" s="178">
        <f>G33</f>
        <v>0</v>
      </c>
      <c r="I33" s="178">
        <f>H33+E33</f>
        <v>0</v>
      </c>
      <c r="J33" s="178">
        <f>3200*I33</f>
        <v>0</v>
      </c>
      <c r="K33" s="178"/>
      <c r="L33" s="141"/>
      <c r="M33" s="42">
        <f>J33+K33</f>
        <v>0</v>
      </c>
    </row>
    <row r="34" spans="1:13">
      <c r="A34" s="35">
        <v>9</v>
      </c>
      <c r="B34" s="32" t="s">
        <v>27</v>
      </c>
      <c r="C34" s="36">
        <f>C35</f>
        <v>0</v>
      </c>
      <c r="D34" s="36">
        <f>D36+D37</f>
        <v>0</v>
      </c>
      <c r="E34" s="36">
        <f>C34+D34</f>
        <v>0</v>
      </c>
      <c r="F34" s="36">
        <f>F35</f>
        <v>0</v>
      </c>
      <c r="G34" s="36">
        <f>G36+G37</f>
        <v>0</v>
      </c>
      <c r="H34" s="37">
        <f>SUM(H35:H37)</f>
        <v>0</v>
      </c>
      <c r="I34" s="37">
        <f>SUM(I35:I37)</f>
        <v>0</v>
      </c>
      <c r="J34" s="37">
        <f>SUM(J35:J37)</f>
        <v>0</v>
      </c>
      <c r="K34" s="37">
        <f>SUM(K35:K37)</f>
        <v>0</v>
      </c>
      <c r="L34" s="36">
        <f t="shared" ref="L34" si="12">L36+L37</f>
        <v>0</v>
      </c>
      <c r="M34" s="37">
        <f>SUM(M35:M37)</f>
        <v>0</v>
      </c>
    </row>
    <row r="35" spans="1:13">
      <c r="A35" s="12"/>
      <c r="B35" s="1" t="s">
        <v>3</v>
      </c>
      <c r="C35" s="205"/>
      <c r="D35" s="205"/>
      <c r="E35" s="205">
        <f>C35</f>
        <v>0</v>
      </c>
      <c r="F35" s="205"/>
      <c r="G35" s="205"/>
      <c r="H35" s="178">
        <f>F35</f>
        <v>0</v>
      </c>
      <c r="I35" s="178">
        <f>H35+E35</f>
        <v>0</v>
      </c>
      <c r="J35" s="178">
        <f>3200*I35</f>
        <v>0</v>
      </c>
      <c r="K35" s="178">
        <f>1600*H35</f>
        <v>0</v>
      </c>
      <c r="L35" s="141"/>
      <c r="M35" s="42">
        <f>J35+K35</f>
        <v>0</v>
      </c>
    </row>
    <row r="36" spans="1:13">
      <c r="A36" s="13"/>
      <c r="B36" s="1" t="s">
        <v>12</v>
      </c>
      <c r="C36" s="205"/>
      <c r="D36" s="205"/>
      <c r="E36" s="205">
        <f>D36</f>
        <v>0</v>
      </c>
      <c r="F36" s="205"/>
      <c r="G36" s="205"/>
      <c r="H36" s="178">
        <f>G36</f>
        <v>0</v>
      </c>
      <c r="I36" s="178">
        <f>H36+E36</f>
        <v>0</v>
      </c>
      <c r="J36" s="178">
        <f>3200*I36</f>
        <v>0</v>
      </c>
      <c r="K36" s="178">
        <f>1600*H36</f>
        <v>0</v>
      </c>
      <c r="L36" s="141"/>
      <c r="M36" s="42">
        <f>J36+K36+M75</f>
        <v>0</v>
      </c>
    </row>
    <row r="37" spans="1:13">
      <c r="A37" s="13"/>
      <c r="B37" s="196" t="s">
        <v>193</v>
      </c>
      <c r="C37" s="205"/>
      <c r="D37" s="205"/>
      <c r="E37" s="205">
        <f>D37</f>
        <v>0</v>
      </c>
      <c r="F37" s="205"/>
      <c r="G37" s="205"/>
      <c r="H37" s="178">
        <f>G37</f>
        <v>0</v>
      </c>
      <c r="I37" s="178"/>
      <c r="J37" s="178">
        <f>4000*I37</f>
        <v>0</v>
      </c>
      <c r="K37" s="178"/>
      <c r="L37" s="141"/>
      <c r="M37" s="42">
        <f>J37+K37</f>
        <v>0</v>
      </c>
    </row>
    <row r="38" spans="1:13">
      <c r="A38" s="35">
        <v>10</v>
      </c>
      <c r="B38" s="32" t="s">
        <v>28</v>
      </c>
      <c r="C38" s="36"/>
      <c r="D38" s="36">
        <f>D39+D40</f>
        <v>0</v>
      </c>
      <c r="E38" s="36">
        <f t="shared" ref="E38:M38" si="13">E39+E40</f>
        <v>0</v>
      </c>
      <c r="F38" s="36">
        <f t="shared" si="13"/>
        <v>0</v>
      </c>
      <c r="G38" s="36">
        <f t="shared" si="13"/>
        <v>0</v>
      </c>
      <c r="H38" s="36">
        <f t="shared" si="13"/>
        <v>0</v>
      </c>
      <c r="I38" s="36">
        <f t="shared" si="13"/>
        <v>0</v>
      </c>
      <c r="J38" s="36">
        <f t="shared" si="13"/>
        <v>0</v>
      </c>
      <c r="K38" s="36">
        <f t="shared" si="13"/>
        <v>0</v>
      </c>
      <c r="L38" s="36">
        <f t="shared" si="13"/>
        <v>0</v>
      </c>
      <c r="M38" s="36">
        <f t="shared" si="13"/>
        <v>0</v>
      </c>
    </row>
    <row r="39" spans="1:13">
      <c r="A39" s="13"/>
      <c r="B39" s="196" t="s">
        <v>192</v>
      </c>
      <c r="C39" s="205"/>
      <c r="D39" s="205"/>
      <c r="E39" s="205">
        <f>D39</f>
        <v>0</v>
      </c>
      <c r="F39" s="205"/>
      <c r="G39" s="205">
        <f>E39*15</f>
        <v>0</v>
      </c>
      <c r="H39" s="178">
        <f>G39</f>
        <v>0</v>
      </c>
      <c r="I39" s="178">
        <f>H39+E39</f>
        <v>0</v>
      </c>
      <c r="J39" s="178">
        <f>4000*I39</f>
        <v>0</v>
      </c>
      <c r="K39" s="178"/>
      <c r="L39" s="141"/>
      <c r="M39" s="42">
        <f>J39+K39</f>
        <v>0</v>
      </c>
    </row>
    <row r="40" spans="1:13">
      <c r="A40" s="14"/>
      <c r="B40" s="180"/>
      <c r="C40" s="205"/>
      <c r="D40" s="205"/>
      <c r="E40" s="205"/>
      <c r="F40" s="205"/>
      <c r="G40" s="205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3">
      <c r="A42" s="9"/>
      <c r="B42" s="24" t="s">
        <v>13</v>
      </c>
      <c r="C42" s="205"/>
      <c r="D42" s="205"/>
      <c r="E42" s="205">
        <f>D42</f>
        <v>0</v>
      </c>
      <c r="F42" s="205"/>
      <c r="G42" s="205">
        <f>E42*44</f>
        <v>0</v>
      </c>
      <c r="H42" s="178">
        <f>G42</f>
        <v>0</v>
      </c>
      <c r="I42" s="178">
        <f>H42+E42*2</f>
        <v>0</v>
      </c>
      <c r="J42" s="178">
        <f>4300*I42</f>
        <v>0</v>
      </c>
      <c r="K42" s="178">
        <f>1500*H42</f>
        <v>0</v>
      </c>
      <c r="L42" s="141"/>
      <c r="M42" s="42">
        <f>J42+K42</f>
        <v>0</v>
      </c>
    </row>
    <row r="43" spans="1:13">
      <c r="A43" s="9"/>
      <c r="B43" s="24" t="s">
        <v>14</v>
      </c>
      <c r="C43" s="205"/>
      <c r="D43" s="205"/>
      <c r="E43" s="205">
        <f>D43</f>
        <v>0</v>
      </c>
      <c r="F43" s="205"/>
      <c r="G43" s="205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0</v>
      </c>
      <c r="E44" s="36">
        <f t="shared" ref="E44:L44" si="15">E45+E46+E47</f>
        <v>0</v>
      </c>
      <c r="F44" s="36"/>
      <c r="G44" s="36">
        <f t="shared" si="15"/>
        <v>0</v>
      </c>
      <c r="H44" s="36">
        <f t="shared" si="15"/>
        <v>0</v>
      </c>
      <c r="I44" s="36">
        <f t="shared" si="15"/>
        <v>0</v>
      </c>
      <c r="J44" s="37">
        <f>J45+J46+J47</f>
        <v>0</v>
      </c>
      <c r="K44" s="37">
        <f>K45+K46+K47</f>
        <v>0</v>
      </c>
      <c r="L44" s="36">
        <f t="shared" si="15"/>
        <v>0</v>
      </c>
      <c r="M44" s="37">
        <f>M45+M46+M47</f>
        <v>0</v>
      </c>
    </row>
    <row r="45" spans="1:13">
      <c r="A45" s="17"/>
      <c r="B45" s="25" t="s">
        <v>13</v>
      </c>
      <c r="C45" s="205"/>
      <c r="D45" s="205"/>
      <c r="E45" s="205">
        <f>D45</f>
        <v>0</v>
      </c>
      <c r="F45" s="205"/>
      <c r="G45" s="205">
        <f>D45*40</f>
        <v>0</v>
      </c>
      <c r="H45" s="178">
        <f>G45</f>
        <v>0</v>
      </c>
      <c r="I45" s="205">
        <f>E45*42</f>
        <v>0</v>
      </c>
      <c r="J45" s="178">
        <f>5590*I45</f>
        <v>0</v>
      </c>
      <c r="K45" s="178">
        <f>1500*H45</f>
        <v>0</v>
      </c>
      <c r="L45" s="141"/>
      <c r="M45" s="42">
        <f>J45+K45</f>
        <v>0</v>
      </c>
    </row>
    <row r="46" spans="1:13">
      <c r="A46" s="18"/>
      <c r="B46" s="24" t="s">
        <v>15</v>
      </c>
      <c r="C46" s="205"/>
      <c r="D46" s="205"/>
      <c r="E46" s="205">
        <f>D46</f>
        <v>0</v>
      </c>
      <c r="F46" s="205"/>
      <c r="G46" s="205">
        <f>D46*40</f>
        <v>0</v>
      </c>
      <c r="H46" s="178">
        <f>G46</f>
        <v>0</v>
      </c>
      <c r="I46" s="205">
        <f>E46*42</f>
        <v>0</v>
      </c>
      <c r="J46" s="178">
        <f>5590*I46</f>
        <v>0</v>
      </c>
      <c r="K46" s="178">
        <f>1500*H46</f>
        <v>0</v>
      </c>
      <c r="L46" s="141"/>
      <c r="M46" s="42">
        <f>J46+K46</f>
        <v>0</v>
      </c>
    </row>
    <row r="47" spans="1:13">
      <c r="A47" s="9"/>
      <c r="B47" s="22" t="s">
        <v>167</v>
      </c>
      <c r="C47" s="205"/>
      <c r="D47" s="205"/>
      <c r="E47" s="205">
        <f>D47</f>
        <v>0</v>
      </c>
      <c r="F47" s="205"/>
      <c r="G47" s="205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205"/>
      <c r="D49" s="205"/>
      <c r="E49" s="205">
        <f>D49</f>
        <v>0</v>
      </c>
      <c r="F49" s="205"/>
      <c r="G49" s="205">
        <f>D49*28</f>
        <v>0</v>
      </c>
      <c r="H49" s="178">
        <f>G49</f>
        <v>0</v>
      </c>
      <c r="I49" s="178">
        <f>H49+E49</f>
        <v>0</v>
      </c>
      <c r="J49" s="178">
        <f>4300*I49</f>
        <v>0</v>
      </c>
      <c r="K49" s="178">
        <f>2500*H49</f>
        <v>0</v>
      </c>
      <c r="L49" s="141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0</v>
      </c>
      <c r="E50" s="36">
        <f t="shared" ref="E50:L50" si="17">E51+E52</f>
        <v>0</v>
      </c>
      <c r="F50" s="36"/>
      <c r="G50" s="36">
        <f t="shared" si="17"/>
        <v>0</v>
      </c>
      <c r="H50" s="36">
        <f t="shared" si="17"/>
        <v>0</v>
      </c>
      <c r="I50" s="36">
        <f t="shared" si="17"/>
        <v>0</v>
      </c>
      <c r="J50" s="36">
        <f t="shared" si="17"/>
        <v>0</v>
      </c>
      <c r="K50" s="36">
        <f t="shared" si="17"/>
        <v>0</v>
      </c>
      <c r="L50" s="36">
        <f t="shared" si="17"/>
        <v>0</v>
      </c>
      <c r="M50" s="37">
        <f>M51+M52</f>
        <v>0</v>
      </c>
    </row>
    <row r="51" spans="1:13">
      <c r="A51" s="89"/>
      <c r="B51" s="92" t="s">
        <v>137</v>
      </c>
      <c r="C51" s="90"/>
      <c r="D51" s="90"/>
      <c r="E51" s="205">
        <f>D51</f>
        <v>0</v>
      </c>
      <c r="F51" s="90"/>
      <c r="G51" s="90">
        <f>E51*15</f>
        <v>0</v>
      </c>
      <c r="H51" s="178">
        <f>G51</f>
        <v>0</v>
      </c>
      <c r="I51" s="178">
        <f>H51+E51</f>
        <v>0</v>
      </c>
      <c r="J51" s="178">
        <f>4000*I51</f>
        <v>0</v>
      </c>
      <c r="K51" s="178"/>
      <c r="L51" s="91"/>
      <c r="M51" s="42">
        <f>J51+K51</f>
        <v>0</v>
      </c>
    </row>
    <row r="52" spans="1:13">
      <c r="A52" s="13"/>
      <c r="B52" s="93" t="s">
        <v>18</v>
      </c>
      <c r="C52" s="205"/>
      <c r="D52" s="205"/>
      <c r="E52" s="205">
        <f>D52</f>
        <v>0</v>
      </c>
      <c r="F52" s="205"/>
      <c r="G52" s="90">
        <f>E52*15</f>
        <v>0</v>
      </c>
      <c r="H52" s="178">
        <f>G52</f>
        <v>0</v>
      </c>
      <c r="I52" s="178">
        <f>H52+E52</f>
        <v>0</v>
      </c>
      <c r="J52" s="178">
        <f>4000*I52</f>
        <v>0</v>
      </c>
      <c r="K52" s="178"/>
      <c r="L52" s="141"/>
      <c r="M52" s="42">
        <f>J52+K52</f>
        <v>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0</v>
      </c>
      <c r="E57" s="60">
        <f>SUM(E58:E60)</f>
        <v>0</v>
      </c>
      <c r="F57" s="60"/>
      <c r="G57" s="60">
        <f>SUM(G58:G60)</f>
        <v>0</v>
      </c>
      <c r="H57" s="95">
        <f>SUM(H58:H60)</f>
        <v>0</v>
      </c>
      <c r="I57" s="60">
        <f t="shared" ref="I57:M57" si="20">SUM(I58:I60)</f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197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0</v>
      </c>
      <c r="E61" s="60">
        <f>E62+E63</f>
        <v>0</v>
      </c>
      <c r="F61" s="60"/>
      <c r="G61" s="60">
        <f>G62+G63</f>
        <v>0</v>
      </c>
      <c r="H61" s="60">
        <f t="shared" ref="H61:L61" si="22">H62+H63</f>
        <v>0</v>
      </c>
      <c r="I61" s="60">
        <f t="shared" si="22"/>
        <v>0</v>
      </c>
      <c r="J61" s="60">
        <f t="shared" si="22"/>
        <v>0</v>
      </c>
      <c r="K61" s="60">
        <f t="shared" si="22"/>
        <v>0</v>
      </c>
      <c r="L61" s="60">
        <f t="shared" si="22"/>
        <v>0</v>
      </c>
      <c r="M61" s="95">
        <f>M62+M63</f>
        <v>0</v>
      </c>
    </row>
    <row r="62" spans="1:13">
      <c r="A62" s="109"/>
      <c r="B62" s="112" t="s">
        <v>165</v>
      </c>
      <c r="C62" s="114"/>
      <c r="D62" s="114"/>
      <c r="E62" s="111">
        <f>D62</f>
        <v>0</v>
      </c>
      <c r="F62" s="114"/>
      <c r="G62" s="114"/>
      <c r="H62" s="115">
        <f>G62</f>
        <v>0</v>
      </c>
      <c r="I62" s="115">
        <f>H62+E62*2</f>
        <v>0</v>
      </c>
      <c r="J62" s="116">
        <f>4300*I62</f>
        <v>0</v>
      </c>
      <c r="K62" s="115">
        <f>H62*2500</f>
        <v>0</v>
      </c>
      <c r="L62" s="117"/>
      <c r="M62" s="42">
        <f>J62+K62</f>
        <v>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/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/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0</v>
      </c>
      <c r="E72" s="103">
        <f t="shared" si="25"/>
        <v>0</v>
      </c>
      <c r="F72" s="103">
        <f t="shared" si="25"/>
        <v>0</v>
      </c>
      <c r="G72" s="103">
        <f t="shared" si="25"/>
        <v>0</v>
      </c>
      <c r="H72" s="104">
        <f t="shared" si="25"/>
        <v>0</v>
      </c>
      <c r="I72" s="104">
        <f t="shared" si="25"/>
        <v>0</v>
      </c>
      <c r="J72" s="104">
        <f t="shared" si="25"/>
        <v>0</v>
      </c>
      <c r="K72" s="104">
        <f t="shared" si="25"/>
        <v>0</v>
      </c>
      <c r="L72" s="103">
        <f t="shared" si="25"/>
        <v>0</v>
      </c>
      <c r="M72" s="104">
        <f>M73</f>
        <v>0</v>
      </c>
    </row>
    <row r="73" spans="1:13">
      <c r="A73" s="14"/>
      <c r="B73" s="128" t="s">
        <v>182</v>
      </c>
      <c r="C73" s="101"/>
      <c r="D73" s="101"/>
      <c r="E73" s="101">
        <f>D73</f>
        <v>0</v>
      </c>
      <c r="F73" s="101"/>
      <c r="G73" s="101">
        <f>E73*41</f>
        <v>0</v>
      </c>
      <c r="H73" s="102">
        <f>G73</f>
        <v>0</v>
      </c>
      <c r="I73" s="102">
        <f>H73+E73*2</f>
        <v>0</v>
      </c>
      <c r="J73" s="178">
        <f>5590*I73</f>
        <v>0</v>
      </c>
      <c r="K73" s="178">
        <f>3200*H73</f>
        <v>0</v>
      </c>
      <c r="L73" s="45"/>
      <c r="M73" s="42">
        <f>J73+K73</f>
        <v>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0</v>
      </c>
      <c r="D76" s="41">
        <f>D8+D13+D20+D22+D24+D26+D28+D32+D34+D38+D41+D44+D48+D50+D53+D55+D57+D61+D66+D68+D70+D72</f>
        <v>0</v>
      </c>
      <c r="E76" s="41">
        <f>E8+E13+E20+E22+E24+E26+E28+E32+E34+E38+E41+E44+E48+E50+E53+E55+E57+E61+E64+E66+E68+E70+E72</f>
        <v>0</v>
      </c>
      <c r="F76" s="41">
        <f>F8+F13+F28+F34+F64</f>
        <v>0</v>
      </c>
      <c r="G76" s="41">
        <f>G8+G13+G20+G22+G24+G26+G28+G32+G34+G38+G41+G44+G48+G50+G53+G55+G57+G61+G66+G68+G70+G72</f>
        <v>0</v>
      </c>
      <c r="H76" s="41">
        <f>H8+H13+H20+H22+H24+H26+H28+H32+H34+H38+H41+H44+H48+H50+H53+H55+H57+H61+H64+H66+H68+H70+H72</f>
        <v>0</v>
      </c>
      <c r="I76" s="41">
        <f>I8+I13+I20+I22+I24+I26+I28+I32+I34+I38+I41+I44+I48+I50+I53+I55+I57+I61+I64+I66+I68+I70+I72</f>
        <v>0</v>
      </c>
      <c r="J76" s="41">
        <f>J8+J13+J20+J22+J24+J26+J28+J32+J34+J38+J41+J44+J48+J50+J53+J55+J57+J61+J64+J66+J68+J70+J72</f>
        <v>0</v>
      </c>
      <c r="K76" s="41">
        <f>K8+K13+K20+K22+K24+K26+K28+K32+K34+K38+K41+K44+K48+K50+K53+K55+K57+K61+K64+K66+K68+K70+K72</f>
        <v>0</v>
      </c>
      <c r="L76" s="41"/>
      <c r="M76" s="41">
        <f>M8+M13+M20+M22+M24+M26+M28+M32+M34+M38+M41+M44+M48+M50+M53+M55+M57+M61+M64+M77+M78+M66+M68+M70+M72</f>
        <v>0</v>
      </c>
    </row>
    <row r="77" spans="1:13" ht="13.5" thickTop="1">
      <c r="D77" s="270"/>
      <c r="E77" s="270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204"/>
      <c r="D78" s="248"/>
      <c r="E78" s="248"/>
      <c r="F78" s="204"/>
      <c r="G78" s="204"/>
      <c r="H78" s="81"/>
      <c r="J78" s="80"/>
      <c r="K78" s="87" t="s">
        <v>88</v>
      </c>
      <c r="L78" s="88"/>
      <c r="M78" s="87">
        <f>15000*L78</f>
        <v>0</v>
      </c>
    </row>
    <row r="79" spans="1:13">
      <c r="B79" s="132"/>
      <c r="C79" s="204"/>
      <c r="D79" s="261"/>
      <c r="E79" s="261"/>
      <c r="F79" s="204"/>
      <c r="G79" s="204"/>
      <c r="H79" s="81"/>
      <c r="K79" s="73" t="s">
        <v>32</v>
      </c>
      <c r="L79" s="206">
        <f>L77+L78</f>
        <v>0</v>
      </c>
    </row>
    <row r="80" spans="1:13">
      <c r="B80" s="132"/>
      <c r="C80" s="204"/>
      <c r="D80" s="263"/>
      <c r="E80" s="263"/>
      <c r="F80" s="133"/>
      <c r="G80" s="133"/>
      <c r="H80" s="82"/>
      <c r="I80" s="77"/>
      <c r="J80" s="134"/>
      <c r="K80" s="81"/>
      <c r="L80" s="204"/>
      <c r="M80" s="81"/>
    </row>
    <row r="81" spans="2:13">
      <c r="B81" s="132"/>
      <c r="C81" s="204"/>
      <c r="D81" s="261"/>
      <c r="E81" s="261"/>
      <c r="F81" s="204"/>
      <c r="G81" s="204"/>
      <c r="H81" s="82"/>
      <c r="I81" s="74"/>
      <c r="J81" s="81"/>
      <c r="K81" s="136"/>
      <c r="L81" s="136"/>
      <c r="M81" s="136"/>
    </row>
    <row r="82" spans="2:13">
      <c r="B82" s="132"/>
      <c r="C82" s="204"/>
      <c r="D82" s="261"/>
      <c r="E82" s="261"/>
      <c r="F82" s="204"/>
      <c r="G82" s="204"/>
      <c r="H82" s="82"/>
      <c r="I82" s="73"/>
      <c r="J82" s="81"/>
      <c r="K82" s="81"/>
      <c r="L82" s="139"/>
      <c r="M82" s="97"/>
    </row>
    <row r="83" spans="2:13">
      <c r="B83" s="132"/>
      <c r="C83" s="204"/>
      <c r="D83" s="261"/>
      <c r="E83" s="261"/>
      <c r="F83" s="204"/>
      <c r="G83" s="204"/>
      <c r="H83" s="82"/>
      <c r="I83" s="74"/>
      <c r="J83" s="81"/>
      <c r="K83" s="81"/>
      <c r="L83" s="204"/>
      <c r="M83" s="97"/>
    </row>
    <row r="84" spans="2:13">
      <c r="B84" s="132"/>
      <c r="C84" s="204"/>
      <c r="D84" s="261"/>
      <c r="E84" s="261"/>
      <c r="F84" s="135"/>
      <c r="G84" s="135"/>
      <c r="H84" s="83"/>
      <c r="I84" s="74"/>
      <c r="J84" s="81"/>
      <c r="K84" s="81"/>
      <c r="L84" s="204"/>
      <c r="M84" s="81"/>
    </row>
    <row r="85" spans="2:13">
      <c r="B85" s="132"/>
      <c r="C85" s="204"/>
      <c r="D85" s="261"/>
      <c r="E85" s="261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204"/>
      <c r="D86" s="262"/>
      <c r="E86" s="262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204"/>
      <c r="D87" s="261"/>
      <c r="E87" s="261"/>
      <c r="F87" s="204"/>
      <c r="G87" s="204"/>
      <c r="H87" s="97"/>
      <c r="J87" s="81"/>
      <c r="K87" s="81"/>
      <c r="L87" s="81"/>
      <c r="M87" s="97"/>
    </row>
    <row r="88" spans="2:13">
      <c r="B88" s="137"/>
      <c r="C88" s="204"/>
      <c r="D88" s="261"/>
      <c r="E88" s="261"/>
      <c r="F88" s="204"/>
      <c r="G88" s="204"/>
      <c r="H88" s="81"/>
      <c r="I88" s="31"/>
      <c r="J88" s="31"/>
    </row>
    <row r="89" spans="2:13">
      <c r="B89" s="138"/>
      <c r="C89" s="139"/>
      <c r="D89" s="261"/>
      <c r="E89" s="261"/>
      <c r="F89" s="204"/>
      <c r="G89" s="204"/>
      <c r="H89" s="81"/>
    </row>
    <row r="90" spans="2:13">
      <c r="B90" s="140"/>
      <c r="C90" s="204"/>
      <c r="D90" s="261"/>
      <c r="E90" s="261"/>
      <c r="F90" s="81"/>
      <c r="G90" s="81"/>
      <c r="H90" s="81"/>
      <c r="J90" s="31"/>
      <c r="M90" s="31"/>
    </row>
    <row r="91" spans="2:13">
      <c r="B91" s="140"/>
      <c r="C91" s="204"/>
      <c r="D91" s="261"/>
      <c r="E91" s="261"/>
      <c r="F91" s="81"/>
      <c r="G91" s="81"/>
      <c r="H91" s="81"/>
      <c r="J91" t="s">
        <v>70</v>
      </c>
    </row>
  </sheetData>
  <mergeCells count="28">
    <mergeCell ref="D91:E91"/>
    <mergeCell ref="D90:E90"/>
    <mergeCell ref="D89:E89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7:E87"/>
    <mergeCell ref="D88:E88"/>
    <mergeCell ref="D85:E85"/>
    <mergeCell ref="D86:E86"/>
    <mergeCell ref="D77:E77"/>
    <mergeCell ref="D82:E82"/>
    <mergeCell ref="D83:E83"/>
    <mergeCell ref="D84:E84"/>
    <mergeCell ref="D78:E78"/>
    <mergeCell ref="D79:E79"/>
    <mergeCell ref="D80:E80"/>
    <mergeCell ref="D81:E81"/>
  </mergeCells>
  <phoneticPr fontId="9" type="noConversion"/>
  <pageMargins left="0.75" right="0.25" top="1" bottom="1" header="0.5" footer="0.5"/>
  <pageSetup paperSize="9" orientation="landscape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91"/>
  <sheetViews>
    <sheetView workbookViewId="0">
      <selection sqref="A1:XFD1048576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2" t="s">
        <v>64</v>
      </c>
      <c r="B1" s="272"/>
      <c r="C1" s="272"/>
      <c r="D1" s="273" t="s">
        <v>65</v>
      </c>
      <c r="E1" s="273"/>
      <c r="F1" s="273"/>
      <c r="G1" s="273"/>
      <c r="H1" s="273"/>
      <c r="I1" s="273"/>
      <c r="J1" s="273"/>
      <c r="K1" s="273"/>
      <c r="L1" s="273"/>
      <c r="M1" s="273"/>
    </row>
    <row r="2" spans="1:13">
      <c r="A2" s="273" t="s">
        <v>66</v>
      </c>
      <c r="B2" s="273"/>
      <c r="C2" s="273"/>
      <c r="D2" s="274" t="s">
        <v>67</v>
      </c>
      <c r="E2" s="274"/>
      <c r="F2" s="274"/>
      <c r="G2" s="274"/>
      <c r="H2" s="274"/>
      <c r="I2" s="274"/>
      <c r="J2" s="274"/>
      <c r="K2" s="274"/>
      <c r="L2" s="274"/>
      <c r="M2" s="274"/>
    </row>
    <row r="3" spans="1:13">
      <c r="A3" s="249" t="s">
        <v>68</v>
      </c>
      <c r="B3" s="249"/>
      <c r="C3" s="249"/>
    </row>
    <row r="4" spans="1:13" ht="20.25">
      <c r="A4" s="271" t="s">
        <v>69</v>
      </c>
      <c r="B4" s="271"/>
      <c r="C4" s="271"/>
      <c r="D4" s="271"/>
      <c r="E4" s="271"/>
      <c r="F4" s="271"/>
      <c r="G4" s="271"/>
      <c r="H4" s="271"/>
      <c r="I4" s="271"/>
      <c r="J4" s="271"/>
      <c r="K4" s="271"/>
      <c r="L4" s="271"/>
      <c r="M4" s="271"/>
    </row>
    <row r="5" spans="1:13" ht="13.5" thickBot="1">
      <c r="A5" s="264" t="s">
        <v>194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</row>
    <row r="6" spans="1:13" ht="13.5" customHeight="1" thickTop="1">
      <c r="A6" s="5" t="s">
        <v>0</v>
      </c>
      <c r="B6" s="20" t="s">
        <v>1</v>
      </c>
      <c r="C6" s="265" t="s">
        <v>31</v>
      </c>
      <c r="D6" s="265"/>
      <c r="E6" s="265"/>
      <c r="F6" s="265" t="s">
        <v>33</v>
      </c>
      <c r="G6" s="265"/>
      <c r="H6" s="265"/>
      <c r="I6" s="265"/>
      <c r="J6" s="266" t="s">
        <v>41</v>
      </c>
      <c r="K6" s="266" t="s">
        <v>42</v>
      </c>
      <c r="L6" s="266" t="s">
        <v>43</v>
      </c>
      <c r="M6" s="268" t="s">
        <v>45</v>
      </c>
    </row>
    <row r="7" spans="1:13">
      <c r="A7" s="6" t="s">
        <v>2</v>
      </c>
      <c r="B7" s="21" t="s">
        <v>38</v>
      </c>
      <c r="C7" s="205" t="s">
        <v>35</v>
      </c>
      <c r="D7" s="205" t="s">
        <v>36</v>
      </c>
      <c r="E7" s="205" t="s">
        <v>32</v>
      </c>
      <c r="F7" s="205" t="s">
        <v>34</v>
      </c>
      <c r="G7" s="205" t="s">
        <v>37</v>
      </c>
      <c r="H7" s="27" t="s">
        <v>39</v>
      </c>
      <c r="I7" s="205" t="s">
        <v>40</v>
      </c>
      <c r="J7" s="267"/>
      <c r="K7" s="267"/>
      <c r="L7" s="267"/>
      <c r="M7" s="269"/>
    </row>
    <row r="8" spans="1:13">
      <c r="A8" s="35">
        <v>1</v>
      </c>
      <c r="B8" s="32" t="s">
        <v>20</v>
      </c>
      <c r="C8" s="33">
        <f>C9</f>
        <v>0</v>
      </c>
      <c r="D8" s="33">
        <f>D10+D11+D12</f>
        <v>0</v>
      </c>
      <c r="E8" s="33">
        <f>SUM(E9:E12)</f>
        <v>0</v>
      </c>
      <c r="F8" s="33">
        <f>F9</f>
        <v>0</v>
      </c>
      <c r="G8" s="33">
        <f>G10+G11+G12</f>
        <v>0</v>
      </c>
      <c r="H8" s="34">
        <f>SUM(H9:H12)</f>
        <v>0</v>
      </c>
      <c r="I8" s="34">
        <f>SUM(I9:I12)</f>
        <v>0</v>
      </c>
      <c r="J8" s="34">
        <f>SUM(J9:J12)</f>
        <v>0</v>
      </c>
      <c r="K8" s="34">
        <f>SUM(K9:K12)</f>
        <v>0</v>
      </c>
      <c r="L8" s="34">
        <f>L9+L10+L11+L12</f>
        <v>0</v>
      </c>
      <c r="M8" s="34">
        <f>SUM(M9:M12)</f>
        <v>0</v>
      </c>
    </row>
    <row r="9" spans="1:13">
      <c r="A9" s="8"/>
      <c r="B9" s="1" t="s">
        <v>3</v>
      </c>
      <c r="C9" s="205"/>
      <c r="D9" s="205"/>
      <c r="E9" s="205">
        <f>C9</f>
        <v>0</v>
      </c>
      <c r="F9" s="205">
        <f>E9*24</f>
        <v>0</v>
      </c>
      <c r="G9" s="205"/>
      <c r="H9" s="178">
        <f>F9</f>
        <v>0</v>
      </c>
      <c r="I9" s="178">
        <f>H9+E9</f>
        <v>0</v>
      </c>
      <c r="J9" s="178">
        <f>3200*I9</f>
        <v>0</v>
      </c>
      <c r="K9" s="178">
        <f>1600*H9</f>
        <v>0</v>
      </c>
      <c r="L9" s="141"/>
      <c r="M9" s="42">
        <f t="shared" ref="M9:M12" si="0">J9+K9</f>
        <v>0</v>
      </c>
    </row>
    <row r="10" spans="1:13">
      <c r="A10" s="9"/>
      <c r="B10" s="1" t="s">
        <v>6</v>
      </c>
      <c r="C10" s="205"/>
      <c r="D10" s="205"/>
      <c r="E10" s="205">
        <f>D10</f>
        <v>0</v>
      </c>
      <c r="F10" s="205"/>
      <c r="G10" s="205"/>
      <c r="H10" s="178">
        <f>G10</f>
        <v>0</v>
      </c>
      <c r="I10" s="178">
        <f>H10+E10</f>
        <v>0</v>
      </c>
      <c r="J10" s="178">
        <f>3200*I10</f>
        <v>0</v>
      </c>
      <c r="K10" s="178">
        <f>1600*H10</f>
        <v>0</v>
      </c>
      <c r="L10" s="141"/>
      <c r="M10" s="42">
        <f t="shared" si="0"/>
        <v>0</v>
      </c>
    </row>
    <row r="11" spans="1:13">
      <c r="A11" s="10"/>
      <c r="B11" s="1" t="s">
        <v>5</v>
      </c>
      <c r="C11" s="205"/>
      <c r="D11" s="205"/>
      <c r="E11" s="205">
        <f>D11</f>
        <v>0</v>
      </c>
      <c r="F11" s="205"/>
      <c r="G11" s="205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5"/>
      <c r="D12" s="205"/>
      <c r="E12" s="205">
        <f>D12</f>
        <v>0</v>
      </c>
      <c r="F12" s="205"/>
      <c r="G12" s="205">
        <f>E12*32</f>
        <v>0</v>
      </c>
      <c r="H12" s="178">
        <f>G12</f>
        <v>0</v>
      </c>
      <c r="I12" s="178">
        <f>H12+E12*2</f>
        <v>0</v>
      </c>
      <c r="J12" s="178">
        <f>4000*I12</f>
        <v>0</v>
      </c>
      <c r="K12" s="178"/>
      <c r="L12" s="141"/>
      <c r="M12" s="42">
        <f t="shared" si="0"/>
        <v>0</v>
      </c>
    </row>
    <row r="13" spans="1:13">
      <c r="A13" s="35">
        <v>2</v>
      </c>
      <c r="B13" s="32" t="s">
        <v>21</v>
      </c>
      <c r="C13" s="36">
        <f>C14</f>
        <v>0</v>
      </c>
      <c r="D13" s="36">
        <f>D15+D16+D17+D18+D19</f>
        <v>0</v>
      </c>
      <c r="E13" s="36">
        <f>SUM(E14:E19)</f>
        <v>0</v>
      </c>
      <c r="F13" s="36">
        <f>F14</f>
        <v>0</v>
      </c>
      <c r="G13" s="36">
        <f>G15+G16+G17+G18+G19</f>
        <v>0</v>
      </c>
      <c r="H13" s="37">
        <f>SUM(H14:H19)</f>
        <v>0</v>
      </c>
      <c r="I13" s="37">
        <f>SUM(I14:I19)</f>
        <v>0</v>
      </c>
      <c r="J13" s="37">
        <f>SUM(J14:J19)</f>
        <v>0</v>
      </c>
      <c r="K13" s="37">
        <f>SUM(K14:K19)</f>
        <v>0</v>
      </c>
      <c r="L13" s="44">
        <f>L14+L15+L16+L17+L18+L19</f>
        <v>0</v>
      </c>
      <c r="M13" s="37">
        <f>SUM(M14:M19)</f>
        <v>0</v>
      </c>
    </row>
    <row r="14" spans="1:13">
      <c r="A14" s="12"/>
      <c r="B14" s="1" t="s">
        <v>3</v>
      </c>
      <c r="C14" s="205"/>
      <c r="D14" s="205"/>
      <c r="E14" s="205">
        <f>C14</f>
        <v>0</v>
      </c>
      <c r="F14" s="205">
        <f>C14*15</f>
        <v>0</v>
      </c>
      <c r="G14" s="205"/>
      <c r="H14" s="178">
        <f>F14</f>
        <v>0</v>
      </c>
      <c r="I14" s="178">
        <f t="shared" ref="I14:I19" si="2">H14+E14</f>
        <v>0</v>
      </c>
      <c r="J14" s="178">
        <f>3200*I14</f>
        <v>0</v>
      </c>
      <c r="K14" s="178">
        <f>H14*1600</f>
        <v>0</v>
      </c>
      <c r="L14" s="141"/>
      <c r="M14" s="42">
        <f>J14+K14</f>
        <v>0</v>
      </c>
    </row>
    <row r="15" spans="1:13">
      <c r="A15" s="12"/>
      <c r="B15" s="1" t="s">
        <v>6</v>
      </c>
      <c r="C15" s="205"/>
      <c r="D15" s="205"/>
      <c r="E15" s="205">
        <f>D15</f>
        <v>0</v>
      </c>
      <c r="F15" s="205"/>
      <c r="G15" s="205">
        <f>D15*15</f>
        <v>0</v>
      </c>
      <c r="H15" s="178">
        <f>G15</f>
        <v>0</v>
      </c>
      <c r="I15" s="178">
        <f t="shared" si="2"/>
        <v>0</v>
      </c>
      <c r="J15" s="178">
        <f t="shared" ref="J15:J19" si="3">3200*I15</f>
        <v>0</v>
      </c>
      <c r="K15" s="178">
        <f t="shared" ref="K15:K19" si="4">H15*1600</f>
        <v>0</v>
      </c>
      <c r="L15" s="141"/>
      <c r="M15" s="42">
        <f t="shared" ref="M15:M19" si="5">J15+K15</f>
        <v>0</v>
      </c>
    </row>
    <row r="16" spans="1:13">
      <c r="A16" s="12"/>
      <c r="B16" s="1" t="s">
        <v>5</v>
      </c>
      <c r="C16" s="205"/>
      <c r="D16" s="205"/>
      <c r="E16" s="205">
        <f>D16</f>
        <v>0</v>
      </c>
      <c r="F16" s="205"/>
      <c r="G16" s="205">
        <f>D16*15</f>
        <v>0</v>
      </c>
      <c r="H16" s="178">
        <f>G16</f>
        <v>0</v>
      </c>
      <c r="I16" s="178">
        <f t="shared" si="2"/>
        <v>0</v>
      </c>
      <c r="J16" s="178">
        <f t="shared" si="3"/>
        <v>0</v>
      </c>
      <c r="K16" s="178">
        <f t="shared" si="4"/>
        <v>0</v>
      </c>
      <c r="L16" s="141"/>
      <c r="M16" s="42">
        <f t="shared" si="5"/>
        <v>0</v>
      </c>
    </row>
    <row r="17" spans="1:13">
      <c r="A17" s="12"/>
      <c r="B17" s="2" t="s">
        <v>7</v>
      </c>
      <c r="C17" s="205"/>
      <c r="D17" s="205"/>
      <c r="E17" s="205">
        <f>D17</f>
        <v>0</v>
      </c>
      <c r="F17" s="205"/>
      <c r="G17" s="205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5"/>
      <c r="D18" s="205"/>
      <c r="E18" s="205">
        <f>D18</f>
        <v>0</v>
      </c>
      <c r="F18" s="205"/>
      <c r="G18" s="205">
        <f>D18*15</f>
        <v>0</v>
      </c>
      <c r="H18" s="178">
        <f>G18</f>
        <v>0</v>
      </c>
      <c r="I18" s="178">
        <f t="shared" si="2"/>
        <v>0</v>
      </c>
      <c r="J18" s="178">
        <f t="shared" si="3"/>
        <v>0</v>
      </c>
      <c r="K18" s="178">
        <f t="shared" si="4"/>
        <v>0</v>
      </c>
      <c r="L18" s="141"/>
      <c r="M18" s="42">
        <f t="shared" si="5"/>
        <v>0</v>
      </c>
    </row>
    <row r="19" spans="1:13">
      <c r="A19" s="14"/>
      <c r="B19" s="23" t="s">
        <v>4</v>
      </c>
      <c r="C19" s="205"/>
      <c r="D19" s="205"/>
      <c r="E19" s="205">
        <f>D19</f>
        <v>0</v>
      </c>
      <c r="F19" s="205"/>
      <c r="G19" s="205">
        <f>D19*15</f>
        <v>0</v>
      </c>
      <c r="H19" s="178">
        <f>G19</f>
        <v>0</v>
      </c>
      <c r="I19" s="178">
        <f t="shared" si="2"/>
        <v>0</v>
      </c>
      <c r="J19" s="178">
        <f t="shared" si="3"/>
        <v>0</v>
      </c>
      <c r="K19" s="178">
        <f t="shared" si="4"/>
        <v>0</v>
      </c>
      <c r="L19" s="141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0</v>
      </c>
      <c r="E20" s="36">
        <f t="shared" ref="E20:L20" si="6">E21</f>
        <v>0</v>
      </c>
      <c r="F20" s="36"/>
      <c r="G20" s="36">
        <f t="shared" si="6"/>
        <v>0</v>
      </c>
      <c r="H20" s="36">
        <f t="shared" si="6"/>
        <v>0</v>
      </c>
      <c r="I20" s="36">
        <f t="shared" si="6"/>
        <v>0</v>
      </c>
      <c r="J20" s="36">
        <f t="shared" si="6"/>
        <v>0</v>
      </c>
      <c r="K20" s="36">
        <f t="shared" si="6"/>
        <v>0</v>
      </c>
      <c r="L20" s="36">
        <f t="shared" si="6"/>
        <v>0</v>
      </c>
      <c r="M20" s="37">
        <f>M21</f>
        <v>0</v>
      </c>
    </row>
    <row r="21" spans="1:13">
      <c r="A21" s="10"/>
      <c r="B21" s="24" t="s">
        <v>19</v>
      </c>
      <c r="C21" s="205"/>
      <c r="D21" s="205"/>
      <c r="E21" s="205">
        <f>D21</f>
        <v>0</v>
      </c>
      <c r="F21" s="205"/>
      <c r="G21" s="205"/>
      <c r="H21" s="178">
        <f>G21</f>
        <v>0</v>
      </c>
      <c r="I21" s="178"/>
      <c r="J21" s="178">
        <f>3200*I21</f>
        <v>0</v>
      </c>
      <c r="K21" s="178"/>
      <c r="L21" s="141"/>
      <c r="M21" s="42">
        <f>J21+K21</f>
        <v>0</v>
      </c>
    </row>
    <row r="22" spans="1:13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3">
      <c r="A23" s="15"/>
      <c r="B23" s="3" t="s">
        <v>9</v>
      </c>
      <c r="C23" s="205"/>
      <c r="D23" s="205"/>
      <c r="E23" s="205">
        <f>D23</f>
        <v>0</v>
      </c>
      <c r="F23" s="205"/>
      <c r="G23" s="205">
        <f>E23*32</f>
        <v>0</v>
      </c>
      <c r="H23" s="178">
        <f>G23</f>
        <v>0</v>
      </c>
      <c r="I23" s="178">
        <f>H23+E23*2</f>
        <v>0</v>
      </c>
      <c r="J23" s="178">
        <f>3200*I23</f>
        <v>0</v>
      </c>
      <c r="K23" s="178">
        <f>1600*H23</f>
        <v>0</v>
      </c>
      <c r="L23" s="141"/>
      <c r="M23" s="42">
        <f>J23+K23</f>
        <v>0</v>
      </c>
    </row>
    <row r="24" spans="1:13">
      <c r="A24" s="35">
        <v>5</v>
      </c>
      <c r="B24" s="32" t="s">
        <v>24</v>
      </c>
      <c r="C24" s="36"/>
      <c r="D24" s="36">
        <f>D25</f>
        <v>0</v>
      </c>
      <c r="E24" s="36">
        <f t="shared" ref="E24:L24" si="8">E25</f>
        <v>0</v>
      </c>
      <c r="F24" s="36"/>
      <c r="G24" s="36">
        <f t="shared" si="8"/>
        <v>0</v>
      </c>
      <c r="H24" s="36">
        <f t="shared" si="8"/>
        <v>0</v>
      </c>
      <c r="I24" s="36">
        <f t="shared" si="8"/>
        <v>0</v>
      </c>
      <c r="J24" s="36">
        <f t="shared" si="8"/>
        <v>0</v>
      </c>
      <c r="K24" s="36">
        <f t="shared" si="8"/>
        <v>0</v>
      </c>
      <c r="L24" s="36">
        <f t="shared" si="8"/>
        <v>0</v>
      </c>
      <c r="M24" s="37">
        <f>M25</f>
        <v>0</v>
      </c>
    </row>
    <row r="25" spans="1:13">
      <c r="A25" s="16"/>
      <c r="B25" s="23" t="s">
        <v>10</v>
      </c>
      <c r="C25" s="205"/>
      <c r="D25" s="205"/>
      <c r="E25" s="205">
        <f>D25</f>
        <v>0</v>
      </c>
      <c r="F25" s="205"/>
      <c r="G25" s="205">
        <f>E25*28</f>
        <v>0</v>
      </c>
      <c r="H25" s="178">
        <f>G25</f>
        <v>0</v>
      </c>
      <c r="I25" s="178">
        <f>H25+E25</f>
        <v>0</v>
      </c>
      <c r="J25" s="178">
        <f>3200*I25</f>
        <v>0</v>
      </c>
      <c r="K25" s="178">
        <f>1600*H25</f>
        <v>0</v>
      </c>
      <c r="L25" s="141"/>
      <c r="M25" s="42">
        <f>J25+K25</f>
        <v>0</v>
      </c>
    </row>
    <row r="26" spans="1:13">
      <c r="A26" s="38">
        <v>6</v>
      </c>
      <c r="B26" s="32" t="s">
        <v>25</v>
      </c>
      <c r="C26" s="36"/>
      <c r="D26" s="36">
        <f>D27</f>
        <v>0</v>
      </c>
      <c r="E26" s="36">
        <f t="shared" ref="E26:L26" si="9">E27</f>
        <v>0</v>
      </c>
      <c r="F26" s="36"/>
      <c r="G26" s="36">
        <f t="shared" si="9"/>
        <v>0</v>
      </c>
      <c r="H26" s="36">
        <f t="shared" si="9"/>
        <v>0</v>
      </c>
      <c r="I26" s="36">
        <f t="shared" si="9"/>
        <v>0</v>
      </c>
      <c r="J26" s="36">
        <f t="shared" si="9"/>
        <v>0</v>
      </c>
      <c r="K26" s="36">
        <f t="shared" si="9"/>
        <v>0</v>
      </c>
      <c r="L26" s="36">
        <f t="shared" si="9"/>
        <v>0</v>
      </c>
      <c r="M26" s="37">
        <f>M27</f>
        <v>0</v>
      </c>
    </row>
    <row r="27" spans="1:13">
      <c r="A27" s="15"/>
      <c r="B27" s="3" t="s">
        <v>10</v>
      </c>
      <c r="C27" s="205"/>
      <c r="D27" s="205"/>
      <c r="E27" s="205">
        <f>D27</f>
        <v>0</v>
      </c>
      <c r="F27" s="205"/>
      <c r="G27" s="205">
        <f>E27*24</f>
        <v>0</v>
      </c>
      <c r="H27" s="178">
        <f>G27</f>
        <v>0</v>
      </c>
      <c r="I27" s="178">
        <f>H27+E27</f>
        <v>0</v>
      </c>
      <c r="J27" s="178">
        <f>3200*I27</f>
        <v>0</v>
      </c>
      <c r="K27" s="178">
        <f>1600*H27</f>
        <v>0</v>
      </c>
      <c r="L27" s="141"/>
      <c r="M27" s="42">
        <f>J27+K27</f>
        <v>0</v>
      </c>
    </row>
    <row r="28" spans="1:13">
      <c r="A28" s="35">
        <v>7</v>
      </c>
      <c r="B28" s="32" t="s">
        <v>26</v>
      </c>
      <c r="C28" s="36">
        <f>C29</f>
        <v>0</v>
      </c>
      <c r="D28" s="36">
        <f>D30+D31</f>
        <v>0</v>
      </c>
      <c r="E28" s="36">
        <f>SUM(E29:E31)</f>
        <v>0</v>
      </c>
      <c r="F28" s="36">
        <f>F29</f>
        <v>0</v>
      </c>
      <c r="G28" s="37">
        <f>G30+G31</f>
        <v>0</v>
      </c>
      <c r="H28" s="37">
        <f>SUM(H29:H31)</f>
        <v>0</v>
      </c>
      <c r="I28" s="36">
        <f t="shared" ref="I28:M28" si="10">SUM(I29:I31)</f>
        <v>0</v>
      </c>
      <c r="J28" s="36">
        <f t="shared" si="10"/>
        <v>0</v>
      </c>
      <c r="K28" s="36">
        <f t="shared" si="10"/>
        <v>0</v>
      </c>
      <c r="L28" s="36">
        <f t="shared" si="10"/>
        <v>0</v>
      </c>
      <c r="M28" s="37">
        <f t="shared" si="10"/>
        <v>0</v>
      </c>
    </row>
    <row r="29" spans="1:13">
      <c r="A29" s="12"/>
      <c r="B29" s="1" t="s">
        <v>3</v>
      </c>
      <c r="C29" s="205"/>
      <c r="D29" s="205"/>
      <c r="E29" s="205">
        <f>C29</f>
        <v>0</v>
      </c>
      <c r="F29" s="205"/>
      <c r="G29" s="205"/>
      <c r="H29" s="178">
        <f>F29</f>
        <v>0</v>
      </c>
      <c r="I29" s="178">
        <f>H29+E29</f>
        <v>0</v>
      </c>
      <c r="J29" s="178">
        <f>3200*I29</f>
        <v>0</v>
      </c>
      <c r="K29" s="178">
        <f>1600*H29</f>
        <v>0</v>
      </c>
      <c r="L29" s="141"/>
      <c r="M29" s="42">
        <f>J29+K29</f>
        <v>0</v>
      </c>
    </row>
    <row r="30" spans="1:13">
      <c r="A30" s="12"/>
      <c r="B30" s="1" t="s">
        <v>11</v>
      </c>
      <c r="C30" s="205"/>
      <c r="D30" s="205"/>
      <c r="E30" s="205">
        <f>D30</f>
        <v>0</v>
      </c>
      <c r="F30" s="205"/>
      <c r="G30" s="178"/>
      <c r="H30" s="178">
        <f>G30</f>
        <v>0</v>
      </c>
      <c r="I30" s="178">
        <f>H30+E30</f>
        <v>0</v>
      </c>
      <c r="J30" s="178">
        <f>3200*I30</f>
        <v>0</v>
      </c>
      <c r="K30" s="178">
        <f>1600*H30</f>
        <v>0</v>
      </c>
      <c r="L30" s="141"/>
      <c r="M30" s="42">
        <f>J30+K30+M74</f>
        <v>0</v>
      </c>
    </row>
    <row r="31" spans="1:13">
      <c r="A31" s="14"/>
      <c r="B31" s="130" t="s">
        <v>188</v>
      </c>
      <c r="C31" s="205"/>
      <c r="D31" s="205"/>
      <c r="E31" s="205">
        <f>D31</f>
        <v>0</v>
      </c>
      <c r="F31" s="205"/>
      <c r="G31" s="178">
        <f>E31*15</f>
        <v>0</v>
      </c>
      <c r="H31" s="178">
        <f>G31</f>
        <v>0</v>
      </c>
      <c r="I31" s="178">
        <f>H31+E31</f>
        <v>0</v>
      </c>
      <c r="J31" s="178">
        <f>3200*I31</f>
        <v>0</v>
      </c>
      <c r="K31" s="178">
        <f>1600*H31</f>
        <v>0</v>
      </c>
      <c r="L31" s="141"/>
      <c r="M31" s="42">
        <f>J31+K31</f>
        <v>0</v>
      </c>
    </row>
    <row r="32" spans="1:13">
      <c r="A32" s="35">
        <v>8</v>
      </c>
      <c r="B32" s="32" t="s">
        <v>142</v>
      </c>
      <c r="C32" s="36"/>
      <c r="D32" s="36">
        <f>D33</f>
        <v>0</v>
      </c>
      <c r="E32" s="36">
        <f t="shared" ref="E32:L32" si="11">E33</f>
        <v>0</v>
      </c>
      <c r="F32" s="36"/>
      <c r="G32" s="36">
        <f t="shared" si="11"/>
        <v>0</v>
      </c>
      <c r="H32" s="36">
        <f t="shared" si="11"/>
        <v>0</v>
      </c>
      <c r="I32" s="37">
        <f>I33</f>
        <v>0</v>
      </c>
      <c r="J32" s="36">
        <f t="shared" si="11"/>
        <v>0</v>
      </c>
      <c r="K32" s="36">
        <f t="shared" si="11"/>
        <v>0</v>
      </c>
      <c r="L32" s="36">
        <f t="shared" si="11"/>
        <v>0</v>
      </c>
      <c r="M32" s="37">
        <f>M33</f>
        <v>0</v>
      </c>
    </row>
    <row r="33" spans="1:13">
      <c r="A33" s="10"/>
      <c r="B33" s="24" t="s">
        <v>19</v>
      </c>
      <c r="C33" s="205"/>
      <c r="D33" s="205"/>
      <c r="E33" s="205">
        <f>D33</f>
        <v>0</v>
      </c>
      <c r="F33" s="205"/>
      <c r="G33" s="205">
        <f>E33*15</f>
        <v>0</v>
      </c>
      <c r="H33" s="178">
        <f>G33</f>
        <v>0</v>
      </c>
      <c r="I33" s="178">
        <f>H33+E33</f>
        <v>0</v>
      </c>
      <c r="J33" s="178">
        <f>3200*I33</f>
        <v>0</v>
      </c>
      <c r="K33" s="178"/>
      <c r="L33" s="141"/>
      <c r="M33" s="42">
        <f>J33+K33</f>
        <v>0</v>
      </c>
    </row>
    <row r="34" spans="1:13">
      <c r="A34" s="35">
        <v>9</v>
      </c>
      <c r="B34" s="32" t="s">
        <v>27</v>
      </c>
      <c r="C34" s="36">
        <f>C35</f>
        <v>0</v>
      </c>
      <c r="D34" s="36">
        <f>D36+D37</f>
        <v>0</v>
      </c>
      <c r="E34" s="36">
        <f>C34+D34</f>
        <v>0</v>
      </c>
      <c r="F34" s="36">
        <f>F35</f>
        <v>0</v>
      </c>
      <c r="G34" s="36">
        <f>G36+G37</f>
        <v>0</v>
      </c>
      <c r="H34" s="37">
        <f>SUM(H35:H37)</f>
        <v>0</v>
      </c>
      <c r="I34" s="37">
        <f>SUM(I35:I37)</f>
        <v>0</v>
      </c>
      <c r="J34" s="37">
        <f>SUM(J35:J37)</f>
        <v>0</v>
      </c>
      <c r="K34" s="37">
        <f>SUM(K35:K37)</f>
        <v>0</v>
      </c>
      <c r="L34" s="36">
        <f t="shared" ref="L34" si="12">L36+L37</f>
        <v>0</v>
      </c>
      <c r="M34" s="37">
        <f>SUM(M35:M37)</f>
        <v>0</v>
      </c>
    </row>
    <row r="35" spans="1:13">
      <c r="A35" s="12"/>
      <c r="B35" s="1" t="s">
        <v>3</v>
      </c>
      <c r="C35" s="205"/>
      <c r="D35" s="205"/>
      <c r="E35" s="205">
        <f>C35</f>
        <v>0</v>
      </c>
      <c r="F35" s="205"/>
      <c r="G35" s="205"/>
      <c r="H35" s="178">
        <f>F35</f>
        <v>0</v>
      </c>
      <c r="I35" s="178">
        <f>H35+E35</f>
        <v>0</v>
      </c>
      <c r="J35" s="178">
        <f>3200*I35</f>
        <v>0</v>
      </c>
      <c r="K35" s="178">
        <f>1600*H35</f>
        <v>0</v>
      </c>
      <c r="L35" s="141"/>
      <c r="M35" s="42">
        <f>J35+K35</f>
        <v>0</v>
      </c>
    </row>
    <row r="36" spans="1:13">
      <c r="A36" s="13"/>
      <c r="B36" s="1" t="s">
        <v>12</v>
      </c>
      <c r="C36" s="205"/>
      <c r="D36" s="205"/>
      <c r="E36" s="205">
        <f>D36</f>
        <v>0</v>
      </c>
      <c r="F36" s="205"/>
      <c r="G36" s="205"/>
      <c r="H36" s="178">
        <f>G36</f>
        <v>0</v>
      </c>
      <c r="I36" s="178">
        <f>H36+E36</f>
        <v>0</v>
      </c>
      <c r="J36" s="178">
        <f>3200*I36</f>
        <v>0</v>
      </c>
      <c r="K36" s="178">
        <f>1600*H36</f>
        <v>0</v>
      </c>
      <c r="L36" s="141"/>
      <c r="M36" s="42">
        <f>J36+K36+M75</f>
        <v>0</v>
      </c>
    </row>
    <row r="37" spans="1:13">
      <c r="A37" s="13"/>
      <c r="B37" s="196" t="s">
        <v>193</v>
      </c>
      <c r="C37" s="205"/>
      <c r="D37" s="205"/>
      <c r="E37" s="205">
        <f>D37</f>
        <v>0</v>
      </c>
      <c r="F37" s="205"/>
      <c r="G37" s="205"/>
      <c r="H37" s="178">
        <f>G37</f>
        <v>0</v>
      </c>
      <c r="I37" s="178"/>
      <c r="J37" s="178">
        <f>4000*I37</f>
        <v>0</v>
      </c>
      <c r="K37" s="178"/>
      <c r="L37" s="141"/>
      <c r="M37" s="42">
        <f>J37+K37</f>
        <v>0</v>
      </c>
    </row>
    <row r="38" spans="1:13">
      <c r="A38" s="35">
        <v>10</v>
      </c>
      <c r="B38" s="32" t="s">
        <v>28</v>
      </c>
      <c r="C38" s="36"/>
      <c r="D38" s="36">
        <f>D39+D40</f>
        <v>0</v>
      </c>
      <c r="E38" s="36">
        <f t="shared" ref="E38:M38" si="13">E39+E40</f>
        <v>0</v>
      </c>
      <c r="F38" s="36">
        <f t="shared" si="13"/>
        <v>0</v>
      </c>
      <c r="G38" s="36">
        <f t="shared" si="13"/>
        <v>0</v>
      </c>
      <c r="H38" s="36">
        <f t="shared" si="13"/>
        <v>0</v>
      </c>
      <c r="I38" s="36">
        <f t="shared" si="13"/>
        <v>0</v>
      </c>
      <c r="J38" s="36">
        <f t="shared" si="13"/>
        <v>0</v>
      </c>
      <c r="K38" s="36">
        <f t="shared" si="13"/>
        <v>0</v>
      </c>
      <c r="L38" s="36">
        <f t="shared" si="13"/>
        <v>0</v>
      </c>
      <c r="M38" s="36">
        <f t="shared" si="13"/>
        <v>0</v>
      </c>
    </row>
    <row r="39" spans="1:13">
      <c r="A39" s="13"/>
      <c r="B39" s="196" t="s">
        <v>192</v>
      </c>
      <c r="C39" s="205"/>
      <c r="D39" s="205"/>
      <c r="E39" s="205">
        <f>D39</f>
        <v>0</v>
      </c>
      <c r="F39" s="205"/>
      <c r="G39" s="205">
        <f>E39*15</f>
        <v>0</v>
      </c>
      <c r="H39" s="178">
        <f>G39</f>
        <v>0</v>
      </c>
      <c r="I39" s="178">
        <f>H39+E39</f>
        <v>0</v>
      </c>
      <c r="J39" s="178">
        <f>4000*I39</f>
        <v>0</v>
      </c>
      <c r="K39" s="178"/>
      <c r="L39" s="141"/>
      <c r="M39" s="42">
        <f>J39+K39</f>
        <v>0</v>
      </c>
    </row>
    <row r="40" spans="1:13">
      <c r="A40" s="14"/>
      <c r="B40" s="180"/>
      <c r="C40" s="205"/>
      <c r="D40" s="205"/>
      <c r="E40" s="205"/>
      <c r="F40" s="205"/>
      <c r="G40" s="205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3">
      <c r="A42" s="9"/>
      <c r="B42" s="24" t="s">
        <v>13</v>
      </c>
      <c r="C42" s="205"/>
      <c r="D42" s="205"/>
      <c r="E42" s="205">
        <f>D42</f>
        <v>0</v>
      </c>
      <c r="F42" s="205"/>
      <c r="G42" s="205">
        <f>E42*44</f>
        <v>0</v>
      </c>
      <c r="H42" s="178">
        <f>G42</f>
        <v>0</v>
      </c>
      <c r="I42" s="178">
        <f>H42+E42*2</f>
        <v>0</v>
      </c>
      <c r="J42" s="178">
        <f>4300*I42</f>
        <v>0</v>
      </c>
      <c r="K42" s="178">
        <f>1500*H42</f>
        <v>0</v>
      </c>
      <c r="L42" s="141"/>
      <c r="M42" s="42">
        <f>J42+K42</f>
        <v>0</v>
      </c>
    </row>
    <row r="43" spans="1:13">
      <c r="A43" s="9"/>
      <c r="B43" s="24" t="s">
        <v>14</v>
      </c>
      <c r="C43" s="205"/>
      <c r="D43" s="205"/>
      <c r="E43" s="205">
        <f>D43</f>
        <v>0</v>
      </c>
      <c r="F43" s="205"/>
      <c r="G43" s="205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0</v>
      </c>
      <c r="E44" s="36">
        <f t="shared" ref="E44:L44" si="15">E45+E46+E47</f>
        <v>0</v>
      </c>
      <c r="F44" s="36"/>
      <c r="G44" s="36">
        <f t="shared" si="15"/>
        <v>0</v>
      </c>
      <c r="H44" s="36">
        <f t="shared" si="15"/>
        <v>0</v>
      </c>
      <c r="I44" s="36">
        <f t="shared" si="15"/>
        <v>0</v>
      </c>
      <c r="J44" s="37">
        <f>J45+J46+J47</f>
        <v>0</v>
      </c>
      <c r="K44" s="37">
        <f>K45+K46+K47</f>
        <v>0</v>
      </c>
      <c r="L44" s="36">
        <f t="shared" si="15"/>
        <v>0</v>
      </c>
      <c r="M44" s="37">
        <f>M45+M46+M47</f>
        <v>0</v>
      </c>
    </row>
    <row r="45" spans="1:13">
      <c r="A45" s="17"/>
      <c r="B45" s="25" t="s">
        <v>13</v>
      </c>
      <c r="C45" s="205"/>
      <c r="D45" s="205"/>
      <c r="E45" s="205">
        <f>D45</f>
        <v>0</v>
      </c>
      <c r="F45" s="205"/>
      <c r="G45" s="205">
        <f>D45*40</f>
        <v>0</v>
      </c>
      <c r="H45" s="178">
        <f>G45</f>
        <v>0</v>
      </c>
      <c r="I45" s="205">
        <f>E45*42</f>
        <v>0</v>
      </c>
      <c r="J45" s="178">
        <f>5590*I45</f>
        <v>0</v>
      </c>
      <c r="K45" s="178">
        <f>1500*H45</f>
        <v>0</v>
      </c>
      <c r="L45" s="141"/>
      <c r="M45" s="42">
        <f>J45+K45</f>
        <v>0</v>
      </c>
    </row>
    <row r="46" spans="1:13">
      <c r="A46" s="18"/>
      <c r="B46" s="24" t="s">
        <v>15</v>
      </c>
      <c r="C46" s="205"/>
      <c r="D46" s="205"/>
      <c r="E46" s="205">
        <f>D46</f>
        <v>0</v>
      </c>
      <c r="F46" s="205"/>
      <c r="G46" s="205">
        <f>D46*40</f>
        <v>0</v>
      </c>
      <c r="H46" s="178">
        <f>G46</f>
        <v>0</v>
      </c>
      <c r="I46" s="205">
        <f>E46*42</f>
        <v>0</v>
      </c>
      <c r="J46" s="178">
        <f>5590*I46</f>
        <v>0</v>
      </c>
      <c r="K46" s="178">
        <f>1500*H46</f>
        <v>0</v>
      </c>
      <c r="L46" s="141"/>
      <c r="M46" s="42">
        <f>J46+K46</f>
        <v>0</v>
      </c>
    </row>
    <row r="47" spans="1:13">
      <c r="A47" s="9"/>
      <c r="B47" s="22" t="s">
        <v>167</v>
      </c>
      <c r="C47" s="205"/>
      <c r="D47" s="205"/>
      <c r="E47" s="205">
        <f>D47</f>
        <v>0</v>
      </c>
      <c r="F47" s="205"/>
      <c r="G47" s="205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205"/>
      <c r="D49" s="205"/>
      <c r="E49" s="205">
        <f>D49</f>
        <v>0</v>
      </c>
      <c r="F49" s="205"/>
      <c r="G49" s="205">
        <f>D49*28</f>
        <v>0</v>
      </c>
      <c r="H49" s="178">
        <f>G49</f>
        <v>0</v>
      </c>
      <c r="I49" s="178">
        <f>H49+E49</f>
        <v>0</v>
      </c>
      <c r="J49" s="178">
        <f>4300*I49</f>
        <v>0</v>
      </c>
      <c r="K49" s="178">
        <f>2500*H49</f>
        <v>0</v>
      </c>
      <c r="L49" s="141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0</v>
      </c>
      <c r="E50" s="36">
        <f t="shared" ref="E50:L50" si="17">E51+E52</f>
        <v>0</v>
      </c>
      <c r="F50" s="36"/>
      <c r="G50" s="36">
        <f t="shared" si="17"/>
        <v>0</v>
      </c>
      <c r="H50" s="36">
        <f t="shared" si="17"/>
        <v>0</v>
      </c>
      <c r="I50" s="36">
        <f t="shared" si="17"/>
        <v>0</v>
      </c>
      <c r="J50" s="36">
        <f t="shared" si="17"/>
        <v>0</v>
      </c>
      <c r="K50" s="36">
        <f t="shared" si="17"/>
        <v>0</v>
      </c>
      <c r="L50" s="36">
        <f t="shared" si="17"/>
        <v>0</v>
      </c>
      <c r="M50" s="37">
        <f>M51+M52</f>
        <v>0</v>
      </c>
    </row>
    <row r="51" spans="1:13">
      <c r="A51" s="89"/>
      <c r="B51" s="92" t="s">
        <v>137</v>
      </c>
      <c r="C51" s="90"/>
      <c r="D51" s="90"/>
      <c r="E51" s="205">
        <f>D51</f>
        <v>0</v>
      </c>
      <c r="F51" s="90"/>
      <c r="G51" s="90">
        <f>E51*15</f>
        <v>0</v>
      </c>
      <c r="H51" s="178">
        <f>G51</f>
        <v>0</v>
      </c>
      <c r="I51" s="178">
        <f>H51+E51</f>
        <v>0</v>
      </c>
      <c r="J51" s="178">
        <f>4000*I51</f>
        <v>0</v>
      </c>
      <c r="K51" s="178"/>
      <c r="L51" s="91"/>
      <c r="M51" s="42">
        <f>J51+K51</f>
        <v>0</v>
      </c>
    </row>
    <row r="52" spans="1:13">
      <c r="A52" s="13"/>
      <c r="B52" s="93" t="s">
        <v>18</v>
      </c>
      <c r="C52" s="205"/>
      <c r="D52" s="205"/>
      <c r="E52" s="205">
        <f>D52</f>
        <v>0</v>
      </c>
      <c r="F52" s="205"/>
      <c r="G52" s="90">
        <f>E52*15</f>
        <v>0</v>
      </c>
      <c r="H52" s="178">
        <f>G52</f>
        <v>0</v>
      </c>
      <c r="I52" s="178">
        <f>H52+E52</f>
        <v>0</v>
      </c>
      <c r="J52" s="178">
        <f>4000*I52</f>
        <v>0</v>
      </c>
      <c r="K52" s="178"/>
      <c r="L52" s="141"/>
      <c r="M52" s="42">
        <f>J52+K52</f>
        <v>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0</v>
      </c>
      <c r="E57" s="60">
        <f>SUM(E58:E60)</f>
        <v>0</v>
      </c>
      <c r="F57" s="60"/>
      <c r="G57" s="60">
        <f>SUM(G58:G60)</f>
        <v>0</v>
      </c>
      <c r="H57" s="95">
        <f>SUM(H58:H60)</f>
        <v>0</v>
      </c>
      <c r="I57" s="60">
        <f t="shared" ref="I57:M57" si="20">SUM(I58:I60)</f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197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0</v>
      </c>
      <c r="E61" s="60">
        <f>E62+E63</f>
        <v>0</v>
      </c>
      <c r="F61" s="60"/>
      <c r="G61" s="60">
        <f>G62+G63</f>
        <v>0</v>
      </c>
      <c r="H61" s="60">
        <f t="shared" ref="H61:L61" si="22">H62+H63</f>
        <v>0</v>
      </c>
      <c r="I61" s="60">
        <f t="shared" si="22"/>
        <v>0</v>
      </c>
      <c r="J61" s="60">
        <f t="shared" si="22"/>
        <v>0</v>
      </c>
      <c r="K61" s="60">
        <f t="shared" si="22"/>
        <v>0</v>
      </c>
      <c r="L61" s="60">
        <f t="shared" si="22"/>
        <v>0</v>
      </c>
      <c r="M61" s="95">
        <f>M62+M63</f>
        <v>0</v>
      </c>
    </row>
    <row r="62" spans="1:13">
      <c r="A62" s="109"/>
      <c r="B62" s="112" t="s">
        <v>165</v>
      </c>
      <c r="C62" s="114"/>
      <c r="D62" s="114"/>
      <c r="E62" s="111">
        <f>D62</f>
        <v>0</v>
      </c>
      <c r="F62" s="114"/>
      <c r="G62" s="114"/>
      <c r="H62" s="115">
        <f>G62</f>
        <v>0</v>
      </c>
      <c r="I62" s="115">
        <f>H62+E62*2</f>
        <v>0</v>
      </c>
      <c r="J62" s="116">
        <f>4300*I62</f>
        <v>0</v>
      </c>
      <c r="K62" s="115">
        <f>H62*2500</f>
        <v>0</v>
      </c>
      <c r="L62" s="117"/>
      <c r="M62" s="42">
        <f>J62+K62</f>
        <v>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/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/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0</v>
      </c>
      <c r="E72" s="103">
        <f t="shared" si="25"/>
        <v>0</v>
      </c>
      <c r="F72" s="103">
        <f t="shared" si="25"/>
        <v>0</v>
      </c>
      <c r="G72" s="103">
        <f t="shared" si="25"/>
        <v>0</v>
      </c>
      <c r="H72" s="104">
        <f t="shared" si="25"/>
        <v>0</v>
      </c>
      <c r="I72" s="104">
        <f t="shared" si="25"/>
        <v>0</v>
      </c>
      <c r="J72" s="104">
        <f t="shared" si="25"/>
        <v>0</v>
      </c>
      <c r="K72" s="104">
        <f t="shared" si="25"/>
        <v>0</v>
      </c>
      <c r="L72" s="103">
        <f t="shared" si="25"/>
        <v>0</v>
      </c>
      <c r="M72" s="104">
        <f>M73</f>
        <v>0</v>
      </c>
    </row>
    <row r="73" spans="1:13">
      <c r="A73" s="14"/>
      <c r="B73" s="128" t="s">
        <v>182</v>
      </c>
      <c r="C73" s="101"/>
      <c r="D73" s="101"/>
      <c r="E73" s="101">
        <f>D73</f>
        <v>0</v>
      </c>
      <c r="F73" s="101"/>
      <c r="G73" s="101">
        <f>E73*41</f>
        <v>0</v>
      </c>
      <c r="H73" s="102">
        <f>G73</f>
        <v>0</v>
      </c>
      <c r="I73" s="102">
        <f>H73+E73*2</f>
        <v>0</v>
      </c>
      <c r="J73" s="178">
        <f>5590*I73</f>
        <v>0</v>
      </c>
      <c r="K73" s="178">
        <f>3200*H73</f>
        <v>0</v>
      </c>
      <c r="L73" s="45"/>
      <c r="M73" s="42">
        <f>J73+K73</f>
        <v>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0</v>
      </c>
      <c r="D76" s="41">
        <f>D8+D13+D20+D22+D24+D26+D28+D32+D34+D38+D41+D44+D48+D50+D53+D55+D57+D61+D66+D68+D70+D72</f>
        <v>0</v>
      </c>
      <c r="E76" s="41">
        <f>E8+E13+E20+E22+E24+E26+E28+E32+E34+E38+E41+E44+E48+E50+E53+E55+E57+E61+E64+E66+E68+E70+E72</f>
        <v>0</v>
      </c>
      <c r="F76" s="41">
        <f>F8+F13+F28+F34+F64</f>
        <v>0</v>
      </c>
      <c r="G76" s="41">
        <f>G8+G13+G20+G22+G24+G26+G28+G32+G34+G38+G41+G44+G48+G50+G53+G55+G57+G61+G66+G68+G70+G72</f>
        <v>0</v>
      </c>
      <c r="H76" s="41">
        <f>H8+H13+H20+H22+H24+H26+H28+H32+H34+H38+H41+H44+H48+H50+H53+H55+H57+H61+H64+H66+H68+H70+H72</f>
        <v>0</v>
      </c>
      <c r="I76" s="41">
        <f>I8+I13+I20+I22+I24+I26+I28+I32+I34+I38+I41+I44+I48+I50+I53+I55+I57+I61+I64+I66+I68+I70+I72</f>
        <v>0</v>
      </c>
      <c r="J76" s="41">
        <f>J8+J13+J20+J22+J24+J26+J28+J32+J34+J38+J41+J44+J48+J50+J53+J55+J57+J61+J64+J66+J68+J70+J72</f>
        <v>0</v>
      </c>
      <c r="K76" s="41">
        <f>K8+K13+K20+K22+K24+K26+K28+K32+K34+K38+K41+K44+K48+K50+K53+K55+K57+K61+K64+K66+K68+K70+K72</f>
        <v>0</v>
      </c>
      <c r="L76" s="41"/>
      <c r="M76" s="41">
        <f>M8+M13+M20+M22+M24+M26+M28+M32+M34+M38+M41+M44+M48+M50+M53+M55+M57+M61+M64+M77+M78+M66+M68+M70+M72</f>
        <v>0</v>
      </c>
    </row>
    <row r="77" spans="1:13" ht="13.5" thickTop="1">
      <c r="D77" s="270"/>
      <c r="E77" s="270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204"/>
      <c r="D78" s="248"/>
      <c r="E78" s="248"/>
      <c r="F78" s="204"/>
      <c r="G78" s="204"/>
      <c r="H78" s="81"/>
      <c r="J78" s="80"/>
      <c r="K78" s="87" t="s">
        <v>88</v>
      </c>
      <c r="L78" s="88"/>
      <c r="M78" s="87">
        <f>15000*L78</f>
        <v>0</v>
      </c>
    </row>
    <row r="79" spans="1:13">
      <c r="B79" s="132"/>
      <c r="C79" s="204"/>
      <c r="D79" s="261"/>
      <c r="E79" s="261"/>
      <c r="F79" s="204"/>
      <c r="G79" s="204"/>
      <c r="H79" s="81"/>
      <c r="K79" s="73" t="s">
        <v>32</v>
      </c>
      <c r="L79" s="206">
        <f>L77+L78</f>
        <v>0</v>
      </c>
    </row>
    <row r="80" spans="1:13">
      <c r="B80" s="132"/>
      <c r="C80" s="204"/>
      <c r="D80" s="263"/>
      <c r="E80" s="263"/>
      <c r="F80" s="133"/>
      <c r="G80" s="133"/>
      <c r="H80" s="82"/>
      <c r="I80" s="77"/>
      <c r="J80" s="134"/>
      <c r="K80" s="81"/>
      <c r="L80" s="204"/>
      <c r="M80" s="81"/>
    </row>
    <row r="81" spans="2:13">
      <c r="B81" s="132"/>
      <c r="C81" s="204"/>
      <c r="D81" s="261"/>
      <c r="E81" s="261"/>
      <c r="F81" s="204"/>
      <c r="G81" s="204"/>
      <c r="H81" s="82"/>
      <c r="I81" s="74"/>
      <c r="J81" s="81"/>
      <c r="K81" s="136"/>
      <c r="L81" s="136"/>
      <c r="M81" s="136"/>
    </row>
    <row r="82" spans="2:13">
      <c r="B82" s="132"/>
      <c r="C82" s="204"/>
      <c r="D82" s="261"/>
      <c r="E82" s="261"/>
      <c r="F82" s="204"/>
      <c r="G82" s="204"/>
      <c r="H82" s="82"/>
      <c r="I82" s="73"/>
      <c r="J82" s="81"/>
      <c r="K82" s="81"/>
      <c r="L82" s="139"/>
      <c r="M82" s="97"/>
    </row>
    <row r="83" spans="2:13">
      <c r="B83" s="132"/>
      <c r="C83" s="204"/>
      <c r="D83" s="261"/>
      <c r="E83" s="261"/>
      <c r="F83" s="204"/>
      <c r="G83" s="204"/>
      <c r="H83" s="82"/>
      <c r="I83" s="74"/>
      <c r="J83" s="81"/>
      <c r="K83" s="81"/>
      <c r="L83" s="204"/>
      <c r="M83" s="97"/>
    </row>
    <row r="84" spans="2:13">
      <c r="B84" s="132"/>
      <c r="C84" s="204"/>
      <c r="D84" s="261"/>
      <c r="E84" s="261"/>
      <c r="F84" s="135"/>
      <c r="G84" s="135"/>
      <c r="H84" s="83"/>
      <c r="I84" s="74"/>
      <c r="J84" s="81"/>
      <c r="K84" s="81"/>
      <c r="L84" s="204"/>
      <c r="M84" s="81"/>
    </row>
    <row r="85" spans="2:13">
      <c r="B85" s="132"/>
      <c r="C85" s="204"/>
      <c r="D85" s="261"/>
      <c r="E85" s="261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204"/>
      <c r="D86" s="262"/>
      <c r="E86" s="262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204"/>
      <c r="D87" s="261"/>
      <c r="E87" s="261"/>
      <c r="F87" s="204"/>
      <c r="G87" s="204"/>
      <c r="H87" s="97"/>
      <c r="J87" s="81"/>
      <c r="K87" s="81"/>
      <c r="L87" s="81"/>
      <c r="M87" s="97"/>
    </row>
    <row r="88" spans="2:13">
      <c r="B88" s="137"/>
      <c r="C88" s="204"/>
      <c r="D88" s="261"/>
      <c r="E88" s="261"/>
      <c r="F88" s="204"/>
      <c r="G88" s="204"/>
      <c r="H88" s="81"/>
      <c r="I88" s="31"/>
      <c r="J88" s="31"/>
    </row>
    <row r="89" spans="2:13">
      <c r="B89" s="138"/>
      <c r="C89" s="139"/>
      <c r="D89" s="261"/>
      <c r="E89" s="261"/>
      <c r="F89" s="204"/>
      <c r="G89" s="204"/>
      <c r="H89" s="81"/>
    </row>
    <row r="90" spans="2:13">
      <c r="B90" s="140"/>
      <c r="C90" s="204"/>
      <c r="D90" s="261"/>
      <c r="E90" s="261"/>
      <c r="F90" s="81"/>
      <c r="G90" s="81"/>
      <c r="H90" s="81"/>
      <c r="J90" s="31"/>
      <c r="M90" s="31"/>
    </row>
    <row r="91" spans="2:13">
      <c r="B91" s="140"/>
      <c r="C91" s="204"/>
      <c r="D91" s="261"/>
      <c r="E91" s="261"/>
      <c r="F91" s="81"/>
      <c r="G91" s="81"/>
      <c r="H91" s="81"/>
      <c r="J91" t="s">
        <v>70</v>
      </c>
    </row>
  </sheetData>
  <mergeCells count="28">
    <mergeCell ref="D91:E91"/>
    <mergeCell ref="D90:E90"/>
    <mergeCell ref="D89:E89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0:E80"/>
    <mergeCell ref="D81:E81"/>
    <mergeCell ref="D82:E82"/>
    <mergeCell ref="D77:E77"/>
    <mergeCell ref="D78:E78"/>
    <mergeCell ref="D79:E79"/>
    <mergeCell ref="D87:E87"/>
    <mergeCell ref="D88:E88"/>
    <mergeCell ref="D85:E85"/>
    <mergeCell ref="D86:E86"/>
    <mergeCell ref="D83:E83"/>
    <mergeCell ref="D84:E84"/>
  </mergeCells>
  <phoneticPr fontId="9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91"/>
  <sheetViews>
    <sheetView workbookViewId="0">
      <selection sqref="A1:XFD1048576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2" t="s">
        <v>64</v>
      </c>
      <c r="B1" s="272"/>
      <c r="C1" s="272"/>
      <c r="D1" s="273" t="s">
        <v>65</v>
      </c>
      <c r="E1" s="273"/>
      <c r="F1" s="273"/>
      <c r="G1" s="273"/>
      <c r="H1" s="273"/>
      <c r="I1" s="273"/>
      <c r="J1" s="273"/>
      <c r="K1" s="273"/>
      <c r="L1" s="273"/>
      <c r="M1" s="273"/>
    </row>
    <row r="2" spans="1:13">
      <c r="A2" s="273" t="s">
        <v>66</v>
      </c>
      <c r="B2" s="273"/>
      <c r="C2" s="273"/>
      <c r="D2" s="274" t="s">
        <v>67</v>
      </c>
      <c r="E2" s="274"/>
      <c r="F2" s="274"/>
      <c r="G2" s="274"/>
      <c r="H2" s="274"/>
      <c r="I2" s="274"/>
      <c r="J2" s="274"/>
      <c r="K2" s="274"/>
      <c r="L2" s="274"/>
      <c r="M2" s="274"/>
    </row>
    <row r="3" spans="1:13">
      <c r="A3" s="249" t="s">
        <v>68</v>
      </c>
      <c r="B3" s="249"/>
      <c r="C3" s="249"/>
    </row>
    <row r="4" spans="1:13" ht="20.25">
      <c r="A4" s="271" t="s">
        <v>69</v>
      </c>
      <c r="B4" s="271"/>
      <c r="C4" s="271"/>
      <c r="D4" s="271"/>
      <c r="E4" s="271"/>
      <c r="F4" s="271"/>
      <c r="G4" s="271"/>
      <c r="H4" s="271"/>
      <c r="I4" s="271"/>
      <c r="J4" s="271"/>
      <c r="K4" s="271"/>
      <c r="L4" s="271"/>
      <c r="M4" s="271"/>
    </row>
    <row r="5" spans="1:13" ht="13.5" thickBot="1">
      <c r="A5" s="264" t="s">
        <v>194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</row>
    <row r="6" spans="1:13" ht="13.5" customHeight="1" thickTop="1">
      <c r="A6" s="5" t="s">
        <v>0</v>
      </c>
      <c r="B6" s="20" t="s">
        <v>1</v>
      </c>
      <c r="C6" s="265" t="s">
        <v>31</v>
      </c>
      <c r="D6" s="265"/>
      <c r="E6" s="265"/>
      <c r="F6" s="265" t="s">
        <v>33</v>
      </c>
      <c r="G6" s="265"/>
      <c r="H6" s="265"/>
      <c r="I6" s="265"/>
      <c r="J6" s="266" t="s">
        <v>41</v>
      </c>
      <c r="K6" s="266" t="s">
        <v>42</v>
      </c>
      <c r="L6" s="266" t="s">
        <v>43</v>
      </c>
      <c r="M6" s="268" t="s">
        <v>45</v>
      </c>
    </row>
    <row r="7" spans="1:13">
      <c r="A7" s="6" t="s">
        <v>2</v>
      </c>
      <c r="B7" s="21" t="s">
        <v>38</v>
      </c>
      <c r="C7" s="205" t="s">
        <v>35</v>
      </c>
      <c r="D7" s="205" t="s">
        <v>36</v>
      </c>
      <c r="E7" s="205" t="s">
        <v>32</v>
      </c>
      <c r="F7" s="205" t="s">
        <v>34</v>
      </c>
      <c r="G7" s="205" t="s">
        <v>37</v>
      </c>
      <c r="H7" s="27" t="s">
        <v>39</v>
      </c>
      <c r="I7" s="205" t="s">
        <v>40</v>
      </c>
      <c r="J7" s="267"/>
      <c r="K7" s="267"/>
      <c r="L7" s="267"/>
      <c r="M7" s="269"/>
    </row>
    <row r="8" spans="1:13">
      <c r="A8" s="35">
        <v>1</v>
      </c>
      <c r="B8" s="32" t="s">
        <v>20</v>
      </c>
      <c r="C8" s="33">
        <f>C9</f>
        <v>0</v>
      </c>
      <c r="D8" s="33">
        <f>D10+D11+D12</f>
        <v>0</v>
      </c>
      <c r="E8" s="33">
        <f>SUM(E9:E12)</f>
        <v>0</v>
      </c>
      <c r="F8" s="33">
        <f>F9</f>
        <v>0</v>
      </c>
      <c r="G8" s="33">
        <f>G10+G11+G12</f>
        <v>0</v>
      </c>
      <c r="H8" s="34">
        <f>SUM(H9:H12)</f>
        <v>0</v>
      </c>
      <c r="I8" s="34">
        <f>SUM(I9:I12)</f>
        <v>0</v>
      </c>
      <c r="J8" s="34">
        <f>SUM(J9:J12)</f>
        <v>0</v>
      </c>
      <c r="K8" s="34">
        <f>SUM(K9:K12)</f>
        <v>0</v>
      </c>
      <c r="L8" s="34">
        <f>L9+L10+L11+L12</f>
        <v>0</v>
      </c>
      <c r="M8" s="34">
        <f>SUM(M9:M12)</f>
        <v>0</v>
      </c>
    </row>
    <row r="9" spans="1:13">
      <c r="A9" s="8"/>
      <c r="B9" s="1" t="s">
        <v>3</v>
      </c>
      <c r="C9" s="205"/>
      <c r="D9" s="205"/>
      <c r="E9" s="205">
        <f>C9</f>
        <v>0</v>
      </c>
      <c r="F9" s="205">
        <f>E9*24</f>
        <v>0</v>
      </c>
      <c r="G9" s="205"/>
      <c r="H9" s="178">
        <f>F9</f>
        <v>0</v>
      </c>
      <c r="I9" s="178">
        <f>H9+E9</f>
        <v>0</v>
      </c>
      <c r="J9" s="178">
        <f>3200*I9</f>
        <v>0</v>
      </c>
      <c r="K9" s="178">
        <f>1600*H9</f>
        <v>0</v>
      </c>
      <c r="L9" s="141"/>
      <c r="M9" s="42">
        <f t="shared" ref="M9:M12" si="0">J9+K9</f>
        <v>0</v>
      </c>
    </row>
    <row r="10" spans="1:13">
      <c r="A10" s="9"/>
      <c r="B10" s="1" t="s">
        <v>6</v>
      </c>
      <c r="C10" s="205"/>
      <c r="D10" s="205"/>
      <c r="E10" s="205">
        <f>D10</f>
        <v>0</v>
      </c>
      <c r="F10" s="205"/>
      <c r="G10" s="205"/>
      <c r="H10" s="178">
        <f>G10</f>
        <v>0</v>
      </c>
      <c r="I10" s="178">
        <f>H10+E10</f>
        <v>0</v>
      </c>
      <c r="J10" s="178">
        <f>3200*I10</f>
        <v>0</v>
      </c>
      <c r="K10" s="178">
        <f>1600*H10</f>
        <v>0</v>
      </c>
      <c r="L10" s="141"/>
      <c r="M10" s="42">
        <f t="shared" si="0"/>
        <v>0</v>
      </c>
    </row>
    <row r="11" spans="1:13">
      <c r="A11" s="10"/>
      <c r="B11" s="1" t="s">
        <v>5</v>
      </c>
      <c r="C11" s="205"/>
      <c r="D11" s="205"/>
      <c r="E11" s="205">
        <f>D11</f>
        <v>0</v>
      </c>
      <c r="F11" s="205"/>
      <c r="G11" s="205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5"/>
      <c r="D12" s="205"/>
      <c r="E12" s="205">
        <f>D12</f>
        <v>0</v>
      </c>
      <c r="F12" s="205"/>
      <c r="G12" s="205">
        <f>E12*32</f>
        <v>0</v>
      </c>
      <c r="H12" s="178">
        <f>G12</f>
        <v>0</v>
      </c>
      <c r="I12" s="178">
        <f>H12+E12*2</f>
        <v>0</v>
      </c>
      <c r="J12" s="178">
        <f>4000*I12</f>
        <v>0</v>
      </c>
      <c r="K12" s="178"/>
      <c r="L12" s="141"/>
      <c r="M12" s="42">
        <f t="shared" si="0"/>
        <v>0</v>
      </c>
    </row>
    <row r="13" spans="1:13">
      <c r="A13" s="35">
        <v>2</v>
      </c>
      <c r="B13" s="32" t="s">
        <v>21</v>
      </c>
      <c r="C13" s="36">
        <f>C14</f>
        <v>0</v>
      </c>
      <c r="D13" s="36">
        <f>D15+D16+D17+D18+D19</f>
        <v>0</v>
      </c>
      <c r="E13" s="36">
        <f>SUM(E14:E19)</f>
        <v>0</v>
      </c>
      <c r="F13" s="36">
        <f>F14</f>
        <v>0</v>
      </c>
      <c r="G13" s="36">
        <f>G15+G16+G17+G18+G19</f>
        <v>0</v>
      </c>
      <c r="H13" s="37">
        <f>SUM(H14:H19)</f>
        <v>0</v>
      </c>
      <c r="I13" s="37">
        <f>SUM(I14:I19)</f>
        <v>0</v>
      </c>
      <c r="J13" s="37">
        <f>SUM(J14:J19)</f>
        <v>0</v>
      </c>
      <c r="K13" s="37">
        <f>SUM(K14:K19)</f>
        <v>0</v>
      </c>
      <c r="L13" s="44">
        <f>L14+L15+L16+L17+L18+L19</f>
        <v>0</v>
      </c>
      <c r="M13" s="37">
        <f>SUM(M14:M19)</f>
        <v>0</v>
      </c>
    </row>
    <row r="14" spans="1:13">
      <c r="A14" s="12"/>
      <c r="B14" s="1" t="s">
        <v>3</v>
      </c>
      <c r="C14" s="205"/>
      <c r="D14" s="205"/>
      <c r="E14" s="205">
        <f>C14</f>
        <v>0</v>
      </c>
      <c r="F14" s="205">
        <f>C14*15</f>
        <v>0</v>
      </c>
      <c r="G14" s="205"/>
      <c r="H14" s="178">
        <f>F14</f>
        <v>0</v>
      </c>
      <c r="I14" s="178">
        <f t="shared" ref="I14:I19" si="2">H14+E14</f>
        <v>0</v>
      </c>
      <c r="J14" s="178">
        <f>3200*I14</f>
        <v>0</v>
      </c>
      <c r="K14" s="178">
        <f>H14*1600</f>
        <v>0</v>
      </c>
      <c r="L14" s="141"/>
      <c r="M14" s="42">
        <f>J14+K14</f>
        <v>0</v>
      </c>
    </row>
    <row r="15" spans="1:13">
      <c r="A15" s="12"/>
      <c r="B15" s="1" t="s">
        <v>6</v>
      </c>
      <c r="C15" s="205"/>
      <c r="D15" s="205"/>
      <c r="E15" s="205">
        <f>D15</f>
        <v>0</v>
      </c>
      <c r="F15" s="205"/>
      <c r="G15" s="205">
        <f>D15*15</f>
        <v>0</v>
      </c>
      <c r="H15" s="178">
        <f>G15</f>
        <v>0</v>
      </c>
      <c r="I15" s="178">
        <f t="shared" si="2"/>
        <v>0</v>
      </c>
      <c r="J15" s="178">
        <f t="shared" ref="J15:J19" si="3">3200*I15</f>
        <v>0</v>
      </c>
      <c r="K15" s="178">
        <f t="shared" ref="K15:K19" si="4">H15*1600</f>
        <v>0</v>
      </c>
      <c r="L15" s="141"/>
      <c r="M15" s="42">
        <f t="shared" ref="M15:M19" si="5">J15+K15</f>
        <v>0</v>
      </c>
    </row>
    <row r="16" spans="1:13">
      <c r="A16" s="12"/>
      <c r="B16" s="1" t="s">
        <v>5</v>
      </c>
      <c r="C16" s="205"/>
      <c r="D16" s="205"/>
      <c r="E16" s="205">
        <f>D16</f>
        <v>0</v>
      </c>
      <c r="F16" s="205"/>
      <c r="G16" s="205">
        <f>D16*15</f>
        <v>0</v>
      </c>
      <c r="H16" s="178">
        <f>G16</f>
        <v>0</v>
      </c>
      <c r="I16" s="178">
        <f t="shared" si="2"/>
        <v>0</v>
      </c>
      <c r="J16" s="178">
        <f t="shared" si="3"/>
        <v>0</v>
      </c>
      <c r="K16" s="178">
        <f t="shared" si="4"/>
        <v>0</v>
      </c>
      <c r="L16" s="141"/>
      <c r="M16" s="42">
        <f t="shared" si="5"/>
        <v>0</v>
      </c>
    </row>
    <row r="17" spans="1:13">
      <c r="A17" s="12"/>
      <c r="B17" s="2" t="s">
        <v>7</v>
      </c>
      <c r="C17" s="205"/>
      <c r="D17" s="205"/>
      <c r="E17" s="205">
        <f>D17</f>
        <v>0</v>
      </c>
      <c r="F17" s="205"/>
      <c r="G17" s="205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5"/>
      <c r="D18" s="205"/>
      <c r="E18" s="205">
        <f>D18</f>
        <v>0</v>
      </c>
      <c r="F18" s="205"/>
      <c r="G18" s="205">
        <f>D18*15</f>
        <v>0</v>
      </c>
      <c r="H18" s="178">
        <f>G18</f>
        <v>0</v>
      </c>
      <c r="I18" s="178">
        <f t="shared" si="2"/>
        <v>0</v>
      </c>
      <c r="J18" s="178">
        <f t="shared" si="3"/>
        <v>0</v>
      </c>
      <c r="K18" s="178">
        <f t="shared" si="4"/>
        <v>0</v>
      </c>
      <c r="L18" s="141"/>
      <c r="M18" s="42">
        <f t="shared" si="5"/>
        <v>0</v>
      </c>
    </row>
    <row r="19" spans="1:13">
      <c r="A19" s="14"/>
      <c r="B19" s="23" t="s">
        <v>4</v>
      </c>
      <c r="C19" s="205"/>
      <c r="D19" s="205"/>
      <c r="E19" s="205">
        <f>D19</f>
        <v>0</v>
      </c>
      <c r="F19" s="205"/>
      <c r="G19" s="205">
        <f>D19*15</f>
        <v>0</v>
      </c>
      <c r="H19" s="178">
        <f>G19</f>
        <v>0</v>
      </c>
      <c r="I19" s="178">
        <f t="shared" si="2"/>
        <v>0</v>
      </c>
      <c r="J19" s="178">
        <f t="shared" si="3"/>
        <v>0</v>
      </c>
      <c r="K19" s="178">
        <f t="shared" si="4"/>
        <v>0</v>
      </c>
      <c r="L19" s="141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0</v>
      </c>
      <c r="E20" s="36">
        <f t="shared" ref="E20:L20" si="6">E21</f>
        <v>0</v>
      </c>
      <c r="F20" s="36"/>
      <c r="G20" s="36">
        <f t="shared" si="6"/>
        <v>0</v>
      </c>
      <c r="H20" s="36">
        <f t="shared" si="6"/>
        <v>0</v>
      </c>
      <c r="I20" s="36">
        <f t="shared" si="6"/>
        <v>0</v>
      </c>
      <c r="J20" s="36">
        <f t="shared" si="6"/>
        <v>0</v>
      </c>
      <c r="K20" s="36">
        <f t="shared" si="6"/>
        <v>0</v>
      </c>
      <c r="L20" s="36">
        <f t="shared" si="6"/>
        <v>0</v>
      </c>
      <c r="M20" s="37">
        <f>M21</f>
        <v>0</v>
      </c>
    </row>
    <row r="21" spans="1:13">
      <c r="A21" s="10"/>
      <c r="B21" s="24" t="s">
        <v>19</v>
      </c>
      <c r="C21" s="205"/>
      <c r="D21" s="205"/>
      <c r="E21" s="205">
        <f>D21</f>
        <v>0</v>
      </c>
      <c r="F21" s="205"/>
      <c r="G21" s="205"/>
      <c r="H21" s="178">
        <f>G21</f>
        <v>0</v>
      </c>
      <c r="I21" s="178"/>
      <c r="J21" s="178">
        <f>3200*I21</f>
        <v>0</v>
      </c>
      <c r="K21" s="178"/>
      <c r="L21" s="141"/>
      <c r="M21" s="42">
        <f>J21+K21</f>
        <v>0</v>
      </c>
    </row>
    <row r="22" spans="1:13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3">
      <c r="A23" s="15"/>
      <c r="B23" s="3" t="s">
        <v>9</v>
      </c>
      <c r="C23" s="205"/>
      <c r="D23" s="205"/>
      <c r="E23" s="205">
        <f>D23</f>
        <v>0</v>
      </c>
      <c r="F23" s="205"/>
      <c r="G23" s="205">
        <f>E23*32</f>
        <v>0</v>
      </c>
      <c r="H23" s="178">
        <f>G23</f>
        <v>0</v>
      </c>
      <c r="I23" s="178">
        <f>H23+E23*2</f>
        <v>0</v>
      </c>
      <c r="J23" s="178">
        <f>3200*I23</f>
        <v>0</v>
      </c>
      <c r="K23" s="178">
        <f>1600*H23</f>
        <v>0</v>
      </c>
      <c r="L23" s="141"/>
      <c r="M23" s="42">
        <f>J23+K23</f>
        <v>0</v>
      </c>
    </row>
    <row r="24" spans="1:13">
      <c r="A24" s="35">
        <v>5</v>
      </c>
      <c r="B24" s="32" t="s">
        <v>24</v>
      </c>
      <c r="C24" s="36"/>
      <c r="D24" s="36">
        <f>D25</f>
        <v>0</v>
      </c>
      <c r="E24" s="36">
        <f t="shared" ref="E24:L24" si="8">E25</f>
        <v>0</v>
      </c>
      <c r="F24" s="36"/>
      <c r="G24" s="36">
        <f t="shared" si="8"/>
        <v>0</v>
      </c>
      <c r="H24" s="36">
        <f t="shared" si="8"/>
        <v>0</v>
      </c>
      <c r="I24" s="36">
        <f t="shared" si="8"/>
        <v>0</v>
      </c>
      <c r="J24" s="36">
        <f t="shared" si="8"/>
        <v>0</v>
      </c>
      <c r="K24" s="36">
        <f t="shared" si="8"/>
        <v>0</v>
      </c>
      <c r="L24" s="36">
        <f t="shared" si="8"/>
        <v>0</v>
      </c>
      <c r="M24" s="37">
        <f>M25</f>
        <v>0</v>
      </c>
    </row>
    <row r="25" spans="1:13">
      <c r="A25" s="16"/>
      <c r="B25" s="23" t="s">
        <v>10</v>
      </c>
      <c r="C25" s="205"/>
      <c r="D25" s="205"/>
      <c r="E25" s="205">
        <f>D25</f>
        <v>0</v>
      </c>
      <c r="F25" s="205"/>
      <c r="G25" s="205">
        <f>E25*28</f>
        <v>0</v>
      </c>
      <c r="H25" s="178">
        <f>G25</f>
        <v>0</v>
      </c>
      <c r="I25" s="178">
        <f>H25+E25</f>
        <v>0</v>
      </c>
      <c r="J25" s="178">
        <f>3200*I25</f>
        <v>0</v>
      </c>
      <c r="K25" s="178">
        <f>1600*H25</f>
        <v>0</v>
      </c>
      <c r="L25" s="141"/>
      <c r="M25" s="42">
        <f>J25+K25</f>
        <v>0</v>
      </c>
    </row>
    <row r="26" spans="1:13">
      <c r="A26" s="38">
        <v>6</v>
      </c>
      <c r="B26" s="32" t="s">
        <v>25</v>
      </c>
      <c r="C26" s="36"/>
      <c r="D26" s="36">
        <f>D27</f>
        <v>0</v>
      </c>
      <c r="E26" s="36">
        <f t="shared" ref="E26:L26" si="9">E27</f>
        <v>0</v>
      </c>
      <c r="F26" s="36"/>
      <c r="G26" s="36">
        <f t="shared" si="9"/>
        <v>0</v>
      </c>
      <c r="H26" s="36">
        <f t="shared" si="9"/>
        <v>0</v>
      </c>
      <c r="I26" s="36">
        <f t="shared" si="9"/>
        <v>0</v>
      </c>
      <c r="J26" s="36">
        <f t="shared" si="9"/>
        <v>0</v>
      </c>
      <c r="K26" s="36">
        <f t="shared" si="9"/>
        <v>0</v>
      </c>
      <c r="L26" s="36">
        <f t="shared" si="9"/>
        <v>0</v>
      </c>
      <c r="M26" s="37">
        <f>M27</f>
        <v>0</v>
      </c>
    </row>
    <row r="27" spans="1:13">
      <c r="A27" s="15"/>
      <c r="B27" s="3" t="s">
        <v>10</v>
      </c>
      <c r="C27" s="205"/>
      <c r="D27" s="205"/>
      <c r="E27" s="205">
        <f>D27</f>
        <v>0</v>
      </c>
      <c r="F27" s="205"/>
      <c r="G27" s="205">
        <f>E27*24</f>
        <v>0</v>
      </c>
      <c r="H27" s="178">
        <f>G27</f>
        <v>0</v>
      </c>
      <c r="I27" s="178">
        <f>H27+E27</f>
        <v>0</v>
      </c>
      <c r="J27" s="178">
        <f>3200*I27</f>
        <v>0</v>
      </c>
      <c r="K27" s="178">
        <f>1600*H27</f>
        <v>0</v>
      </c>
      <c r="L27" s="141"/>
      <c r="M27" s="42">
        <f>J27+K27</f>
        <v>0</v>
      </c>
    </row>
    <row r="28" spans="1:13">
      <c r="A28" s="35">
        <v>7</v>
      </c>
      <c r="B28" s="32" t="s">
        <v>26</v>
      </c>
      <c r="C28" s="36">
        <f>C29</f>
        <v>0</v>
      </c>
      <c r="D28" s="36">
        <f>D30+D31</f>
        <v>0</v>
      </c>
      <c r="E28" s="36">
        <f>SUM(E29:E31)</f>
        <v>0</v>
      </c>
      <c r="F28" s="36">
        <f>F29</f>
        <v>0</v>
      </c>
      <c r="G28" s="37">
        <f>G30+G31</f>
        <v>0</v>
      </c>
      <c r="H28" s="37">
        <f>SUM(H29:H31)</f>
        <v>0</v>
      </c>
      <c r="I28" s="36">
        <f t="shared" ref="I28:M28" si="10">SUM(I29:I31)</f>
        <v>0</v>
      </c>
      <c r="J28" s="36">
        <f t="shared" si="10"/>
        <v>0</v>
      </c>
      <c r="K28" s="36">
        <f t="shared" si="10"/>
        <v>0</v>
      </c>
      <c r="L28" s="36">
        <f t="shared" si="10"/>
        <v>0</v>
      </c>
      <c r="M28" s="37">
        <f t="shared" si="10"/>
        <v>0</v>
      </c>
    </row>
    <row r="29" spans="1:13">
      <c r="A29" s="12"/>
      <c r="B29" s="1" t="s">
        <v>3</v>
      </c>
      <c r="C29" s="205"/>
      <c r="D29" s="205"/>
      <c r="E29" s="205">
        <f>C29</f>
        <v>0</v>
      </c>
      <c r="F29" s="205"/>
      <c r="G29" s="205"/>
      <c r="H29" s="178">
        <f>F29</f>
        <v>0</v>
      </c>
      <c r="I29" s="178">
        <f>H29+E29</f>
        <v>0</v>
      </c>
      <c r="J29" s="178">
        <f>3200*I29</f>
        <v>0</v>
      </c>
      <c r="K29" s="178">
        <f>1600*H29</f>
        <v>0</v>
      </c>
      <c r="L29" s="141"/>
      <c r="M29" s="42">
        <f>J29+K29</f>
        <v>0</v>
      </c>
    </row>
    <row r="30" spans="1:13">
      <c r="A30" s="12"/>
      <c r="B30" s="1" t="s">
        <v>11</v>
      </c>
      <c r="C30" s="205"/>
      <c r="D30" s="205"/>
      <c r="E30" s="205">
        <f>D30</f>
        <v>0</v>
      </c>
      <c r="F30" s="205"/>
      <c r="G30" s="178"/>
      <c r="H30" s="178">
        <f>G30</f>
        <v>0</v>
      </c>
      <c r="I30" s="178">
        <f>H30+E30</f>
        <v>0</v>
      </c>
      <c r="J30" s="178">
        <f>3200*I30</f>
        <v>0</v>
      </c>
      <c r="K30" s="178">
        <f>1600*H30</f>
        <v>0</v>
      </c>
      <c r="L30" s="141"/>
      <c r="M30" s="42">
        <f>J30+K30+M74</f>
        <v>0</v>
      </c>
    </row>
    <row r="31" spans="1:13">
      <c r="A31" s="14"/>
      <c r="B31" s="130" t="s">
        <v>188</v>
      </c>
      <c r="C31" s="205"/>
      <c r="D31" s="205"/>
      <c r="E31" s="205">
        <f>D31</f>
        <v>0</v>
      </c>
      <c r="F31" s="205"/>
      <c r="G31" s="178">
        <f>E31*15</f>
        <v>0</v>
      </c>
      <c r="H31" s="178">
        <f>G31</f>
        <v>0</v>
      </c>
      <c r="I31" s="178">
        <f>H31+E31</f>
        <v>0</v>
      </c>
      <c r="J31" s="178">
        <f>3200*I31</f>
        <v>0</v>
      </c>
      <c r="K31" s="178">
        <f>1600*H31</f>
        <v>0</v>
      </c>
      <c r="L31" s="141"/>
      <c r="M31" s="42">
        <f>J31+K31</f>
        <v>0</v>
      </c>
    </row>
    <row r="32" spans="1:13">
      <c r="A32" s="35">
        <v>8</v>
      </c>
      <c r="B32" s="32" t="s">
        <v>142</v>
      </c>
      <c r="C32" s="36"/>
      <c r="D32" s="36">
        <f>D33</f>
        <v>0</v>
      </c>
      <c r="E32" s="36">
        <f t="shared" ref="E32:L32" si="11">E33</f>
        <v>0</v>
      </c>
      <c r="F32" s="36"/>
      <c r="G32" s="36">
        <f t="shared" si="11"/>
        <v>0</v>
      </c>
      <c r="H32" s="36">
        <f t="shared" si="11"/>
        <v>0</v>
      </c>
      <c r="I32" s="37">
        <f>I33</f>
        <v>0</v>
      </c>
      <c r="J32" s="36">
        <f t="shared" si="11"/>
        <v>0</v>
      </c>
      <c r="K32" s="36">
        <f t="shared" si="11"/>
        <v>0</v>
      </c>
      <c r="L32" s="36">
        <f t="shared" si="11"/>
        <v>0</v>
      </c>
      <c r="M32" s="37">
        <f>M33</f>
        <v>0</v>
      </c>
    </row>
    <row r="33" spans="1:13">
      <c r="A33" s="10"/>
      <c r="B33" s="24" t="s">
        <v>19</v>
      </c>
      <c r="C33" s="205"/>
      <c r="D33" s="205"/>
      <c r="E33" s="205">
        <f>D33</f>
        <v>0</v>
      </c>
      <c r="F33" s="205"/>
      <c r="G33" s="205">
        <f>E33*15</f>
        <v>0</v>
      </c>
      <c r="H33" s="178">
        <f>G33</f>
        <v>0</v>
      </c>
      <c r="I33" s="178">
        <f>H33+E33</f>
        <v>0</v>
      </c>
      <c r="J33" s="178">
        <f>3200*I33</f>
        <v>0</v>
      </c>
      <c r="K33" s="178"/>
      <c r="L33" s="141"/>
      <c r="M33" s="42">
        <f>J33+K33</f>
        <v>0</v>
      </c>
    </row>
    <row r="34" spans="1:13">
      <c r="A34" s="35">
        <v>9</v>
      </c>
      <c r="B34" s="32" t="s">
        <v>27</v>
      </c>
      <c r="C34" s="36">
        <f>C35</f>
        <v>0</v>
      </c>
      <c r="D34" s="36">
        <f>D36+D37</f>
        <v>0</v>
      </c>
      <c r="E34" s="36">
        <f>C34+D34</f>
        <v>0</v>
      </c>
      <c r="F34" s="36">
        <f>F35</f>
        <v>0</v>
      </c>
      <c r="G34" s="36">
        <f>G36+G37</f>
        <v>0</v>
      </c>
      <c r="H34" s="37">
        <f>SUM(H35:H37)</f>
        <v>0</v>
      </c>
      <c r="I34" s="37">
        <f>SUM(I35:I37)</f>
        <v>0</v>
      </c>
      <c r="J34" s="37">
        <f>SUM(J35:J37)</f>
        <v>0</v>
      </c>
      <c r="K34" s="37">
        <f>SUM(K35:K37)</f>
        <v>0</v>
      </c>
      <c r="L34" s="36">
        <f t="shared" ref="L34" si="12">L36+L37</f>
        <v>0</v>
      </c>
      <c r="M34" s="37">
        <f>SUM(M35:M37)</f>
        <v>0</v>
      </c>
    </row>
    <row r="35" spans="1:13">
      <c r="A35" s="12"/>
      <c r="B35" s="1" t="s">
        <v>3</v>
      </c>
      <c r="C35" s="205"/>
      <c r="D35" s="205"/>
      <c r="E35" s="205">
        <f>C35</f>
        <v>0</v>
      </c>
      <c r="F35" s="205"/>
      <c r="G35" s="205"/>
      <c r="H35" s="178">
        <f>F35</f>
        <v>0</v>
      </c>
      <c r="I35" s="178">
        <f>H35+E35</f>
        <v>0</v>
      </c>
      <c r="J35" s="178">
        <f>3200*I35</f>
        <v>0</v>
      </c>
      <c r="K35" s="178">
        <f>1600*H35</f>
        <v>0</v>
      </c>
      <c r="L35" s="141"/>
      <c r="M35" s="42">
        <f>J35+K35</f>
        <v>0</v>
      </c>
    </row>
    <row r="36" spans="1:13">
      <c r="A36" s="13"/>
      <c r="B36" s="1" t="s">
        <v>12</v>
      </c>
      <c r="C36" s="205"/>
      <c r="D36" s="205"/>
      <c r="E36" s="205">
        <f>D36</f>
        <v>0</v>
      </c>
      <c r="F36" s="205"/>
      <c r="G36" s="205"/>
      <c r="H36" s="178">
        <f>G36</f>
        <v>0</v>
      </c>
      <c r="I36" s="178">
        <f>H36+E36</f>
        <v>0</v>
      </c>
      <c r="J36" s="178">
        <f>3200*I36</f>
        <v>0</v>
      </c>
      <c r="K36" s="178">
        <f>1600*H36</f>
        <v>0</v>
      </c>
      <c r="L36" s="141"/>
      <c r="M36" s="42">
        <f>J36+K36+M75</f>
        <v>0</v>
      </c>
    </row>
    <row r="37" spans="1:13">
      <c r="A37" s="13"/>
      <c r="B37" s="196" t="s">
        <v>193</v>
      </c>
      <c r="C37" s="205"/>
      <c r="D37" s="205"/>
      <c r="E37" s="205">
        <f>D37</f>
        <v>0</v>
      </c>
      <c r="F37" s="205"/>
      <c r="G37" s="205"/>
      <c r="H37" s="178">
        <f>G37</f>
        <v>0</v>
      </c>
      <c r="I37" s="178"/>
      <c r="J37" s="178">
        <f>4000*I37</f>
        <v>0</v>
      </c>
      <c r="K37" s="178"/>
      <c r="L37" s="141"/>
      <c r="M37" s="42">
        <f>J37+K37</f>
        <v>0</v>
      </c>
    </row>
    <row r="38" spans="1:13">
      <c r="A38" s="35">
        <v>10</v>
      </c>
      <c r="B38" s="32" t="s">
        <v>28</v>
      </c>
      <c r="C38" s="36"/>
      <c r="D38" s="36">
        <f>D39+D40</f>
        <v>0</v>
      </c>
      <c r="E38" s="36">
        <f t="shared" ref="E38:M38" si="13">E39+E40</f>
        <v>0</v>
      </c>
      <c r="F38" s="36">
        <f t="shared" si="13"/>
        <v>0</v>
      </c>
      <c r="G38" s="36">
        <f t="shared" si="13"/>
        <v>0</v>
      </c>
      <c r="H38" s="36">
        <f t="shared" si="13"/>
        <v>0</v>
      </c>
      <c r="I38" s="36">
        <f t="shared" si="13"/>
        <v>0</v>
      </c>
      <c r="J38" s="36">
        <f t="shared" si="13"/>
        <v>0</v>
      </c>
      <c r="K38" s="36">
        <f t="shared" si="13"/>
        <v>0</v>
      </c>
      <c r="L38" s="36">
        <f t="shared" si="13"/>
        <v>0</v>
      </c>
      <c r="M38" s="36">
        <f t="shared" si="13"/>
        <v>0</v>
      </c>
    </row>
    <row r="39" spans="1:13">
      <c r="A39" s="13"/>
      <c r="B39" s="196" t="s">
        <v>192</v>
      </c>
      <c r="C39" s="205"/>
      <c r="D39" s="205"/>
      <c r="E39" s="205">
        <f>D39</f>
        <v>0</v>
      </c>
      <c r="F39" s="205"/>
      <c r="G39" s="205">
        <f>E39*15</f>
        <v>0</v>
      </c>
      <c r="H39" s="178">
        <f>G39</f>
        <v>0</v>
      </c>
      <c r="I39" s="178">
        <f>H39+E39</f>
        <v>0</v>
      </c>
      <c r="J39" s="178">
        <f>4000*I39</f>
        <v>0</v>
      </c>
      <c r="K39" s="178"/>
      <c r="L39" s="141"/>
      <c r="M39" s="42">
        <f>J39+K39</f>
        <v>0</v>
      </c>
    </row>
    <row r="40" spans="1:13">
      <c r="A40" s="14"/>
      <c r="B40" s="180"/>
      <c r="C40" s="205"/>
      <c r="D40" s="205"/>
      <c r="E40" s="205"/>
      <c r="F40" s="205"/>
      <c r="G40" s="205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3">
      <c r="A42" s="9"/>
      <c r="B42" s="24" t="s">
        <v>13</v>
      </c>
      <c r="C42" s="205"/>
      <c r="D42" s="205"/>
      <c r="E42" s="205">
        <f>D42</f>
        <v>0</v>
      </c>
      <c r="F42" s="205"/>
      <c r="G42" s="205">
        <f>E42*44</f>
        <v>0</v>
      </c>
      <c r="H42" s="178">
        <f>G42</f>
        <v>0</v>
      </c>
      <c r="I42" s="178">
        <f>H42+E42*2</f>
        <v>0</v>
      </c>
      <c r="J42" s="178">
        <f>4300*I42</f>
        <v>0</v>
      </c>
      <c r="K42" s="178">
        <f>1500*H42</f>
        <v>0</v>
      </c>
      <c r="L42" s="141"/>
      <c r="M42" s="42">
        <f>J42+K42</f>
        <v>0</v>
      </c>
    </row>
    <row r="43" spans="1:13">
      <c r="A43" s="9"/>
      <c r="B43" s="24" t="s">
        <v>14</v>
      </c>
      <c r="C43" s="205"/>
      <c r="D43" s="205"/>
      <c r="E43" s="205">
        <f>D43</f>
        <v>0</v>
      </c>
      <c r="F43" s="205"/>
      <c r="G43" s="205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0</v>
      </c>
      <c r="E44" s="36">
        <f t="shared" ref="E44:L44" si="15">E45+E46+E47</f>
        <v>0</v>
      </c>
      <c r="F44" s="36"/>
      <c r="G44" s="36">
        <f t="shared" si="15"/>
        <v>0</v>
      </c>
      <c r="H44" s="36">
        <f t="shared" si="15"/>
        <v>0</v>
      </c>
      <c r="I44" s="36">
        <f t="shared" si="15"/>
        <v>0</v>
      </c>
      <c r="J44" s="37">
        <f>J45+J46+J47</f>
        <v>0</v>
      </c>
      <c r="K44" s="37">
        <f>K45+K46+K47</f>
        <v>0</v>
      </c>
      <c r="L44" s="36">
        <f t="shared" si="15"/>
        <v>0</v>
      </c>
      <c r="M44" s="37">
        <f>M45+M46+M47</f>
        <v>0</v>
      </c>
    </row>
    <row r="45" spans="1:13">
      <c r="A45" s="17"/>
      <c r="B45" s="25" t="s">
        <v>13</v>
      </c>
      <c r="C45" s="205"/>
      <c r="D45" s="205"/>
      <c r="E45" s="205">
        <f>D45</f>
        <v>0</v>
      </c>
      <c r="F45" s="205"/>
      <c r="G45" s="205">
        <f>D45*40</f>
        <v>0</v>
      </c>
      <c r="H45" s="178">
        <f>G45</f>
        <v>0</v>
      </c>
      <c r="I45" s="205">
        <f>E45*42</f>
        <v>0</v>
      </c>
      <c r="J45" s="178">
        <f>5590*I45</f>
        <v>0</v>
      </c>
      <c r="K45" s="178">
        <f>1500*H45</f>
        <v>0</v>
      </c>
      <c r="L45" s="141"/>
      <c r="M45" s="42">
        <f>J45+K45</f>
        <v>0</v>
      </c>
    </row>
    <row r="46" spans="1:13">
      <c r="A46" s="18"/>
      <c r="B46" s="24" t="s">
        <v>15</v>
      </c>
      <c r="C46" s="205"/>
      <c r="D46" s="205"/>
      <c r="E46" s="205">
        <f>D46</f>
        <v>0</v>
      </c>
      <c r="F46" s="205"/>
      <c r="G46" s="205">
        <f>D46*40</f>
        <v>0</v>
      </c>
      <c r="H46" s="178">
        <f>G46</f>
        <v>0</v>
      </c>
      <c r="I46" s="205">
        <f>E46*42</f>
        <v>0</v>
      </c>
      <c r="J46" s="178">
        <f>5590*I46</f>
        <v>0</v>
      </c>
      <c r="K46" s="178">
        <f>1500*H46</f>
        <v>0</v>
      </c>
      <c r="L46" s="141"/>
      <c r="M46" s="42">
        <f>J46+K46</f>
        <v>0</v>
      </c>
    </row>
    <row r="47" spans="1:13">
      <c r="A47" s="9"/>
      <c r="B47" s="22" t="s">
        <v>167</v>
      </c>
      <c r="C47" s="205"/>
      <c r="D47" s="205"/>
      <c r="E47" s="205">
        <f>D47</f>
        <v>0</v>
      </c>
      <c r="F47" s="205"/>
      <c r="G47" s="205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205"/>
      <c r="D49" s="205"/>
      <c r="E49" s="205">
        <f>D49</f>
        <v>0</v>
      </c>
      <c r="F49" s="205"/>
      <c r="G49" s="205">
        <f>D49*28</f>
        <v>0</v>
      </c>
      <c r="H49" s="178">
        <f>G49</f>
        <v>0</v>
      </c>
      <c r="I49" s="178">
        <f>H49+E49</f>
        <v>0</v>
      </c>
      <c r="J49" s="178">
        <f>4300*I49</f>
        <v>0</v>
      </c>
      <c r="K49" s="178">
        <f>2500*H49</f>
        <v>0</v>
      </c>
      <c r="L49" s="141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0</v>
      </c>
      <c r="E50" s="36">
        <f t="shared" ref="E50:L50" si="17">E51+E52</f>
        <v>0</v>
      </c>
      <c r="F50" s="36"/>
      <c r="G50" s="36">
        <f t="shared" si="17"/>
        <v>0</v>
      </c>
      <c r="H50" s="36">
        <f t="shared" si="17"/>
        <v>0</v>
      </c>
      <c r="I50" s="36">
        <f t="shared" si="17"/>
        <v>0</v>
      </c>
      <c r="J50" s="36">
        <f t="shared" si="17"/>
        <v>0</v>
      </c>
      <c r="K50" s="36">
        <f t="shared" si="17"/>
        <v>0</v>
      </c>
      <c r="L50" s="36">
        <f t="shared" si="17"/>
        <v>0</v>
      </c>
      <c r="M50" s="37">
        <f>M51+M52</f>
        <v>0</v>
      </c>
    </row>
    <row r="51" spans="1:13">
      <c r="A51" s="89"/>
      <c r="B51" s="92" t="s">
        <v>137</v>
      </c>
      <c r="C51" s="90"/>
      <c r="D51" s="90"/>
      <c r="E51" s="205">
        <f>D51</f>
        <v>0</v>
      </c>
      <c r="F51" s="90"/>
      <c r="G51" s="90">
        <f>E51*15</f>
        <v>0</v>
      </c>
      <c r="H51" s="178">
        <f>G51</f>
        <v>0</v>
      </c>
      <c r="I51" s="178">
        <f>H51+E51</f>
        <v>0</v>
      </c>
      <c r="J51" s="178">
        <f>4000*I51</f>
        <v>0</v>
      </c>
      <c r="K51" s="178"/>
      <c r="L51" s="91"/>
      <c r="M51" s="42">
        <f>J51+K51</f>
        <v>0</v>
      </c>
    </row>
    <row r="52" spans="1:13">
      <c r="A52" s="13"/>
      <c r="B52" s="93" t="s">
        <v>18</v>
      </c>
      <c r="C52" s="205"/>
      <c r="D52" s="205"/>
      <c r="E52" s="205">
        <f>D52</f>
        <v>0</v>
      </c>
      <c r="F52" s="205"/>
      <c r="G52" s="90">
        <f>E52*15</f>
        <v>0</v>
      </c>
      <c r="H52" s="178">
        <f>G52</f>
        <v>0</v>
      </c>
      <c r="I52" s="178">
        <f>H52+E52</f>
        <v>0</v>
      </c>
      <c r="J52" s="178">
        <f>4000*I52</f>
        <v>0</v>
      </c>
      <c r="K52" s="178"/>
      <c r="L52" s="141"/>
      <c r="M52" s="42">
        <f>J52+K52</f>
        <v>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0</v>
      </c>
      <c r="E57" s="60">
        <f>SUM(E58:E60)</f>
        <v>0</v>
      </c>
      <c r="F57" s="60"/>
      <c r="G57" s="60">
        <f>SUM(G58:G60)</f>
        <v>0</v>
      </c>
      <c r="H57" s="95">
        <f>SUM(H58:H60)</f>
        <v>0</v>
      </c>
      <c r="I57" s="60">
        <f t="shared" ref="I57:M57" si="20">SUM(I58:I60)</f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197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0</v>
      </c>
      <c r="E61" s="60">
        <f>E62+E63</f>
        <v>0</v>
      </c>
      <c r="F61" s="60"/>
      <c r="G61" s="60">
        <f>G62+G63</f>
        <v>0</v>
      </c>
      <c r="H61" s="60">
        <f t="shared" ref="H61:L61" si="22">H62+H63</f>
        <v>0</v>
      </c>
      <c r="I61" s="60">
        <f t="shared" si="22"/>
        <v>0</v>
      </c>
      <c r="J61" s="60">
        <f t="shared" si="22"/>
        <v>0</v>
      </c>
      <c r="K61" s="60">
        <f t="shared" si="22"/>
        <v>0</v>
      </c>
      <c r="L61" s="60">
        <f t="shared" si="22"/>
        <v>0</v>
      </c>
      <c r="M61" s="95">
        <f>M62+M63</f>
        <v>0</v>
      </c>
    </row>
    <row r="62" spans="1:13">
      <c r="A62" s="109"/>
      <c r="B62" s="112" t="s">
        <v>165</v>
      </c>
      <c r="C62" s="114"/>
      <c r="D62" s="114"/>
      <c r="E62" s="111">
        <f>D62</f>
        <v>0</v>
      </c>
      <c r="F62" s="114"/>
      <c r="G62" s="114"/>
      <c r="H62" s="115">
        <f>G62</f>
        <v>0</v>
      </c>
      <c r="I62" s="115">
        <f>H62+E62*2</f>
        <v>0</v>
      </c>
      <c r="J62" s="116">
        <f>4300*I62</f>
        <v>0</v>
      </c>
      <c r="K62" s="115">
        <f>H62*2500</f>
        <v>0</v>
      </c>
      <c r="L62" s="117"/>
      <c r="M62" s="42">
        <f>J62+K62</f>
        <v>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/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/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0</v>
      </c>
      <c r="E72" s="103">
        <f t="shared" si="25"/>
        <v>0</v>
      </c>
      <c r="F72" s="103">
        <f t="shared" si="25"/>
        <v>0</v>
      </c>
      <c r="G72" s="103">
        <f t="shared" si="25"/>
        <v>0</v>
      </c>
      <c r="H72" s="104">
        <f t="shared" si="25"/>
        <v>0</v>
      </c>
      <c r="I72" s="104">
        <f t="shared" si="25"/>
        <v>0</v>
      </c>
      <c r="J72" s="104">
        <f t="shared" si="25"/>
        <v>0</v>
      </c>
      <c r="K72" s="104">
        <f t="shared" si="25"/>
        <v>0</v>
      </c>
      <c r="L72" s="103">
        <f t="shared" si="25"/>
        <v>0</v>
      </c>
      <c r="M72" s="104">
        <f>M73</f>
        <v>0</v>
      </c>
    </row>
    <row r="73" spans="1:13">
      <c r="A73" s="14"/>
      <c r="B73" s="128" t="s">
        <v>182</v>
      </c>
      <c r="C73" s="101"/>
      <c r="D73" s="101"/>
      <c r="E73" s="101">
        <f>D73</f>
        <v>0</v>
      </c>
      <c r="F73" s="101"/>
      <c r="G73" s="101">
        <f>E73*41</f>
        <v>0</v>
      </c>
      <c r="H73" s="102">
        <f>G73</f>
        <v>0</v>
      </c>
      <c r="I73" s="102">
        <f>H73+E73*2</f>
        <v>0</v>
      </c>
      <c r="J73" s="178">
        <f>5590*I73</f>
        <v>0</v>
      </c>
      <c r="K73" s="178">
        <f>3200*H73</f>
        <v>0</v>
      </c>
      <c r="L73" s="45"/>
      <c r="M73" s="42">
        <f>J73+K73</f>
        <v>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0</v>
      </c>
      <c r="D76" s="41">
        <f>D8+D13+D20+D22+D24+D26+D28+D32+D34+D38+D41+D44+D48+D50+D53+D55+D57+D61+D66+D68+D70+D72</f>
        <v>0</v>
      </c>
      <c r="E76" s="41">
        <f>E8+E13+E20+E22+E24+E26+E28+E32+E34+E38+E41+E44+E48+E50+E53+E55+E57+E61+E64+E66+E68+E70+E72</f>
        <v>0</v>
      </c>
      <c r="F76" s="41">
        <f>F8+F13+F28+F34+F64</f>
        <v>0</v>
      </c>
      <c r="G76" s="41">
        <f>G8+G13+G20+G22+G24+G26+G28+G32+G34+G38+G41+G44+G48+G50+G53+G55+G57+G61+G66+G68+G70+G72</f>
        <v>0</v>
      </c>
      <c r="H76" s="41">
        <f>H8+H13+H20+H22+H24+H26+H28+H32+H34+H38+H41+H44+H48+H50+H53+H55+H57+H61+H64+H66+H68+H70+H72</f>
        <v>0</v>
      </c>
      <c r="I76" s="41">
        <f>I8+I13+I20+I22+I24+I26+I28+I32+I34+I38+I41+I44+I48+I50+I53+I55+I57+I61+I64+I66+I68+I70+I72</f>
        <v>0</v>
      </c>
      <c r="J76" s="41">
        <f>J8+J13+J20+J22+J24+J26+J28+J32+J34+J38+J41+J44+J48+J50+J53+J55+J57+J61+J64+J66+J68+J70+J72</f>
        <v>0</v>
      </c>
      <c r="K76" s="41">
        <f>K8+K13+K20+K22+K24+K26+K28+K32+K34+K38+K41+K44+K48+K50+K53+K55+K57+K61+K64+K66+K68+K70+K72</f>
        <v>0</v>
      </c>
      <c r="L76" s="41"/>
      <c r="M76" s="41">
        <f>M8+M13+M20+M22+M24+M26+M28+M32+M34+M38+M41+M44+M48+M50+M53+M55+M57+M61+M64+M77+M78+M66+M68+M70+M72</f>
        <v>0</v>
      </c>
    </row>
    <row r="77" spans="1:13" ht="13.5" thickTop="1">
      <c r="D77" s="270"/>
      <c r="E77" s="270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204"/>
      <c r="D78" s="248"/>
      <c r="E78" s="248"/>
      <c r="F78" s="204"/>
      <c r="G78" s="204"/>
      <c r="H78" s="81"/>
      <c r="J78" s="80"/>
      <c r="K78" s="87" t="s">
        <v>88</v>
      </c>
      <c r="L78" s="88"/>
      <c r="M78" s="87">
        <f>15000*L78</f>
        <v>0</v>
      </c>
    </row>
    <row r="79" spans="1:13">
      <c r="B79" s="132"/>
      <c r="C79" s="204"/>
      <c r="D79" s="261"/>
      <c r="E79" s="261"/>
      <c r="F79" s="204"/>
      <c r="G79" s="204"/>
      <c r="H79" s="81"/>
      <c r="K79" s="73" t="s">
        <v>32</v>
      </c>
      <c r="L79" s="206">
        <f>L77+L78</f>
        <v>0</v>
      </c>
    </row>
    <row r="80" spans="1:13">
      <c r="B80" s="132"/>
      <c r="C80" s="204"/>
      <c r="D80" s="263"/>
      <c r="E80" s="263"/>
      <c r="F80" s="133"/>
      <c r="G80" s="133"/>
      <c r="H80" s="82"/>
      <c r="I80" s="77"/>
      <c r="J80" s="134"/>
      <c r="K80" s="81"/>
      <c r="L80" s="204"/>
      <c r="M80" s="81"/>
    </row>
    <row r="81" spans="2:13">
      <c r="B81" s="132"/>
      <c r="C81" s="204"/>
      <c r="D81" s="261"/>
      <c r="E81" s="261"/>
      <c r="F81" s="204"/>
      <c r="G81" s="204"/>
      <c r="H81" s="82"/>
      <c r="I81" s="74"/>
      <c r="J81" s="81"/>
      <c r="K81" s="136"/>
      <c r="L81" s="136"/>
      <c r="M81" s="136"/>
    </row>
    <row r="82" spans="2:13">
      <c r="B82" s="132"/>
      <c r="C82" s="204"/>
      <c r="D82" s="261"/>
      <c r="E82" s="261"/>
      <c r="F82" s="204"/>
      <c r="G82" s="204"/>
      <c r="H82" s="82"/>
      <c r="I82" s="73"/>
      <c r="J82" s="81"/>
      <c r="K82" s="81"/>
      <c r="L82" s="139"/>
      <c r="M82" s="97"/>
    </row>
    <row r="83" spans="2:13">
      <c r="B83" s="132"/>
      <c r="C83" s="204"/>
      <c r="D83" s="261"/>
      <c r="E83" s="261"/>
      <c r="F83" s="204"/>
      <c r="G83" s="204"/>
      <c r="H83" s="82"/>
      <c r="I83" s="74"/>
      <c r="J83" s="81"/>
      <c r="K83" s="81"/>
      <c r="L83" s="204"/>
      <c r="M83" s="97"/>
    </row>
    <row r="84" spans="2:13">
      <c r="B84" s="132"/>
      <c r="C84" s="204"/>
      <c r="D84" s="261"/>
      <c r="E84" s="261"/>
      <c r="F84" s="135"/>
      <c r="G84" s="135"/>
      <c r="H84" s="83"/>
      <c r="I84" s="74"/>
      <c r="J84" s="81"/>
      <c r="K84" s="81"/>
      <c r="L84" s="204"/>
      <c r="M84" s="81"/>
    </row>
    <row r="85" spans="2:13">
      <c r="B85" s="132"/>
      <c r="C85" s="204"/>
      <c r="D85" s="261"/>
      <c r="E85" s="261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204"/>
      <c r="D86" s="262"/>
      <c r="E86" s="262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204"/>
      <c r="D87" s="261"/>
      <c r="E87" s="261"/>
      <c r="F87" s="204"/>
      <c r="G87" s="204"/>
      <c r="H87" s="97"/>
      <c r="J87" s="81"/>
      <c r="K87" s="81"/>
      <c r="L87" s="81"/>
      <c r="M87" s="97"/>
    </row>
    <row r="88" spans="2:13">
      <c r="B88" s="137"/>
      <c r="C88" s="204"/>
      <c r="D88" s="261"/>
      <c r="E88" s="261"/>
      <c r="F88" s="204"/>
      <c r="G88" s="204"/>
      <c r="H88" s="81"/>
      <c r="I88" s="31"/>
      <c r="J88" s="31"/>
    </row>
    <row r="89" spans="2:13">
      <c r="B89" s="138"/>
      <c r="C89" s="139"/>
      <c r="D89" s="261"/>
      <c r="E89" s="261"/>
      <c r="F89" s="204"/>
      <c r="G89" s="204"/>
      <c r="H89" s="81"/>
    </row>
    <row r="90" spans="2:13">
      <c r="B90" s="140"/>
      <c r="C90" s="204"/>
      <c r="D90" s="261"/>
      <c r="E90" s="261"/>
      <c r="F90" s="81"/>
      <c r="G90" s="81"/>
      <c r="H90" s="81"/>
      <c r="J90" s="31"/>
      <c r="M90" s="31"/>
    </row>
    <row r="91" spans="2:13">
      <c r="B91" s="140"/>
      <c r="C91" s="204"/>
      <c r="D91" s="261"/>
      <c r="E91" s="261"/>
      <c r="F91" s="81"/>
      <c r="G91" s="81"/>
      <c r="H91" s="81"/>
      <c r="J91" t="s">
        <v>70</v>
      </c>
    </row>
  </sheetData>
  <mergeCells count="28">
    <mergeCell ref="D91:E91"/>
    <mergeCell ref="D90:E90"/>
    <mergeCell ref="D89:E89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0:E80"/>
    <mergeCell ref="D81:E81"/>
    <mergeCell ref="D82:E82"/>
    <mergeCell ref="D77:E77"/>
    <mergeCell ref="D78:E78"/>
    <mergeCell ref="D79:E79"/>
    <mergeCell ref="D87:E87"/>
    <mergeCell ref="D88:E88"/>
    <mergeCell ref="D85:E85"/>
    <mergeCell ref="D86:E86"/>
    <mergeCell ref="D83:E83"/>
    <mergeCell ref="D84:E84"/>
  </mergeCells>
  <phoneticPr fontId="9" type="noConversion"/>
  <pageMargins left="0.75" right="0" top="1" bottom="1" header="0.5" footer="0.5"/>
  <pageSetup paperSize="9" orientation="landscape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91"/>
  <sheetViews>
    <sheetView workbookViewId="0">
      <selection sqref="A1:XFD1048576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2" t="s">
        <v>64</v>
      </c>
      <c r="B1" s="272"/>
      <c r="C1" s="272"/>
      <c r="D1" s="273" t="s">
        <v>65</v>
      </c>
      <c r="E1" s="273"/>
      <c r="F1" s="273"/>
      <c r="G1" s="273"/>
      <c r="H1" s="273"/>
      <c r="I1" s="273"/>
      <c r="J1" s="273"/>
      <c r="K1" s="273"/>
      <c r="L1" s="273"/>
      <c r="M1" s="273"/>
    </row>
    <row r="2" spans="1:13">
      <c r="A2" s="273" t="s">
        <v>66</v>
      </c>
      <c r="B2" s="273"/>
      <c r="C2" s="273"/>
      <c r="D2" s="274" t="s">
        <v>67</v>
      </c>
      <c r="E2" s="274"/>
      <c r="F2" s="274"/>
      <c r="G2" s="274"/>
      <c r="H2" s="274"/>
      <c r="I2" s="274"/>
      <c r="J2" s="274"/>
      <c r="K2" s="274"/>
      <c r="L2" s="274"/>
      <c r="M2" s="274"/>
    </row>
    <row r="3" spans="1:13">
      <c r="A3" s="249" t="s">
        <v>68</v>
      </c>
      <c r="B3" s="249"/>
      <c r="C3" s="249"/>
    </row>
    <row r="4" spans="1:13" ht="20.25">
      <c r="A4" s="271" t="s">
        <v>69</v>
      </c>
      <c r="B4" s="271"/>
      <c r="C4" s="271"/>
      <c r="D4" s="271"/>
      <c r="E4" s="271"/>
      <c r="F4" s="271"/>
      <c r="G4" s="271"/>
      <c r="H4" s="271"/>
      <c r="I4" s="271"/>
      <c r="J4" s="271"/>
      <c r="K4" s="271"/>
      <c r="L4" s="271"/>
      <c r="M4" s="271"/>
    </row>
    <row r="5" spans="1:13" ht="13.5" thickBot="1">
      <c r="A5" s="264" t="s">
        <v>194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</row>
    <row r="6" spans="1:13" ht="13.5" customHeight="1" thickTop="1">
      <c r="A6" s="5" t="s">
        <v>0</v>
      </c>
      <c r="B6" s="20" t="s">
        <v>1</v>
      </c>
      <c r="C6" s="265" t="s">
        <v>31</v>
      </c>
      <c r="D6" s="265"/>
      <c r="E6" s="265"/>
      <c r="F6" s="265" t="s">
        <v>33</v>
      </c>
      <c r="G6" s="265"/>
      <c r="H6" s="265"/>
      <c r="I6" s="265"/>
      <c r="J6" s="266" t="s">
        <v>41</v>
      </c>
      <c r="K6" s="266" t="s">
        <v>42</v>
      </c>
      <c r="L6" s="266" t="s">
        <v>43</v>
      </c>
      <c r="M6" s="268" t="s">
        <v>45</v>
      </c>
    </row>
    <row r="7" spans="1:13">
      <c r="A7" s="6" t="s">
        <v>2</v>
      </c>
      <c r="B7" s="21" t="s">
        <v>38</v>
      </c>
      <c r="C7" s="205" t="s">
        <v>35</v>
      </c>
      <c r="D7" s="205" t="s">
        <v>36</v>
      </c>
      <c r="E7" s="205" t="s">
        <v>32</v>
      </c>
      <c r="F7" s="205" t="s">
        <v>34</v>
      </c>
      <c r="G7" s="205" t="s">
        <v>37</v>
      </c>
      <c r="H7" s="27" t="s">
        <v>39</v>
      </c>
      <c r="I7" s="205" t="s">
        <v>40</v>
      </c>
      <c r="J7" s="267"/>
      <c r="K7" s="267"/>
      <c r="L7" s="267"/>
      <c r="M7" s="269"/>
    </row>
    <row r="8" spans="1:13">
      <c r="A8" s="35">
        <v>1</v>
      </c>
      <c r="B8" s="32" t="s">
        <v>20</v>
      </c>
      <c r="C8" s="33">
        <f>C9</f>
        <v>0</v>
      </c>
      <c r="D8" s="33">
        <f>D10+D11+D12</f>
        <v>0</v>
      </c>
      <c r="E8" s="33">
        <f>SUM(E9:E12)</f>
        <v>0</v>
      </c>
      <c r="F8" s="33">
        <f>F9</f>
        <v>0</v>
      </c>
      <c r="G8" s="33">
        <f>G10+G11+G12</f>
        <v>0</v>
      </c>
      <c r="H8" s="34">
        <f>SUM(H9:H12)</f>
        <v>0</v>
      </c>
      <c r="I8" s="34">
        <f>SUM(I9:I12)</f>
        <v>0</v>
      </c>
      <c r="J8" s="34">
        <f>SUM(J9:J12)</f>
        <v>0</v>
      </c>
      <c r="K8" s="34">
        <f>SUM(K9:K12)</f>
        <v>0</v>
      </c>
      <c r="L8" s="34">
        <f>L9+L10+L11+L12</f>
        <v>0</v>
      </c>
      <c r="M8" s="34">
        <f>SUM(M9:M12)</f>
        <v>0</v>
      </c>
    </row>
    <row r="9" spans="1:13">
      <c r="A9" s="8"/>
      <c r="B9" s="1" t="s">
        <v>3</v>
      </c>
      <c r="C9" s="205"/>
      <c r="D9" s="205"/>
      <c r="E9" s="205">
        <f>C9</f>
        <v>0</v>
      </c>
      <c r="F9" s="205">
        <f>E9*24</f>
        <v>0</v>
      </c>
      <c r="G9" s="205"/>
      <c r="H9" s="178">
        <f>F9</f>
        <v>0</v>
      </c>
      <c r="I9" s="178">
        <f>H9+E9</f>
        <v>0</v>
      </c>
      <c r="J9" s="178">
        <f>3200*I9</f>
        <v>0</v>
      </c>
      <c r="K9" s="178">
        <f>1600*H9</f>
        <v>0</v>
      </c>
      <c r="L9" s="141"/>
      <c r="M9" s="42">
        <f t="shared" ref="M9:M12" si="0">J9+K9</f>
        <v>0</v>
      </c>
    </row>
    <row r="10" spans="1:13">
      <c r="A10" s="9"/>
      <c r="B10" s="1" t="s">
        <v>6</v>
      </c>
      <c r="C10" s="205"/>
      <c r="D10" s="205"/>
      <c r="E10" s="205">
        <f>D10</f>
        <v>0</v>
      </c>
      <c r="F10" s="205"/>
      <c r="G10" s="205"/>
      <c r="H10" s="178">
        <f>G10</f>
        <v>0</v>
      </c>
      <c r="I10" s="178">
        <f>H10+E10</f>
        <v>0</v>
      </c>
      <c r="J10" s="178">
        <f>3200*I10</f>
        <v>0</v>
      </c>
      <c r="K10" s="178">
        <f>1600*H10</f>
        <v>0</v>
      </c>
      <c r="L10" s="141"/>
      <c r="M10" s="42">
        <f t="shared" si="0"/>
        <v>0</v>
      </c>
    </row>
    <row r="11" spans="1:13">
      <c r="A11" s="10"/>
      <c r="B11" s="1" t="s">
        <v>5</v>
      </c>
      <c r="C11" s="205"/>
      <c r="D11" s="205"/>
      <c r="E11" s="205">
        <f>D11</f>
        <v>0</v>
      </c>
      <c r="F11" s="205"/>
      <c r="G11" s="205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5"/>
      <c r="D12" s="205"/>
      <c r="E12" s="205">
        <f>D12</f>
        <v>0</v>
      </c>
      <c r="F12" s="205"/>
      <c r="G12" s="205">
        <f>E12*32</f>
        <v>0</v>
      </c>
      <c r="H12" s="178">
        <f>G12</f>
        <v>0</v>
      </c>
      <c r="I12" s="178">
        <f>H12+E12*2</f>
        <v>0</v>
      </c>
      <c r="J12" s="178">
        <f>4000*I12</f>
        <v>0</v>
      </c>
      <c r="K12" s="178"/>
      <c r="L12" s="141"/>
      <c r="M12" s="42">
        <f t="shared" si="0"/>
        <v>0</v>
      </c>
    </row>
    <row r="13" spans="1:13">
      <c r="A13" s="35">
        <v>2</v>
      </c>
      <c r="B13" s="32" t="s">
        <v>21</v>
      </c>
      <c r="C13" s="36">
        <f>C14</f>
        <v>0</v>
      </c>
      <c r="D13" s="36">
        <f>D15+D16+D17+D18+D19</f>
        <v>0</v>
      </c>
      <c r="E13" s="36">
        <f>SUM(E14:E19)</f>
        <v>0</v>
      </c>
      <c r="F13" s="36">
        <f>F14</f>
        <v>0</v>
      </c>
      <c r="G13" s="36">
        <f>G15+G16+G17+G18+G19</f>
        <v>0</v>
      </c>
      <c r="H13" s="37">
        <f>SUM(H14:H19)</f>
        <v>0</v>
      </c>
      <c r="I13" s="37">
        <f>SUM(I14:I19)</f>
        <v>0</v>
      </c>
      <c r="J13" s="37">
        <f>SUM(J14:J19)</f>
        <v>0</v>
      </c>
      <c r="K13" s="37">
        <f>SUM(K14:K19)</f>
        <v>0</v>
      </c>
      <c r="L13" s="44">
        <f>L14+L15+L16+L17+L18+L19</f>
        <v>0</v>
      </c>
      <c r="M13" s="37">
        <f>SUM(M14:M19)</f>
        <v>0</v>
      </c>
    </row>
    <row r="14" spans="1:13">
      <c r="A14" s="12"/>
      <c r="B14" s="1" t="s">
        <v>3</v>
      </c>
      <c r="C14" s="205"/>
      <c r="D14" s="205"/>
      <c r="E14" s="205">
        <f>C14</f>
        <v>0</v>
      </c>
      <c r="F14" s="205">
        <f>C14*15</f>
        <v>0</v>
      </c>
      <c r="G14" s="205"/>
      <c r="H14" s="178">
        <f>F14</f>
        <v>0</v>
      </c>
      <c r="I14" s="178">
        <f t="shared" ref="I14:I19" si="2">H14+E14</f>
        <v>0</v>
      </c>
      <c r="J14" s="178">
        <f>3200*I14</f>
        <v>0</v>
      </c>
      <c r="K14" s="178">
        <f>H14*1600</f>
        <v>0</v>
      </c>
      <c r="L14" s="141"/>
      <c r="M14" s="42">
        <f>J14+K14</f>
        <v>0</v>
      </c>
    </row>
    <row r="15" spans="1:13">
      <c r="A15" s="12"/>
      <c r="B15" s="1" t="s">
        <v>6</v>
      </c>
      <c r="C15" s="205"/>
      <c r="D15" s="205"/>
      <c r="E15" s="205">
        <f>D15</f>
        <v>0</v>
      </c>
      <c r="F15" s="205"/>
      <c r="G15" s="205">
        <f>D15*15</f>
        <v>0</v>
      </c>
      <c r="H15" s="178">
        <f>G15</f>
        <v>0</v>
      </c>
      <c r="I15" s="178">
        <f t="shared" si="2"/>
        <v>0</v>
      </c>
      <c r="J15" s="178">
        <f t="shared" ref="J15:J19" si="3">3200*I15</f>
        <v>0</v>
      </c>
      <c r="K15" s="178">
        <f t="shared" ref="K15:K19" si="4">H15*1600</f>
        <v>0</v>
      </c>
      <c r="L15" s="141"/>
      <c r="M15" s="42">
        <f t="shared" ref="M15:M19" si="5">J15+K15</f>
        <v>0</v>
      </c>
    </row>
    <row r="16" spans="1:13">
      <c r="A16" s="12"/>
      <c r="B16" s="1" t="s">
        <v>5</v>
      </c>
      <c r="C16" s="205"/>
      <c r="D16" s="205"/>
      <c r="E16" s="205">
        <f>D16</f>
        <v>0</v>
      </c>
      <c r="F16" s="205"/>
      <c r="G16" s="205">
        <f>D16*15</f>
        <v>0</v>
      </c>
      <c r="H16" s="178">
        <f>G16</f>
        <v>0</v>
      </c>
      <c r="I16" s="178">
        <f t="shared" si="2"/>
        <v>0</v>
      </c>
      <c r="J16" s="178">
        <f t="shared" si="3"/>
        <v>0</v>
      </c>
      <c r="K16" s="178">
        <f t="shared" si="4"/>
        <v>0</v>
      </c>
      <c r="L16" s="141"/>
      <c r="M16" s="42">
        <f t="shared" si="5"/>
        <v>0</v>
      </c>
    </row>
    <row r="17" spans="1:13">
      <c r="A17" s="12"/>
      <c r="B17" s="2" t="s">
        <v>7</v>
      </c>
      <c r="C17" s="205"/>
      <c r="D17" s="205"/>
      <c r="E17" s="205">
        <f>D17</f>
        <v>0</v>
      </c>
      <c r="F17" s="205"/>
      <c r="G17" s="205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5"/>
      <c r="D18" s="205"/>
      <c r="E18" s="205">
        <f>D18</f>
        <v>0</v>
      </c>
      <c r="F18" s="205"/>
      <c r="G18" s="205">
        <f>D18*15</f>
        <v>0</v>
      </c>
      <c r="H18" s="178">
        <f>G18</f>
        <v>0</v>
      </c>
      <c r="I18" s="178">
        <f t="shared" si="2"/>
        <v>0</v>
      </c>
      <c r="J18" s="178">
        <f t="shared" si="3"/>
        <v>0</v>
      </c>
      <c r="K18" s="178">
        <f t="shared" si="4"/>
        <v>0</v>
      </c>
      <c r="L18" s="141"/>
      <c r="M18" s="42">
        <f t="shared" si="5"/>
        <v>0</v>
      </c>
    </row>
    <row r="19" spans="1:13">
      <c r="A19" s="14"/>
      <c r="B19" s="23" t="s">
        <v>4</v>
      </c>
      <c r="C19" s="205"/>
      <c r="D19" s="205"/>
      <c r="E19" s="205">
        <f>D19</f>
        <v>0</v>
      </c>
      <c r="F19" s="205"/>
      <c r="G19" s="205">
        <f>D19*15</f>
        <v>0</v>
      </c>
      <c r="H19" s="178">
        <f>G19</f>
        <v>0</v>
      </c>
      <c r="I19" s="178">
        <f t="shared" si="2"/>
        <v>0</v>
      </c>
      <c r="J19" s="178">
        <f t="shared" si="3"/>
        <v>0</v>
      </c>
      <c r="K19" s="178">
        <f t="shared" si="4"/>
        <v>0</v>
      </c>
      <c r="L19" s="141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0</v>
      </c>
      <c r="E20" s="36">
        <f t="shared" ref="E20:L20" si="6">E21</f>
        <v>0</v>
      </c>
      <c r="F20" s="36"/>
      <c r="G20" s="36">
        <f t="shared" si="6"/>
        <v>0</v>
      </c>
      <c r="H20" s="36">
        <f t="shared" si="6"/>
        <v>0</v>
      </c>
      <c r="I20" s="36">
        <f t="shared" si="6"/>
        <v>0</v>
      </c>
      <c r="J20" s="36">
        <f t="shared" si="6"/>
        <v>0</v>
      </c>
      <c r="K20" s="36">
        <f t="shared" si="6"/>
        <v>0</v>
      </c>
      <c r="L20" s="36">
        <f t="shared" si="6"/>
        <v>0</v>
      </c>
      <c r="M20" s="37">
        <f>M21</f>
        <v>0</v>
      </c>
    </row>
    <row r="21" spans="1:13">
      <c r="A21" s="10"/>
      <c r="B21" s="24" t="s">
        <v>19</v>
      </c>
      <c r="C21" s="205"/>
      <c r="D21" s="205"/>
      <c r="E21" s="205">
        <f>D21</f>
        <v>0</v>
      </c>
      <c r="F21" s="205"/>
      <c r="G21" s="205"/>
      <c r="H21" s="178">
        <f>G21</f>
        <v>0</v>
      </c>
      <c r="I21" s="178"/>
      <c r="J21" s="178">
        <f>3200*I21</f>
        <v>0</v>
      </c>
      <c r="K21" s="178"/>
      <c r="L21" s="141"/>
      <c r="M21" s="42">
        <f>J21+K21</f>
        <v>0</v>
      </c>
    </row>
    <row r="22" spans="1:13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3">
      <c r="A23" s="15"/>
      <c r="B23" s="3" t="s">
        <v>9</v>
      </c>
      <c r="C23" s="205"/>
      <c r="D23" s="205"/>
      <c r="E23" s="205">
        <f>D23</f>
        <v>0</v>
      </c>
      <c r="F23" s="205"/>
      <c r="G23" s="205">
        <f>E23*32</f>
        <v>0</v>
      </c>
      <c r="H23" s="178">
        <f>G23</f>
        <v>0</v>
      </c>
      <c r="I23" s="178">
        <f>H23+E23*2</f>
        <v>0</v>
      </c>
      <c r="J23" s="178">
        <f>3200*I23</f>
        <v>0</v>
      </c>
      <c r="K23" s="178">
        <f>1600*H23</f>
        <v>0</v>
      </c>
      <c r="L23" s="141"/>
      <c r="M23" s="42">
        <f>J23+K23</f>
        <v>0</v>
      </c>
    </row>
    <row r="24" spans="1:13">
      <c r="A24" s="35">
        <v>5</v>
      </c>
      <c r="B24" s="32" t="s">
        <v>24</v>
      </c>
      <c r="C24" s="36"/>
      <c r="D24" s="36">
        <f>D25</f>
        <v>0</v>
      </c>
      <c r="E24" s="36">
        <f t="shared" ref="E24:L24" si="8">E25</f>
        <v>0</v>
      </c>
      <c r="F24" s="36"/>
      <c r="G24" s="36">
        <f t="shared" si="8"/>
        <v>0</v>
      </c>
      <c r="H24" s="36">
        <f t="shared" si="8"/>
        <v>0</v>
      </c>
      <c r="I24" s="36">
        <f t="shared" si="8"/>
        <v>0</v>
      </c>
      <c r="J24" s="36">
        <f t="shared" si="8"/>
        <v>0</v>
      </c>
      <c r="K24" s="36">
        <f t="shared" si="8"/>
        <v>0</v>
      </c>
      <c r="L24" s="36">
        <f t="shared" si="8"/>
        <v>0</v>
      </c>
      <c r="M24" s="37">
        <f>M25</f>
        <v>0</v>
      </c>
    </row>
    <row r="25" spans="1:13">
      <c r="A25" s="16"/>
      <c r="B25" s="23" t="s">
        <v>10</v>
      </c>
      <c r="C25" s="205"/>
      <c r="D25" s="205"/>
      <c r="E25" s="205">
        <f>D25</f>
        <v>0</v>
      </c>
      <c r="F25" s="205"/>
      <c r="G25" s="205">
        <f>E25*28</f>
        <v>0</v>
      </c>
      <c r="H25" s="178">
        <f>G25</f>
        <v>0</v>
      </c>
      <c r="I25" s="178">
        <f>H25+E25</f>
        <v>0</v>
      </c>
      <c r="J25" s="178">
        <f>3200*I25</f>
        <v>0</v>
      </c>
      <c r="K25" s="178">
        <f>1600*H25</f>
        <v>0</v>
      </c>
      <c r="L25" s="141"/>
      <c r="M25" s="42">
        <f>J25+K25</f>
        <v>0</v>
      </c>
    </row>
    <row r="26" spans="1:13">
      <c r="A26" s="38">
        <v>6</v>
      </c>
      <c r="B26" s="32" t="s">
        <v>25</v>
      </c>
      <c r="C26" s="36"/>
      <c r="D26" s="36">
        <f>D27</f>
        <v>0</v>
      </c>
      <c r="E26" s="36">
        <f t="shared" ref="E26:L26" si="9">E27</f>
        <v>0</v>
      </c>
      <c r="F26" s="36"/>
      <c r="G26" s="36">
        <f t="shared" si="9"/>
        <v>0</v>
      </c>
      <c r="H26" s="36">
        <f t="shared" si="9"/>
        <v>0</v>
      </c>
      <c r="I26" s="36">
        <f t="shared" si="9"/>
        <v>0</v>
      </c>
      <c r="J26" s="36">
        <f t="shared" si="9"/>
        <v>0</v>
      </c>
      <c r="K26" s="36">
        <f t="shared" si="9"/>
        <v>0</v>
      </c>
      <c r="L26" s="36">
        <f t="shared" si="9"/>
        <v>0</v>
      </c>
      <c r="M26" s="37">
        <f>M27</f>
        <v>0</v>
      </c>
    </row>
    <row r="27" spans="1:13">
      <c r="A27" s="15"/>
      <c r="B27" s="3" t="s">
        <v>10</v>
      </c>
      <c r="C27" s="205"/>
      <c r="D27" s="205"/>
      <c r="E27" s="205">
        <f>D27</f>
        <v>0</v>
      </c>
      <c r="F27" s="205"/>
      <c r="G27" s="205">
        <f>E27*24</f>
        <v>0</v>
      </c>
      <c r="H27" s="178">
        <f>G27</f>
        <v>0</v>
      </c>
      <c r="I27" s="178">
        <f>H27+E27</f>
        <v>0</v>
      </c>
      <c r="J27" s="178">
        <f>3200*I27</f>
        <v>0</v>
      </c>
      <c r="K27" s="178">
        <f>1600*H27</f>
        <v>0</v>
      </c>
      <c r="L27" s="141"/>
      <c r="M27" s="42">
        <f>J27+K27</f>
        <v>0</v>
      </c>
    </row>
    <row r="28" spans="1:13">
      <c r="A28" s="35">
        <v>7</v>
      </c>
      <c r="B28" s="32" t="s">
        <v>26</v>
      </c>
      <c r="C28" s="36">
        <f>C29</f>
        <v>0</v>
      </c>
      <c r="D28" s="36">
        <f>D30+D31</f>
        <v>0</v>
      </c>
      <c r="E28" s="36">
        <f>SUM(E29:E31)</f>
        <v>0</v>
      </c>
      <c r="F28" s="36">
        <f>F29</f>
        <v>0</v>
      </c>
      <c r="G28" s="37">
        <f>G30+G31</f>
        <v>0</v>
      </c>
      <c r="H28" s="37">
        <f>SUM(H29:H31)</f>
        <v>0</v>
      </c>
      <c r="I28" s="36">
        <f t="shared" ref="I28:M28" si="10">SUM(I29:I31)</f>
        <v>0</v>
      </c>
      <c r="J28" s="36">
        <f t="shared" si="10"/>
        <v>0</v>
      </c>
      <c r="K28" s="36">
        <f t="shared" si="10"/>
        <v>0</v>
      </c>
      <c r="L28" s="36">
        <f t="shared" si="10"/>
        <v>0</v>
      </c>
      <c r="M28" s="37">
        <f t="shared" si="10"/>
        <v>0</v>
      </c>
    </row>
    <row r="29" spans="1:13">
      <c r="A29" s="12"/>
      <c r="B29" s="1" t="s">
        <v>3</v>
      </c>
      <c r="C29" s="205"/>
      <c r="D29" s="205"/>
      <c r="E29" s="205">
        <f>C29</f>
        <v>0</v>
      </c>
      <c r="F29" s="205"/>
      <c r="G29" s="205"/>
      <c r="H29" s="178">
        <f>F29</f>
        <v>0</v>
      </c>
      <c r="I29" s="178">
        <f>H29+E29</f>
        <v>0</v>
      </c>
      <c r="J29" s="178">
        <f>3200*I29</f>
        <v>0</v>
      </c>
      <c r="K29" s="178">
        <f>1600*H29</f>
        <v>0</v>
      </c>
      <c r="L29" s="141"/>
      <c r="M29" s="42">
        <f>J29+K29</f>
        <v>0</v>
      </c>
    </row>
    <row r="30" spans="1:13">
      <c r="A30" s="12"/>
      <c r="B30" s="1" t="s">
        <v>11</v>
      </c>
      <c r="C30" s="205"/>
      <c r="D30" s="205"/>
      <c r="E30" s="205">
        <f>D30</f>
        <v>0</v>
      </c>
      <c r="F30" s="205"/>
      <c r="G30" s="178"/>
      <c r="H30" s="178">
        <f>G30</f>
        <v>0</v>
      </c>
      <c r="I30" s="178">
        <f>H30+E30</f>
        <v>0</v>
      </c>
      <c r="J30" s="178">
        <f>3200*I30</f>
        <v>0</v>
      </c>
      <c r="K30" s="178">
        <f>1600*H30</f>
        <v>0</v>
      </c>
      <c r="L30" s="141"/>
      <c r="M30" s="42">
        <f>J30+K30+M74</f>
        <v>0</v>
      </c>
    </row>
    <row r="31" spans="1:13">
      <c r="A31" s="14"/>
      <c r="B31" s="130" t="s">
        <v>188</v>
      </c>
      <c r="C31" s="205"/>
      <c r="D31" s="205"/>
      <c r="E31" s="205">
        <f>D31</f>
        <v>0</v>
      </c>
      <c r="F31" s="205"/>
      <c r="G31" s="178">
        <f>E31*15</f>
        <v>0</v>
      </c>
      <c r="H31" s="178">
        <f>G31</f>
        <v>0</v>
      </c>
      <c r="I31" s="178">
        <f>H31+E31</f>
        <v>0</v>
      </c>
      <c r="J31" s="178">
        <f>3200*I31</f>
        <v>0</v>
      </c>
      <c r="K31" s="178">
        <f>1600*H31</f>
        <v>0</v>
      </c>
      <c r="L31" s="141"/>
      <c r="M31" s="42">
        <f>J31+K31</f>
        <v>0</v>
      </c>
    </row>
    <row r="32" spans="1:13">
      <c r="A32" s="35">
        <v>8</v>
      </c>
      <c r="B32" s="32" t="s">
        <v>142</v>
      </c>
      <c r="C32" s="36"/>
      <c r="D32" s="36">
        <f>D33</f>
        <v>0</v>
      </c>
      <c r="E32" s="36">
        <f t="shared" ref="E32:L32" si="11">E33</f>
        <v>0</v>
      </c>
      <c r="F32" s="36"/>
      <c r="G32" s="36">
        <f t="shared" si="11"/>
        <v>0</v>
      </c>
      <c r="H32" s="36">
        <f t="shared" si="11"/>
        <v>0</v>
      </c>
      <c r="I32" s="37">
        <f>I33</f>
        <v>0</v>
      </c>
      <c r="J32" s="36">
        <f t="shared" si="11"/>
        <v>0</v>
      </c>
      <c r="K32" s="36">
        <f t="shared" si="11"/>
        <v>0</v>
      </c>
      <c r="L32" s="36">
        <f t="shared" si="11"/>
        <v>0</v>
      </c>
      <c r="M32" s="37">
        <f>M33</f>
        <v>0</v>
      </c>
    </row>
    <row r="33" spans="1:13">
      <c r="A33" s="10"/>
      <c r="B33" s="24" t="s">
        <v>19</v>
      </c>
      <c r="C33" s="205"/>
      <c r="D33" s="205"/>
      <c r="E33" s="205">
        <f>D33</f>
        <v>0</v>
      </c>
      <c r="F33" s="205"/>
      <c r="G33" s="205">
        <f>E33*15</f>
        <v>0</v>
      </c>
      <c r="H33" s="178">
        <f>G33</f>
        <v>0</v>
      </c>
      <c r="I33" s="178">
        <f>H33+E33</f>
        <v>0</v>
      </c>
      <c r="J33" s="178">
        <f>3200*I33</f>
        <v>0</v>
      </c>
      <c r="K33" s="178"/>
      <c r="L33" s="141"/>
      <c r="M33" s="42">
        <f>J33+K33</f>
        <v>0</v>
      </c>
    </row>
    <row r="34" spans="1:13">
      <c r="A34" s="35">
        <v>9</v>
      </c>
      <c r="B34" s="32" t="s">
        <v>27</v>
      </c>
      <c r="C34" s="36">
        <f>C35</f>
        <v>0</v>
      </c>
      <c r="D34" s="36">
        <f>D36+D37</f>
        <v>0</v>
      </c>
      <c r="E34" s="36">
        <f>C34+D34</f>
        <v>0</v>
      </c>
      <c r="F34" s="36">
        <f>F35</f>
        <v>0</v>
      </c>
      <c r="G34" s="36">
        <f>G36+G37</f>
        <v>0</v>
      </c>
      <c r="H34" s="37">
        <f>SUM(H35:H37)</f>
        <v>0</v>
      </c>
      <c r="I34" s="37">
        <f>SUM(I35:I37)</f>
        <v>0</v>
      </c>
      <c r="J34" s="37">
        <f>SUM(J35:J37)</f>
        <v>0</v>
      </c>
      <c r="K34" s="37">
        <f>SUM(K35:K37)</f>
        <v>0</v>
      </c>
      <c r="L34" s="36">
        <f t="shared" ref="L34" si="12">L36+L37</f>
        <v>0</v>
      </c>
      <c r="M34" s="37">
        <f>SUM(M35:M37)</f>
        <v>0</v>
      </c>
    </row>
    <row r="35" spans="1:13">
      <c r="A35" s="12"/>
      <c r="B35" s="1" t="s">
        <v>3</v>
      </c>
      <c r="C35" s="205"/>
      <c r="D35" s="205"/>
      <c r="E35" s="205">
        <f>C35</f>
        <v>0</v>
      </c>
      <c r="F35" s="205"/>
      <c r="G35" s="205"/>
      <c r="H35" s="178">
        <f>F35</f>
        <v>0</v>
      </c>
      <c r="I35" s="178">
        <f>H35+E35</f>
        <v>0</v>
      </c>
      <c r="J35" s="178">
        <f>3200*I35</f>
        <v>0</v>
      </c>
      <c r="K35" s="178">
        <f>1600*H35</f>
        <v>0</v>
      </c>
      <c r="L35" s="141"/>
      <c r="M35" s="42">
        <f>J35+K35</f>
        <v>0</v>
      </c>
    </row>
    <row r="36" spans="1:13">
      <c r="A36" s="13"/>
      <c r="B36" s="1" t="s">
        <v>12</v>
      </c>
      <c r="C36" s="205"/>
      <c r="D36" s="205"/>
      <c r="E36" s="205">
        <f>D36</f>
        <v>0</v>
      </c>
      <c r="F36" s="205"/>
      <c r="G36" s="205"/>
      <c r="H36" s="178">
        <f>G36</f>
        <v>0</v>
      </c>
      <c r="I36" s="178">
        <f>H36+E36</f>
        <v>0</v>
      </c>
      <c r="J36" s="178">
        <f>3200*I36</f>
        <v>0</v>
      </c>
      <c r="K36" s="178">
        <f>1600*H36</f>
        <v>0</v>
      </c>
      <c r="L36" s="141"/>
      <c r="M36" s="42">
        <f>J36+K36+M75</f>
        <v>0</v>
      </c>
    </row>
    <row r="37" spans="1:13">
      <c r="A37" s="13"/>
      <c r="B37" s="196" t="s">
        <v>193</v>
      </c>
      <c r="C37" s="205"/>
      <c r="D37" s="205"/>
      <c r="E37" s="205">
        <f>D37</f>
        <v>0</v>
      </c>
      <c r="F37" s="205"/>
      <c r="G37" s="205"/>
      <c r="H37" s="178">
        <f>G37</f>
        <v>0</v>
      </c>
      <c r="I37" s="178"/>
      <c r="J37" s="178">
        <f>4000*I37</f>
        <v>0</v>
      </c>
      <c r="K37" s="178"/>
      <c r="L37" s="141"/>
      <c r="M37" s="42">
        <f>J37+K37</f>
        <v>0</v>
      </c>
    </row>
    <row r="38" spans="1:13">
      <c r="A38" s="35">
        <v>10</v>
      </c>
      <c r="B38" s="32" t="s">
        <v>28</v>
      </c>
      <c r="C38" s="36"/>
      <c r="D38" s="36">
        <f>D39+D40</f>
        <v>0</v>
      </c>
      <c r="E38" s="36">
        <f t="shared" ref="E38:M38" si="13">E39+E40</f>
        <v>0</v>
      </c>
      <c r="F38" s="36">
        <f t="shared" si="13"/>
        <v>0</v>
      </c>
      <c r="G38" s="36">
        <f t="shared" si="13"/>
        <v>0</v>
      </c>
      <c r="H38" s="36">
        <f t="shared" si="13"/>
        <v>0</v>
      </c>
      <c r="I38" s="36">
        <f t="shared" si="13"/>
        <v>0</v>
      </c>
      <c r="J38" s="36">
        <f t="shared" si="13"/>
        <v>0</v>
      </c>
      <c r="K38" s="36">
        <f t="shared" si="13"/>
        <v>0</v>
      </c>
      <c r="L38" s="36">
        <f t="shared" si="13"/>
        <v>0</v>
      </c>
      <c r="M38" s="36">
        <f t="shared" si="13"/>
        <v>0</v>
      </c>
    </row>
    <row r="39" spans="1:13">
      <c r="A39" s="13"/>
      <c r="B39" s="196" t="s">
        <v>192</v>
      </c>
      <c r="C39" s="205"/>
      <c r="D39" s="205"/>
      <c r="E39" s="205">
        <f>D39</f>
        <v>0</v>
      </c>
      <c r="F39" s="205"/>
      <c r="G39" s="205">
        <f>E39*15</f>
        <v>0</v>
      </c>
      <c r="H39" s="178">
        <f>G39</f>
        <v>0</v>
      </c>
      <c r="I39" s="178">
        <f>H39+E39</f>
        <v>0</v>
      </c>
      <c r="J39" s="178">
        <f>4000*I39</f>
        <v>0</v>
      </c>
      <c r="K39" s="178"/>
      <c r="L39" s="141"/>
      <c r="M39" s="42">
        <f>J39+K39</f>
        <v>0</v>
      </c>
    </row>
    <row r="40" spans="1:13">
      <c r="A40" s="14"/>
      <c r="B40" s="180"/>
      <c r="C40" s="205"/>
      <c r="D40" s="205"/>
      <c r="E40" s="205"/>
      <c r="F40" s="205"/>
      <c r="G40" s="205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3">
      <c r="A42" s="9"/>
      <c r="B42" s="24" t="s">
        <v>13</v>
      </c>
      <c r="C42" s="205"/>
      <c r="D42" s="205"/>
      <c r="E42" s="205">
        <f>D42</f>
        <v>0</v>
      </c>
      <c r="F42" s="205"/>
      <c r="G42" s="205">
        <f>E42*44</f>
        <v>0</v>
      </c>
      <c r="H42" s="178">
        <f>G42</f>
        <v>0</v>
      </c>
      <c r="I42" s="178">
        <f>H42+E42*2</f>
        <v>0</v>
      </c>
      <c r="J42" s="178">
        <f>4300*I42</f>
        <v>0</v>
      </c>
      <c r="K42" s="178">
        <f>1500*H42</f>
        <v>0</v>
      </c>
      <c r="L42" s="141"/>
      <c r="M42" s="42">
        <f>J42+K42</f>
        <v>0</v>
      </c>
    </row>
    <row r="43" spans="1:13">
      <c r="A43" s="9"/>
      <c r="B43" s="24" t="s">
        <v>14</v>
      </c>
      <c r="C43" s="205"/>
      <c r="D43" s="205"/>
      <c r="E43" s="205">
        <f>D43</f>
        <v>0</v>
      </c>
      <c r="F43" s="205"/>
      <c r="G43" s="205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0</v>
      </c>
      <c r="E44" s="36">
        <f t="shared" ref="E44:L44" si="15">E45+E46+E47</f>
        <v>0</v>
      </c>
      <c r="F44" s="36"/>
      <c r="G44" s="36">
        <f t="shared" si="15"/>
        <v>0</v>
      </c>
      <c r="H44" s="36">
        <f t="shared" si="15"/>
        <v>0</v>
      </c>
      <c r="I44" s="36">
        <f t="shared" si="15"/>
        <v>0</v>
      </c>
      <c r="J44" s="37">
        <f>J45+J46+J47</f>
        <v>0</v>
      </c>
      <c r="K44" s="37">
        <f>K45+K46+K47</f>
        <v>0</v>
      </c>
      <c r="L44" s="36">
        <f t="shared" si="15"/>
        <v>0</v>
      </c>
      <c r="M44" s="37">
        <f>M45+M46+M47</f>
        <v>0</v>
      </c>
    </row>
    <row r="45" spans="1:13">
      <c r="A45" s="17"/>
      <c r="B45" s="25" t="s">
        <v>13</v>
      </c>
      <c r="C45" s="205"/>
      <c r="D45" s="205"/>
      <c r="E45" s="205">
        <f>D45</f>
        <v>0</v>
      </c>
      <c r="F45" s="205"/>
      <c r="G45" s="205">
        <f>D45*40</f>
        <v>0</v>
      </c>
      <c r="H45" s="178">
        <f>G45</f>
        <v>0</v>
      </c>
      <c r="I45" s="205">
        <f>E45*42</f>
        <v>0</v>
      </c>
      <c r="J45" s="178">
        <f>5590*I45</f>
        <v>0</v>
      </c>
      <c r="K45" s="178">
        <f>1500*H45</f>
        <v>0</v>
      </c>
      <c r="L45" s="141"/>
      <c r="M45" s="42">
        <f>J45+K45</f>
        <v>0</v>
      </c>
    </row>
    <row r="46" spans="1:13">
      <c r="A46" s="18"/>
      <c r="B46" s="24" t="s">
        <v>15</v>
      </c>
      <c r="C46" s="205"/>
      <c r="D46" s="205"/>
      <c r="E46" s="205">
        <f>D46</f>
        <v>0</v>
      </c>
      <c r="F46" s="205"/>
      <c r="G46" s="205">
        <f>D46*40</f>
        <v>0</v>
      </c>
      <c r="H46" s="178">
        <f>G46</f>
        <v>0</v>
      </c>
      <c r="I46" s="205">
        <f>E46*42</f>
        <v>0</v>
      </c>
      <c r="J46" s="178">
        <f>5590*I46</f>
        <v>0</v>
      </c>
      <c r="K46" s="178">
        <f>1500*H46</f>
        <v>0</v>
      </c>
      <c r="L46" s="141"/>
      <c r="M46" s="42">
        <f>J46+K46</f>
        <v>0</v>
      </c>
    </row>
    <row r="47" spans="1:13">
      <c r="A47" s="9"/>
      <c r="B47" s="22" t="s">
        <v>167</v>
      </c>
      <c r="C47" s="205"/>
      <c r="D47" s="205"/>
      <c r="E47" s="205">
        <f>D47</f>
        <v>0</v>
      </c>
      <c r="F47" s="205"/>
      <c r="G47" s="205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205"/>
      <c r="D49" s="205"/>
      <c r="E49" s="205">
        <f>D49</f>
        <v>0</v>
      </c>
      <c r="F49" s="205"/>
      <c r="G49" s="205">
        <f>D49*28</f>
        <v>0</v>
      </c>
      <c r="H49" s="178">
        <f>G49</f>
        <v>0</v>
      </c>
      <c r="I49" s="178">
        <f>H49+E49</f>
        <v>0</v>
      </c>
      <c r="J49" s="178">
        <f>4300*I49</f>
        <v>0</v>
      </c>
      <c r="K49" s="178">
        <f>2500*H49</f>
        <v>0</v>
      </c>
      <c r="L49" s="141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0</v>
      </c>
      <c r="E50" s="36">
        <f t="shared" ref="E50:L50" si="17">E51+E52</f>
        <v>0</v>
      </c>
      <c r="F50" s="36"/>
      <c r="G50" s="36">
        <f t="shared" si="17"/>
        <v>0</v>
      </c>
      <c r="H50" s="36">
        <f t="shared" si="17"/>
        <v>0</v>
      </c>
      <c r="I50" s="36">
        <f t="shared" si="17"/>
        <v>0</v>
      </c>
      <c r="J50" s="36">
        <f t="shared" si="17"/>
        <v>0</v>
      </c>
      <c r="K50" s="36">
        <f t="shared" si="17"/>
        <v>0</v>
      </c>
      <c r="L50" s="36">
        <f t="shared" si="17"/>
        <v>0</v>
      </c>
      <c r="M50" s="37">
        <f>M51+M52</f>
        <v>0</v>
      </c>
    </row>
    <row r="51" spans="1:13">
      <c r="A51" s="89"/>
      <c r="B51" s="92" t="s">
        <v>137</v>
      </c>
      <c r="C51" s="90"/>
      <c r="D51" s="90"/>
      <c r="E51" s="205">
        <f>D51</f>
        <v>0</v>
      </c>
      <c r="F51" s="90"/>
      <c r="G51" s="90">
        <f>E51*15</f>
        <v>0</v>
      </c>
      <c r="H51" s="178">
        <f>G51</f>
        <v>0</v>
      </c>
      <c r="I51" s="178">
        <f>H51+E51</f>
        <v>0</v>
      </c>
      <c r="J51" s="178">
        <f>4000*I51</f>
        <v>0</v>
      </c>
      <c r="K51" s="178"/>
      <c r="L51" s="91"/>
      <c r="M51" s="42">
        <f>J51+K51</f>
        <v>0</v>
      </c>
    </row>
    <row r="52" spans="1:13">
      <c r="A52" s="13"/>
      <c r="B52" s="93" t="s">
        <v>18</v>
      </c>
      <c r="C52" s="205"/>
      <c r="D52" s="205"/>
      <c r="E52" s="205">
        <f>D52</f>
        <v>0</v>
      </c>
      <c r="F52" s="205"/>
      <c r="G52" s="90">
        <f>E52*15</f>
        <v>0</v>
      </c>
      <c r="H52" s="178">
        <f>G52</f>
        <v>0</v>
      </c>
      <c r="I52" s="178">
        <f>H52+E52</f>
        <v>0</v>
      </c>
      <c r="J52" s="178">
        <f>4000*I52</f>
        <v>0</v>
      </c>
      <c r="K52" s="178"/>
      <c r="L52" s="141"/>
      <c r="M52" s="42">
        <f>J52+K52</f>
        <v>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0</v>
      </c>
      <c r="E57" s="60">
        <f>SUM(E58:E60)</f>
        <v>0</v>
      </c>
      <c r="F57" s="60"/>
      <c r="G57" s="60">
        <f>SUM(G58:G60)</f>
        <v>0</v>
      </c>
      <c r="H57" s="95">
        <f>SUM(H58:H60)</f>
        <v>0</v>
      </c>
      <c r="I57" s="60">
        <f t="shared" ref="I57:M57" si="20">SUM(I58:I60)</f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197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0</v>
      </c>
      <c r="E61" s="60">
        <f>E62+E63</f>
        <v>0</v>
      </c>
      <c r="F61" s="60"/>
      <c r="G61" s="60">
        <f>G62+G63</f>
        <v>0</v>
      </c>
      <c r="H61" s="60">
        <f t="shared" ref="H61:L61" si="22">H62+H63</f>
        <v>0</v>
      </c>
      <c r="I61" s="60">
        <f t="shared" si="22"/>
        <v>0</v>
      </c>
      <c r="J61" s="60">
        <f t="shared" si="22"/>
        <v>0</v>
      </c>
      <c r="K61" s="60">
        <f t="shared" si="22"/>
        <v>0</v>
      </c>
      <c r="L61" s="60">
        <f t="shared" si="22"/>
        <v>0</v>
      </c>
      <c r="M61" s="95">
        <f>M62+M63</f>
        <v>0</v>
      </c>
    </row>
    <row r="62" spans="1:13">
      <c r="A62" s="109"/>
      <c r="B62" s="112" t="s">
        <v>165</v>
      </c>
      <c r="C62" s="114"/>
      <c r="D62" s="114"/>
      <c r="E62" s="111">
        <f>D62</f>
        <v>0</v>
      </c>
      <c r="F62" s="114"/>
      <c r="G62" s="114"/>
      <c r="H62" s="115">
        <f>G62</f>
        <v>0</v>
      </c>
      <c r="I62" s="115">
        <f>H62+E62*2</f>
        <v>0</v>
      </c>
      <c r="J62" s="116">
        <f>4300*I62</f>
        <v>0</v>
      </c>
      <c r="K62" s="115">
        <f>H62*2500</f>
        <v>0</v>
      </c>
      <c r="L62" s="117"/>
      <c r="M62" s="42">
        <f>J62+K62</f>
        <v>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/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/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0</v>
      </c>
      <c r="E72" s="103">
        <f t="shared" si="25"/>
        <v>0</v>
      </c>
      <c r="F72" s="103">
        <f t="shared" si="25"/>
        <v>0</v>
      </c>
      <c r="G72" s="103">
        <f t="shared" si="25"/>
        <v>0</v>
      </c>
      <c r="H72" s="104">
        <f t="shared" si="25"/>
        <v>0</v>
      </c>
      <c r="I72" s="104">
        <f t="shared" si="25"/>
        <v>0</v>
      </c>
      <c r="J72" s="104">
        <f t="shared" si="25"/>
        <v>0</v>
      </c>
      <c r="K72" s="104">
        <f t="shared" si="25"/>
        <v>0</v>
      </c>
      <c r="L72" s="103">
        <f t="shared" si="25"/>
        <v>0</v>
      </c>
      <c r="M72" s="104">
        <f>M73</f>
        <v>0</v>
      </c>
    </row>
    <row r="73" spans="1:13">
      <c r="A73" s="14"/>
      <c r="B73" s="128" t="s">
        <v>182</v>
      </c>
      <c r="C73" s="101"/>
      <c r="D73" s="101"/>
      <c r="E73" s="101">
        <f>D73</f>
        <v>0</v>
      </c>
      <c r="F73" s="101"/>
      <c r="G73" s="101">
        <f>E73*41</f>
        <v>0</v>
      </c>
      <c r="H73" s="102">
        <f>G73</f>
        <v>0</v>
      </c>
      <c r="I73" s="102">
        <f>H73+E73*2</f>
        <v>0</v>
      </c>
      <c r="J73" s="178">
        <f>5590*I73</f>
        <v>0</v>
      </c>
      <c r="K73" s="178">
        <f>3200*H73</f>
        <v>0</v>
      </c>
      <c r="L73" s="45"/>
      <c r="M73" s="42">
        <f>J73+K73</f>
        <v>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0</v>
      </c>
      <c r="D76" s="41">
        <f>D8+D13+D20+D22+D24+D26+D28+D32+D34+D38+D41+D44+D48+D50+D53+D55+D57+D61+D66+D68+D70+D72</f>
        <v>0</v>
      </c>
      <c r="E76" s="41">
        <f>E8+E13+E20+E22+E24+E26+E28+E32+E34+E38+E41+E44+E48+E50+E53+E55+E57+E61+E64+E66+E68+E70+E72</f>
        <v>0</v>
      </c>
      <c r="F76" s="41">
        <f>F8+F13+F28+F34+F64</f>
        <v>0</v>
      </c>
      <c r="G76" s="41">
        <f>G8+G13+G20+G22+G24+G26+G28+G32+G34+G38+G41+G44+G48+G50+G53+G55+G57+G61+G66+G68+G70+G72</f>
        <v>0</v>
      </c>
      <c r="H76" s="41">
        <f>H8+H13+H20+H22+H24+H26+H28+H32+H34+H38+H41+H44+H48+H50+H53+H55+H57+H61+H64+H66+H68+H70+H72</f>
        <v>0</v>
      </c>
      <c r="I76" s="41">
        <f>I8+I13+I20+I22+I24+I26+I28+I32+I34+I38+I41+I44+I48+I50+I53+I55+I57+I61+I64+I66+I68+I70+I72</f>
        <v>0</v>
      </c>
      <c r="J76" s="41">
        <f>J8+J13+J20+J22+J24+J26+J28+J32+J34+J38+J41+J44+J48+J50+J53+J55+J57+J61+J64+J66+J68+J70+J72</f>
        <v>0</v>
      </c>
      <c r="K76" s="41">
        <f>K8+K13+K20+K22+K24+K26+K28+K32+K34+K38+K41+K44+K48+K50+K53+K55+K57+K61+K64+K66+K68+K70+K72</f>
        <v>0</v>
      </c>
      <c r="L76" s="41"/>
      <c r="M76" s="41">
        <f>M8+M13+M20+M22+M24+M26+M28+M32+M34+M38+M41+M44+M48+M50+M53+M55+M57+M61+M64+M77+M78+M66+M68+M70+M72</f>
        <v>0</v>
      </c>
    </row>
    <row r="77" spans="1:13" ht="13.5" thickTop="1">
      <c r="D77" s="270"/>
      <c r="E77" s="270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204"/>
      <c r="D78" s="248"/>
      <c r="E78" s="248"/>
      <c r="F78" s="204"/>
      <c r="G78" s="204"/>
      <c r="H78" s="81"/>
      <c r="J78" s="80"/>
      <c r="K78" s="87" t="s">
        <v>88</v>
      </c>
      <c r="L78" s="88"/>
      <c r="M78" s="87">
        <f>15000*L78</f>
        <v>0</v>
      </c>
    </row>
    <row r="79" spans="1:13">
      <c r="B79" s="132"/>
      <c r="C79" s="204"/>
      <c r="D79" s="261"/>
      <c r="E79" s="261"/>
      <c r="F79" s="204"/>
      <c r="G79" s="204"/>
      <c r="H79" s="81"/>
      <c r="K79" s="73" t="s">
        <v>32</v>
      </c>
      <c r="L79" s="206">
        <f>L77+L78</f>
        <v>0</v>
      </c>
    </row>
    <row r="80" spans="1:13">
      <c r="B80" s="132"/>
      <c r="C80" s="204"/>
      <c r="D80" s="263"/>
      <c r="E80" s="263"/>
      <c r="F80" s="133"/>
      <c r="G80" s="133"/>
      <c r="H80" s="82"/>
      <c r="I80" s="77"/>
      <c r="J80" s="134"/>
      <c r="K80" s="81"/>
      <c r="L80" s="204"/>
      <c r="M80" s="81"/>
    </row>
    <row r="81" spans="2:13">
      <c r="B81" s="132"/>
      <c r="C81" s="204"/>
      <c r="D81" s="261"/>
      <c r="E81" s="261"/>
      <c r="F81" s="204"/>
      <c r="G81" s="204"/>
      <c r="H81" s="82"/>
      <c r="I81" s="74"/>
      <c r="J81" s="81"/>
      <c r="K81" s="136"/>
      <c r="L81" s="136"/>
      <c r="M81" s="136"/>
    </row>
    <row r="82" spans="2:13">
      <c r="B82" s="132"/>
      <c r="C82" s="204"/>
      <c r="D82" s="261"/>
      <c r="E82" s="261"/>
      <c r="F82" s="204"/>
      <c r="G82" s="204"/>
      <c r="H82" s="82"/>
      <c r="I82" s="73"/>
      <c r="J82" s="81"/>
      <c r="K82" s="81"/>
      <c r="L82" s="139"/>
      <c r="M82" s="97"/>
    </row>
    <row r="83" spans="2:13">
      <c r="B83" s="132"/>
      <c r="C83" s="204"/>
      <c r="D83" s="261"/>
      <c r="E83" s="261"/>
      <c r="F83" s="204"/>
      <c r="G83" s="204"/>
      <c r="H83" s="82"/>
      <c r="I83" s="74"/>
      <c r="J83" s="81"/>
      <c r="K83" s="81"/>
      <c r="L83" s="204"/>
      <c r="M83" s="97"/>
    </row>
    <row r="84" spans="2:13">
      <c r="B84" s="132"/>
      <c r="C84" s="204"/>
      <c r="D84" s="261"/>
      <c r="E84" s="261"/>
      <c r="F84" s="135"/>
      <c r="G84" s="135"/>
      <c r="H84" s="83"/>
      <c r="I84" s="74"/>
      <c r="J84" s="81"/>
      <c r="K84" s="81"/>
      <c r="L84" s="204"/>
      <c r="M84" s="81"/>
    </row>
    <row r="85" spans="2:13">
      <c r="B85" s="132"/>
      <c r="C85" s="204"/>
      <c r="D85" s="261"/>
      <c r="E85" s="261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204"/>
      <c r="D86" s="262"/>
      <c r="E86" s="262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204"/>
      <c r="D87" s="261"/>
      <c r="E87" s="261"/>
      <c r="F87" s="204"/>
      <c r="G87" s="204"/>
      <c r="H87" s="97"/>
      <c r="J87" s="81"/>
      <c r="K87" s="81"/>
      <c r="L87" s="81"/>
      <c r="M87" s="97"/>
    </row>
    <row r="88" spans="2:13">
      <c r="B88" s="137"/>
      <c r="C88" s="204"/>
      <c r="D88" s="261"/>
      <c r="E88" s="261"/>
      <c r="F88" s="204"/>
      <c r="G88" s="204"/>
      <c r="H88" s="81"/>
      <c r="I88" s="31"/>
      <c r="J88" s="31"/>
    </row>
    <row r="89" spans="2:13">
      <c r="B89" s="138"/>
      <c r="C89" s="139"/>
      <c r="D89" s="261"/>
      <c r="E89" s="261"/>
      <c r="F89" s="204"/>
      <c r="G89" s="204"/>
      <c r="H89" s="81"/>
    </row>
    <row r="90" spans="2:13">
      <c r="B90" s="140"/>
      <c r="C90" s="204"/>
      <c r="D90" s="261"/>
      <c r="E90" s="261"/>
      <c r="F90" s="81"/>
      <c r="G90" s="81"/>
      <c r="H90" s="81"/>
      <c r="J90" s="31"/>
      <c r="M90" s="31"/>
    </row>
    <row r="91" spans="2:13">
      <c r="B91" s="140"/>
      <c r="C91" s="204"/>
      <c r="D91" s="261"/>
      <c r="E91" s="261"/>
      <c r="F91" s="81"/>
      <c r="G91" s="81"/>
      <c r="H91" s="81"/>
      <c r="J91" t="s">
        <v>70</v>
      </c>
    </row>
  </sheetData>
  <mergeCells count="28">
    <mergeCell ref="D91:E91"/>
    <mergeCell ref="D90:E90"/>
    <mergeCell ref="D89:E89"/>
    <mergeCell ref="A1:C1"/>
    <mergeCell ref="D1:M1"/>
    <mergeCell ref="A2:C2"/>
    <mergeCell ref="D2:M2"/>
    <mergeCell ref="A3:C3"/>
    <mergeCell ref="D77:E77"/>
    <mergeCell ref="D78:E78"/>
    <mergeCell ref="D79:E79"/>
    <mergeCell ref="A4:M4"/>
    <mergeCell ref="A5:M5"/>
    <mergeCell ref="C6:E6"/>
    <mergeCell ref="F6:I6"/>
    <mergeCell ref="J6:J7"/>
    <mergeCell ref="K6:K7"/>
    <mergeCell ref="L6:L7"/>
    <mergeCell ref="M6:M7"/>
    <mergeCell ref="D87:E87"/>
    <mergeCell ref="D88:E88"/>
    <mergeCell ref="D80:E80"/>
    <mergeCell ref="D85:E85"/>
    <mergeCell ref="D86:E86"/>
    <mergeCell ref="D82:E82"/>
    <mergeCell ref="D83:E83"/>
    <mergeCell ref="D84:E84"/>
    <mergeCell ref="D81:E81"/>
  </mergeCells>
  <pageMargins left="0" right="0" top="1" bottom="1" header="0.5" footer="0.5"/>
  <pageSetup paperSize="9" orientation="landscape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91"/>
  <sheetViews>
    <sheetView workbookViewId="0">
      <selection sqref="A1:XFD1048576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2" t="s">
        <v>64</v>
      </c>
      <c r="B1" s="272"/>
      <c r="C1" s="272"/>
      <c r="D1" s="273" t="s">
        <v>65</v>
      </c>
      <c r="E1" s="273"/>
      <c r="F1" s="273"/>
      <c r="G1" s="273"/>
      <c r="H1" s="273"/>
      <c r="I1" s="273"/>
      <c r="J1" s="273"/>
      <c r="K1" s="273"/>
      <c r="L1" s="273"/>
      <c r="M1" s="273"/>
    </row>
    <row r="2" spans="1:13">
      <c r="A2" s="273" t="s">
        <v>66</v>
      </c>
      <c r="B2" s="273"/>
      <c r="C2" s="273"/>
      <c r="D2" s="274" t="s">
        <v>67</v>
      </c>
      <c r="E2" s="274"/>
      <c r="F2" s="274"/>
      <c r="G2" s="274"/>
      <c r="H2" s="274"/>
      <c r="I2" s="274"/>
      <c r="J2" s="274"/>
      <c r="K2" s="274"/>
      <c r="L2" s="274"/>
      <c r="M2" s="274"/>
    </row>
    <row r="3" spans="1:13">
      <c r="A3" s="249" t="s">
        <v>68</v>
      </c>
      <c r="B3" s="249"/>
      <c r="C3" s="249"/>
    </row>
    <row r="4" spans="1:13" ht="20.25">
      <c r="A4" s="271" t="s">
        <v>69</v>
      </c>
      <c r="B4" s="271"/>
      <c r="C4" s="271"/>
      <c r="D4" s="271"/>
      <c r="E4" s="271"/>
      <c r="F4" s="271"/>
      <c r="G4" s="271"/>
      <c r="H4" s="271"/>
      <c r="I4" s="271"/>
      <c r="J4" s="271"/>
      <c r="K4" s="271"/>
      <c r="L4" s="271"/>
      <c r="M4" s="271"/>
    </row>
    <row r="5" spans="1:13" ht="13.5" thickBot="1">
      <c r="A5" s="264" t="s">
        <v>194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</row>
    <row r="6" spans="1:13" ht="13.5" customHeight="1" thickTop="1">
      <c r="A6" s="5" t="s">
        <v>0</v>
      </c>
      <c r="B6" s="20" t="s">
        <v>1</v>
      </c>
      <c r="C6" s="265" t="s">
        <v>31</v>
      </c>
      <c r="D6" s="265"/>
      <c r="E6" s="265"/>
      <c r="F6" s="265" t="s">
        <v>33</v>
      </c>
      <c r="G6" s="265"/>
      <c r="H6" s="265"/>
      <c r="I6" s="265"/>
      <c r="J6" s="266" t="s">
        <v>41</v>
      </c>
      <c r="K6" s="266" t="s">
        <v>42</v>
      </c>
      <c r="L6" s="266" t="s">
        <v>43</v>
      </c>
      <c r="M6" s="268" t="s">
        <v>45</v>
      </c>
    </row>
    <row r="7" spans="1:13">
      <c r="A7" s="6" t="s">
        <v>2</v>
      </c>
      <c r="B7" s="21" t="s">
        <v>38</v>
      </c>
      <c r="C7" s="205" t="s">
        <v>35</v>
      </c>
      <c r="D7" s="205" t="s">
        <v>36</v>
      </c>
      <c r="E7" s="205" t="s">
        <v>32</v>
      </c>
      <c r="F7" s="205" t="s">
        <v>34</v>
      </c>
      <c r="G7" s="205" t="s">
        <v>37</v>
      </c>
      <c r="H7" s="27" t="s">
        <v>39</v>
      </c>
      <c r="I7" s="205" t="s">
        <v>40</v>
      </c>
      <c r="J7" s="267"/>
      <c r="K7" s="267"/>
      <c r="L7" s="267"/>
      <c r="M7" s="269"/>
    </row>
    <row r="8" spans="1:13">
      <c r="A8" s="35">
        <v>1</v>
      </c>
      <c r="B8" s="32" t="s">
        <v>20</v>
      </c>
      <c r="C8" s="33">
        <f>C9</f>
        <v>0</v>
      </c>
      <c r="D8" s="33">
        <f>D10+D11+D12</f>
        <v>0</v>
      </c>
      <c r="E8" s="33">
        <f>SUM(E9:E12)</f>
        <v>0</v>
      </c>
      <c r="F8" s="33">
        <f>F9</f>
        <v>0</v>
      </c>
      <c r="G8" s="33">
        <f>G10+G11+G12</f>
        <v>0</v>
      </c>
      <c r="H8" s="34">
        <f>SUM(H9:H12)</f>
        <v>0</v>
      </c>
      <c r="I8" s="34">
        <f>SUM(I9:I12)</f>
        <v>0</v>
      </c>
      <c r="J8" s="34">
        <f>SUM(J9:J12)</f>
        <v>0</v>
      </c>
      <c r="K8" s="34">
        <f>SUM(K9:K12)</f>
        <v>0</v>
      </c>
      <c r="L8" s="34">
        <f>L9+L10+L11+L12</f>
        <v>0</v>
      </c>
      <c r="M8" s="34">
        <f>SUM(M9:M12)</f>
        <v>0</v>
      </c>
    </row>
    <row r="9" spans="1:13">
      <c r="A9" s="8"/>
      <c r="B9" s="1" t="s">
        <v>3</v>
      </c>
      <c r="C9" s="205"/>
      <c r="D9" s="205"/>
      <c r="E9" s="205">
        <f>C9</f>
        <v>0</v>
      </c>
      <c r="F9" s="205">
        <f>E9*24</f>
        <v>0</v>
      </c>
      <c r="G9" s="205"/>
      <c r="H9" s="178">
        <f>F9</f>
        <v>0</v>
      </c>
      <c r="I9" s="178">
        <f>H9+E9</f>
        <v>0</v>
      </c>
      <c r="J9" s="178">
        <f>3200*I9</f>
        <v>0</v>
      </c>
      <c r="K9" s="178">
        <f>1600*H9</f>
        <v>0</v>
      </c>
      <c r="L9" s="141"/>
      <c r="M9" s="42">
        <f t="shared" ref="M9:M12" si="0">J9+K9</f>
        <v>0</v>
      </c>
    </row>
    <row r="10" spans="1:13">
      <c r="A10" s="9"/>
      <c r="B10" s="1" t="s">
        <v>6</v>
      </c>
      <c r="C10" s="205"/>
      <c r="D10" s="205"/>
      <c r="E10" s="205">
        <f>D10</f>
        <v>0</v>
      </c>
      <c r="F10" s="205"/>
      <c r="G10" s="205"/>
      <c r="H10" s="178">
        <f>G10</f>
        <v>0</v>
      </c>
      <c r="I10" s="178">
        <f>H10+E10</f>
        <v>0</v>
      </c>
      <c r="J10" s="178">
        <f>3200*I10</f>
        <v>0</v>
      </c>
      <c r="K10" s="178">
        <f>1600*H10</f>
        <v>0</v>
      </c>
      <c r="L10" s="141"/>
      <c r="M10" s="42">
        <f t="shared" si="0"/>
        <v>0</v>
      </c>
    </row>
    <row r="11" spans="1:13">
      <c r="A11" s="10"/>
      <c r="B11" s="1" t="s">
        <v>5</v>
      </c>
      <c r="C11" s="205"/>
      <c r="D11" s="205"/>
      <c r="E11" s="205">
        <f>D11</f>
        <v>0</v>
      </c>
      <c r="F11" s="205"/>
      <c r="G11" s="205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5"/>
      <c r="D12" s="205"/>
      <c r="E12" s="205">
        <f>D12</f>
        <v>0</v>
      </c>
      <c r="F12" s="205"/>
      <c r="G12" s="205">
        <f>E12*32</f>
        <v>0</v>
      </c>
      <c r="H12" s="178">
        <f>G12</f>
        <v>0</v>
      </c>
      <c r="I12" s="178">
        <f>H12+E12*2</f>
        <v>0</v>
      </c>
      <c r="J12" s="178">
        <f>4000*I12</f>
        <v>0</v>
      </c>
      <c r="K12" s="178"/>
      <c r="L12" s="141"/>
      <c r="M12" s="42">
        <f t="shared" si="0"/>
        <v>0</v>
      </c>
    </row>
    <row r="13" spans="1:13">
      <c r="A13" s="35">
        <v>2</v>
      </c>
      <c r="B13" s="32" t="s">
        <v>21</v>
      </c>
      <c r="C13" s="36">
        <f>C14</f>
        <v>0</v>
      </c>
      <c r="D13" s="36">
        <f>D15+D16+D17+D18+D19</f>
        <v>0</v>
      </c>
      <c r="E13" s="36">
        <f>SUM(E14:E19)</f>
        <v>0</v>
      </c>
      <c r="F13" s="36">
        <f>F14</f>
        <v>0</v>
      </c>
      <c r="G13" s="36">
        <f>G15+G16+G17+G18+G19</f>
        <v>0</v>
      </c>
      <c r="H13" s="37">
        <f>SUM(H14:H19)</f>
        <v>0</v>
      </c>
      <c r="I13" s="37">
        <f>SUM(I14:I19)</f>
        <v>0</v>
      </c>
      <c r="J13" s="37">
        <f>SUM(J14:J19)</f>
        <v>0</v>
      </c>
      <c r="K13" s="37">
        <f>SUM(K14:K19)</f>
        <v>0</v>
      </c>
      <c r="L13" s="44">
        <f>L14+L15+L16+L17+L18+L19</f>
        <v>0</v>
      </c>
      <c r="M13" s="37">
        <f>SUM(M14:M19)</f>
        <v>0</v>
      </c>
    </row>
    <row r="14" spans="1:13">
      <c r="A14" s="12"/>
      <c r="B14" s="1" t="s">
        <v>3</v>
      </c>
      <c r="C14" s="205"/>
      <c r="D14" s="205"/>
      <c r="E14" s="205">
        <f>C14</f>
        <v>0</v>
      </c>
      <c r="F14" s="205">
        <f>C14*15</f>
        <v>0</v>
      </c>
      <c r="G14" s="205"/>
      <c r="H14" s="178">
        <f>F14</f>
        <v>0</v>
      </c>
      <c r="I14" s="178">
        <f t="shared" ref="I14:I19" si="2">H14+E14</f>
        <v>0</v>
      </c>
      <c r="J14" s="178">
        <f>3200*I14</f>
        <v>0</v>
      </c>
      <c r="K14" s="178">
        <f>H14*1600</f>
        <v>0</v>
      </c>
      <c r="L14" s="141"/>
      <c r="M14" s="42">
        <f>J14+K14</f>
        <v>0</v>
      </c>
    </row>
    <row r="15" spans="1:13">
      <c r="A15" s="12"/>
      <c r="B15" s="1" t="s">
        <v>6</v>
      </c>
      <c r="C15" s="205"/>
      <c r="D15" s="205"/>
      <c r="E15" s="205">
        <f>D15</f>
        <v>0</v>
      </c>
      <c r="F15" s="205"/>
      <c r="G15" s="205">
        <f>D15*15</f>
        <v>0</v>
      </c>
      <c r="H15" s="178">
        <f>G15</f>
        <v>0</v>
      </c>
      <c r="I15" s="178">
        <f t="shared" si="2"/>
        <v>0</v>
      </c>
      <c r="J15" s="178">
        <f t="shared" ref="J15:J19" si="3">3200*I15</f>
        <v>0</v>
      </c>
      <c r="K15" s="178">
        <f t="shared" ref="K15:K19" si="4">H15*1600</f>
        <v>0</v>
      </c>
      <c r="L15" s="141"/>
      <c r="M15" s="42">
        <f t="shared" ref="M15:M19" si="5">J15+K15</f>
        <v>0</v>
      </c>
    </row>
    <row r="16" spans="1:13">
      <c r="A16" s="12"/>
      <c r="B16" s="1" t="s">
        <v>5</v>
      </c>
      <c r="C16" s="205"/>
      <c r="D16" s="205"/>
      <c r="E16" s="205">
        <f>D16</f>
        <v>0</v>
      </c>
      <c r="F16" s="205"/>
      <c r="G16" s="205">
        <f>D16*15</f>
        <v>0</v>
      </c>
      <c r="H16" s="178">
        <f>G16</f>
        <v>0</v>
      </c>
      <c r="I16" s="178">
        <f t="shared" si="2"/>
        <v>0</v>
      </c>
      <c r="J16" s="178">
        <f t="shared" si="3"/>
        <v>0</v>
      </c>
      <c r="K16" s="178">
        <f t="shared" si="4"/>
        <v>0</v>
      </c>
      <c r="L16" s="141"/>
      <c r="M16" s="42">
        <f t="shared" si="5"/>
        <v>0</v>
      </c>
    </row>
    <row r="17" spans="1:13">
      <c r="A17" s="12"/>
      <c r="B17" s="2" t="s">
        <v>7</v>
      </c>
      <c r="C17" s="205"/>
      <c r="D17" s="205"/>
      <c r="E17" s="205">
        <f>D17</f>
        <v>0</v>
      </c>
      <c r="F17" s="205"/>
      <c r="G17" s="205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5"/>
      <c r="D18" s="205"/>
      <c r="E18" s="205">
        <f>D18</f>
        <v>0</v>
      </c>
      <c r="F18" s="205"/>
      <c r="G18" s="205">
        <f>D18*15</f>
        <v>0</v>
      </c>
      <c r="H18" s="178">
        <f>G18</f>
        <v>0</v>
      </c>
      <c r="I18" s="178">
        <f t="shared" si="2"/>
        <v>0</v>
      </c>
      <c r="J18" s="178">
        <f t="shared" si="3"/>
        <v>0</v>
      </c>
      <c r="K18" s="178">
        <f t="shared" si="4"/>
        <v>0</v>
      </c>
      <c r="L18" s="141"/>
      <c r="M18" s="42">
        <f t="shared" si="5"/>
        <v>0</v>
      </c>
    </row>
    <row r="19" spans="1:13">
      <c r="A19" s="14"/>
      <c r="B19" s="23" t="s">
        <v>4</v>
      </c>
      <c r="C19" s="205"/>
      <c r="D19" s="205"/>
      <c r="E19" s="205">
        <f>D19</f>
        <v>0</v>
      </c>
      <c r="F19" s="205"/>
      <c r="G19" s="205">
        <f>D19*15</f>
        <v>0</v>
      </c>
      <c r="H19" s="178">
        <f>G19</f>
        <v>0</v>
      </c>
      <c r="I19" s="178">
        <f t="shared" si="2"/>
        <v>0</v>
      </c>
      <c r="J19" s="178">
        <f t="shared" si="3"/>
        <v>0</v>
      </c>
      <c r="K19" s="178">
        <f t="shared" si="4"/>
        <v>0</v>
      </c>
      <c r="L19" s="141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0</v>
      </c>
      <c r="E20" s="36">
        <f t="shared" ref="E20:L20" si="6">E21</f>
        <v>0</v>
      </c>
      <c r="F20" s="36"/>
      <c r="G20" s="36">
        <f t="shared" si="6"/>
        <v>0</v>
      </c>
      <c r="H20" s="36">
        <f t="shared" si="6"/>
        <v>0</v>
      </c>
      <c r="I20" s="36">
        <f t="shared" si="6"/>
        <v>0</v>
      </c>
      <c r="J20" s="36">
        <f t="shared" si="6"/>
        <v>0</v>
      </c>
      <c r="K20" s="36">
        <f t="shared" si="6"/>
        <v>0</v>
      </c>
      <c r="L20" s="36">
        <f t="shared" si="6"/>
        <v>0</v>
      </c>
      <c r="M20" s="37">
        <f>M21</f>
        <v>0</v>
      </c>
    </row>
    <row r="21" spans="1:13">
      <c r="A21" s="10"/>
      <c r="B21" s="24" t="s">
        <v>19</v>
      </c>
      <c r="C21" s="205"/>
      <c r="D21" s="205"/>
      <c r="E21" s="205">
        <f>D21</f>
        <v>0</v>
      </c>
      <c r="F21" s="205"/>
      <c r="G21" s="205"/>
      <c r="H21" s="178">
        <f>G21</f>
        <v>0</v>
      </c>
      <c r="I21" s="178"/>
      <c r="J21" s="178">
        <f>3200*I21</f>
        <v>0</v>
      </c>
      <c r="K21" s="178"/>
      <c r="L21" s="141"/>
      <c r="M21" s="42">
        <f>J21+K21</f>
        <v>0</v>
      </c>
    </row>
    <row r="22" spans="1:13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3">
      <c r="A23" s="15"/>
      <c r="B23" s="3" t="s">
        <v>9</v>
      </c>
      <c r="C23" s="205"/>
      <c r="D23" s="205"/>
      <c r="E23" s="205">
        <f>D23</f>
        <v>0</v>
      </c>
      <c r="F23" s="205"/>
      <c r="G23" s="205">
        <f>E23*32</f>
        <v>0</v>
      </c>
      <c r="H23" s="178">
        <f>G23</f>
        <v>0</v>
      </c>
      <c r="I23" s="178">
        <f>H23+E23*2</f>
        <v>0</v>
      </c>
      <c r="J23" s="178">
        <f>3200*I23</f>
        <v>0</v>
      </c>
      <c r="K23" s="178">
        <f>1600*H23</f>
        <v>0</v>
      </c>
      <c r="L23" s="141"/>
      <c r="M23" s="42">
        <f>J23+K23</f>
        <v>0</v>
      </c>
    </row>
    <row r="24" spans="1:13">
      <c r="A24" s="35">
        <v>5</v>
      </c>
      <c r="B24" s="32" t="s">
        <v>24</v>
      </c>
      <c r="C24" s="36"/>
      <c r="D24" s="36">
        <f>D25</f>
        <v>0</v>
      </c>
      <c r="E24" s="36">
        <f t="shared" ref="E24:L24" si="8">E25</f>
        <v>0</v>
      </c>
      <c r="F24" s="36"/>
      <c r="G24" s="36">
        <f t="shared" si="8"/>
        <v>0</v>
      </c>
      <c r="H24" s="36">
        <f t="shared" si="8"/>
        <v>0</v>
      </c>
      <c r="I24" s="36">
        <f t="shared" si="8"/>
        <v>0</v>
      </c>
      <c r="J24" s="36">
        <f t="shared" si="8"/>
        <v>0</v>
      </c>
      <c r="K24" s="36">
        <f t="shared" si="8"/>
        <v>0</v>
      </c>
      <c r="L24" s="36">
        <f t="shared" si="8"/>
        <v>0</v>
      </c>
      <c r="M24" s="37">
        <f>M25</f>
        <v>0</v>
      </c>
    </row>
    <row r="25" spans="1:13">
      <c r="A25" s="16"/>
      <c r="B25" s="23" t="s">
        <v>10</v>
      </c>
      <c r="C25" s="205"/>
      <c r="D25" s="205"/>
      <c r="E25" s="205">
        <f>D25</f>
        <v>0</v>
      </c>
      <c r="F25" s="205"/>
      <c r="G25" s="205">
        <f>E25*28</f>
        <v>0</v>
      </c>
      <c r="H25" s="178">
        <f>G25</f>
        <v>0</v>
      </c>
      <c r="I25" s="178">
        <f>H25+E25</f>
        <v>0</v>
      </c>
      <c r="J25" s="178">
        <f>3200*I25</f>
        <v>0</v>
      </c>
      <c r="K25" s="178">
        <f>1600*H25</f>
        <v>0</v>
      </c>
      <c r="L25" s="141"/>
      <c r="M25" s="42">
        <f>J25+K25</f>
        <v>0</v>
      </c>
    </row>
    <row r="26" spans="1:13">
      <c r="A26" s="38">
        <v>6</v>
      </c>
      <c r="B26" s="32" t="s">
        <v>25</v>
      </c>
      <c r="C26" s="36"/>
      <c r="D26" s="36">
        <f>D27</f>
        <v>0</v>
      </c>
      <c r="E26" s="36">
        <f t="shared" ref="E26:L26" si="9">E27</f>
        <v>0</v>
      </c>
      <c r="F26" s="36"/>
      <c r="G26" s="36">
        <f t="shared" si="9"/>
        <v>0</v>
      </c>
      <c r="H26" s="36">
        <f t="shared" si="9"/>
        <v>0</v>
      </c>
      <c r="I26" s="36">
        <f t="shared" si="9"/>
        <v>0</v>
      </c>
      <c r="J26" s="36">
        <f t="shared" si="9"/>
        <v>0</v>
      </c>
      <c r="K26" s="36">
        <f t="shared" si="9"/>
        <v>0</v>
      </c>
      <c r="L26" s="36">
        <f t="shared" si="9"/>
        <v>0</v>
      </c>
      <c r="M26" s="37">
        <f>M27</f>
        <v>0</v>
      </c>
    </row>
    <row r="27" spans="1:13">
      <c r="A27" s="15"/>
      <c r="B27" s="3" t="s">
        <v>10</v>
      </c>
      <c r="C27" s="205"/>
      <c r="D27" s="205"/>
      <c r="E27" s="205">
        <f>D27</f>
        <v>0</v>
      </c>
      <c r="F27" s="205"/>
      <c r="G27" s="205">
        <f>E27*24</f>
        <v>0</v>
      </c>
      <c r="H27" s="178">
        <f>G27</f>
        <v>0</v>
      </c>
      <c r="I27" s="178">
        <f>H27+E27</f>
        <v>0</v>
      </c>
      <c r="J27" s="178">
        <f>3200*I27</f>
        <v>0</v>
      </c>
      <c r="K27" s="178">
        <f>1600*H27</f>
        <v>0</v>
      </c>
      <c r="L27" s="141"/>
      <c r="M27" s="42">
        <f>J27+K27</f>
        <v>0</v>
      </c>
    </row>
    <row r="28" spans="1:13">
      <c r="A28" s="35">
        <v>7</v>
      </c>
      <c r="B28" s="32" t="s">
        <v>26</v>
      </c>
      <c r="C28" s="36">
        <f>C29</f>
        <v>0</v>
      </c>
      <c r="D28" s="36">
        <f>D30+D31</f>
        <v>0</v>
      </c>
      <c r="E28" s="36">
        <f>SUM(E29:E31)</f>
        <v>0</v>
      </c>
      <c r="F28" s="36">
        <f>F29</f>
        <v>0</v>
      </c>
      <c r="G28" s="37">
        <f>G30+G31</f>
        <v>0</v>
      </c>
      <c r="H28" s="37">
        <f>SUM(H29:H31)</f>
        <v>0</v>
      </c>
      <c r="I28" s="36">
        <f t="shared" ref="I28:M28" si="10">SUM(I29:I31)</f>
        <v>0</v>
      </c>
      <c r="J28" s="36">
        <f t="shared" si="10"/>
        <v>0</v>
      </c>
      <c r="K28" s="36">
        <f t="shared" si="10"/>
        <v>0</v>
      </c>
      <c r="L28" s="36">
        <f t="shared" si="10"/>
        <v>0</v>
      </c>
      <c r="M28" s="37">
        <f t="shared" si="10"/>
        <v>0</v>
      </c>
    </row>
    <row r="29" spans="1:13">
      <c r="A29" s="12"/>
      <c r="B29" s="1" t="s">
        <v>3</v>
      </c>
      <c r="C29" s="205"/>
      <c r="D29" s="205"/>
      <c r="E29" s="205">
        <f>C29</f>
        <v>0</v>
      </c>
      <c r="F29" s="205"/>
      <c r="G29" s="205"/>
      <c r="H29" s="178">
        <f>F29</f>
        <v>0</v>
      </c>
      <c r="I29" s="178">
        <f>H29+E29</f>
        <v>0</v>
      </c>
      <c r="J29" s="178">
        <f>3200*I29</f>
        <v>0</v>
      </c>
      <c r="K29" s="178">
        <f>1600*H29</f>
        <v>0</v>
      </c>
      <c r="L29" s="141"/>
      <c r="M29" s="42">
        <f>J29+K29</f>
        <v>0</v>
      </c>
    </row>
    <row r="30" spans="1:13">
      <c r="A30" s="12"/>
      <c r="B30" s="1" t="s">
        <v>11</v>
      </c>
      <c r="C30" s="205"/>
      <c r="D30" s="205"/>
      <c r="E30" s="205">
        <f>D30</f>
        <v>0</v>
      </c>
      <c r="F30" s="205"/>
      <c r="G30" s="178"/>
      <c r="H30" s="178">
        <f>G30</f>
        <v>0</v>
      </c>
      <c r="I30" s="178">
        <f>H30+E30</f>
        <v>0</v>
      </c>
      <c r="J30" s="178">
        <f>3200*I30</f>
        <v>0</v>
      </c>
      <c r="K30" s="178">
        <f>1600*H30</f>
        <v>0</v>
      </c>
      <c r="L30" s="141"/>
      <c r="M30" s="42">
        <f>J30+K30+M74</f>
        <v>0</v>
      </c>
    </row>
    <row r="31" spans="1:13">
      <c r="A31" s="14"/>
      <c r="B31" s="130" t="s">
        <v>188</v>
      </c>
      <c r="C31" s="205"/>
      <c r="D31" s="205"/>
      <c r="E31" s="205">
        <f>D31</f>
        <v>0</v>
      </c>
      <c r="F31" s="205"/>
      <c r="G31" s="178">
        <f>E31*15</f>
        <v>0</v>
      </c>
      <c r="H31" s="178">
        <f>G31</f>
        <v>0</v>
      </c>
      <c r="I31" s="178">
        <f>H31+E31</f>
        <v>0</v>
      </c>
      <c r="J31" s="178">
        <f>3200*I31</f>
        <v>0</v>
      </c>
      <c r="K31" s="178">
        <f>1600*H31</f>
        <v>0</v>
      </c>
      <c r="L31" s="141"/>
      <c r="M31" s="42">
        <f>J31+K31</f>
        <v>0</v>
      </c>
    </row>
    <row r="32" spans="1:13">
      <c r="A32" s="35">
        <v>8</v>
      </c>
      <c r="B32" s="32" t="s">
        <v>142</v>
      </c>
      <c r="C32" s="36"/>
      <c r="D32" s="36">
        <f>D33</f>
        <v>0</v>
      </c>
      <c r="E32" s="36">
        <f t="shared" ref="E32:L32" si="11">E33</f>
        <v>0</v>
      </c>
      <c r="F32" s="36"/>
      <c r="G32" s="36">
        <f t="shared" si="11"/>
        <v>0</v>
      </c>
      <c r="H32" s="36">
        <f t="shared" si="11"/>
        <v>0</v>
      </c>
      <c r="I32" s="37">
        <f>I33</f>
        <v>0</v>
      </c>
      <c r="J32" s="36">
        <f t="shared" si="11"/>
        <v>0</v>
      </c>
      <c r="K32" s="36">
        <f t="shared" si="11"/>
        <v>0</v>
      </c>
      <c r="L32" s="36">
        <f t="shared" si="11"/>
        <v>0</v>
      </c>
      <c r="M32" s="37">
        <f>M33</f>
        <v>0</v>
      </c>
    </row>
    <row r="33" spans="1:13">
      <c r="A33" s="10"/>
      <c r="B33" s="24" t="s">
        <v>19</v>
      </c>
      <c r="C33" s="205"/>
      <c r="D33" s="205"/>
      <c r="E33" s="205">
        <f>D33</f>
        <v>0</v>
      </c>
      <c r="F33" s="205"/>
      <c r="G33" s="205">
        <f>E33*15</f>
        <v>0</v>
      </c>
      <c r="H33" s="178">
        <f>G33</f>
        <v>0</v>
      </c>
      <c r="I33" s="178">
        <f>H33+E33</f>
        <v>0</v>
      </c>
      <c r="J33" s="178">
        <f>3200*I33</f>
        <v>0</v>
      </c>
      <c r="K33" s="178"/>
      <c r="L33" s="141"/>
      <c r="M33" s="42">
        <f>J33+K33</f>
        <v>0</v>
      </c>
    </row>
    <row r="34" spans="1:13">
      <c r="A34" s="35">
        <v>9</v>
      </c>
      <c r="B34" s="32" t="s">
        <v>27</v>
      </c>
      <c r="C34" s="36">
        <f>C35</f>
        <v>0</v>
      </c>
      <c r="D34" s="36">
        <f>D36+D37</f>
        <v>0</v>
      </c>
      <c r="E34" s="36">
        <f>C34+D34</f>
        <v>0</v>
      </c>
      <c r="F34" s="36">
        <f>F35</f>
        <v>0</v>
      </c>
      <c r="G34" s="36">
        <f>G36+G37</f>
        <v>0</v>
      </c>
      <c r="H34" s="37">
        <f>SUM(H35:H37)</f>
        <v>0</v>
      </c>
      <c r="I34" s="37">
        <f>SUM(I35:I37)</f>
        <v>0</v>
      </c>
      <c r="J34" s="37">
        <f>SUM(J35:J37)</f>
        <v>0</v>
      </c>
      <c r="K34" s="37">
        <f>SUM(K35:K37)</f>
        <v>0</v>
      </c>
      <c r="L34" s="36">
        <f t="shared" ref="L34" si="12">L36+L37</f>
        <v>0</v>
      </c>
      <c r="M34" s="37">
        <f>SUM(M35:M37)</f>
        <v>0</v>
      </c>
    </row>
    <row r="35" spans="1:13">
      <c r="A35" s="12"/>
      <c r="B35" s="1" t="s">
        <v>3</v>
      </c>
      <c r="C35" s="205"/>
      <c r="D35" s="205"/>
      <c r="E35" s="205">
        <f>C35</f>
        <v>0</v>
      </c>
      <c r="F35" s="205"/>
      <c r="G35" s="205"/>
      <c r="H35" s="178">
        <f>F35</f>
        <v>0</v>
      </c>
      <c r="I35" s="178">
        <f>H35+E35</f>
        <v>0</v>
      </c>
      <c r="J35" s="178">
        <f>3200*I35</f>
        <v>0</v>
      </c>
      <c r="K35" s="178">
        <f>1600*H35</f>
        <v>0</v>
      </c>
      <c r="L35" s="141"/>
      <c r="M35" s="42">
        <f>J35+K35</f>
        <v>0</v>
      </c>
    </row>
    <row r="36" spans="1:13">
      <c r="A36" s="13"/>
      <c r="B36" s="1" t="s">
        <v>12</v>
      </c>
      <c r="C36" s="205"/>
      <c r="D36" s="205"/>
      <c r="E36" s="205">
        <f>D36</f>
        <v>0</v>
      </c>
      <c r="F36" s="205"/>
      <c r="G36" s="205"/>
      <c r="H36" s="178">
        <f>G36</f>
        <v>0</v>
      </c>
      <c r="I36" s="178">
        <f>H36+E36</f>
        <v>0</v>
      </c>
      <c r="J36" s="178">
        <f>3200*I36</f>
        <v>0</v>
      </c>
      <c r="K36" s="178">
        <f>1600*H36</f>
        <v>0</v>
      </c>
      <c r="L36" s="141"/>
      <c r="M36" s="42">
        <f>J36+K36+M75</f>
        <v>0</v>
      </c>
    </row>
    <row r="37" spans="1:13">
      <c r="A37" s="13"/>
      <c r="B37" s="196" t="s">
        <v>193</v>
      </c>
      <c r="C37" s="205"/>
      <c r="D37" s="205"/>
      <c r="E37" s="205">
        <f>D37</f>
        <v>0</v>
      </c>
      <c r="F37" s="205"/>
      <c r="G37" s="205"/>
      <c r="H37" s="178">
        <f>G37</f>
        <v>0</v>
      </c>
      <c r="I37" s="178"/>
      <c r="J37" s="178">
        <f>4000*I37</f>
        <v>0</v>
      </c>
      <c r="K37" s="178"/>
      <c r="L37" s="141"/>
      <c r="M37" s="42">
        <f>J37+K37</f>
        <v>0</v>
      </c>
    </row>
    <row r="38" spans="1:13">
      <c r="A38" s="35">
        <v>10</v>
      </c>
      <c r="B38" s="32" t="s">
        <v>28</v>
      </c>
      <c r="C38" s="36"/>
      <c r="D38" s="36">
        <f>D39+D40</f>
        <v>0</v>
      </c>
      <c r="E38" s="36">
        <f t="shared" ref="E38:M38" si="13">E39+E40</f>
        <v>0</v>
      </c>
      <c r="F38" s="36">
        <f t="shared" si="13"/>
        <v>0</v>
      </c>
      <c r="G38" s="36">
        <f t="shared" si="13"/>
        <v>0</v>
      </c>
      <c r="H38" s="36">
        <f t="shared" si="13"/>
        <v>0</v>
      </c>
      <c r="I38" s="36">
        <f t="shared" si="13"/>
        <v>0</v>
      </c>
      <c r="J38" s="36">
        <f t="shared" si="13"/>
        <v>0</v>
      </c>
      <c r="K38" s="36">
        <f t="shared" si="13"/>
        <v>0</v>
      </c>
      <c r="L38" s="36">
        <f t="shared" si="13"/>
        <v>0</v>
      </c>
      <c r="M38" s="36">
        <f t="shared" si="13"/>
        <v>0</v>
      </c>
    </row>
    <row r="39" spans="1:13">
      <c r="A39" s="13"/>
      <c r="B39" s="196" t="s">
        <v>192</v>
      </c>
      <c r="C39" s="205"/>
      <c r="D39" s="205"/>
      <c r="E39" s="205">
        <f>D39</f>
        <v>0</v>
      </c>
      <c r="F39" s="205"/>
      <c r="G39" s="205">
        <f>E39*15</f>
        <v>0</v>
      </c>
      <c r="H39" s="178">
        <f>G39</f>
        <v>0</v>
      </c>
      <c r="I39" s="178">
        <f>H39+E39</f>
        <v>0</v>
      </c>
      <c r="J39" s="178">
        <f>4000*I39</f>
        <v>0</v>
      </c>
      <c r="K39" s="178"/>
      <c r="L39" s="141"/>
      <c r="M39" s="42">
        <f>J39+K39</f>
        <v>0</v>
      </c>
    </row>
    <row r="40" spans="1:13">
      <c r="A40" s="14"/>
      <c r="B40" s="180"/>
      <c r="C40" s="205"/>
      <c r="D40" s="205"/>
      <c r="E40" s="205"/>
      <c r="F40" s="205"/>
      <c r="G40" s="205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3">
      <c r="A42" s="9"/>
      <c r="B42" s="24" t="s">
        <v>13</v>
      </c>
      <c r="C42" s="205"/>
      <c r="D42" s="205"/>
      <c r="E42" s="205">
        <f>D42</f>
        <v>0</v>
      </c>
      <c r="F42" s="205"/>
      <c r="G42" s="205">
        <f>E42*44</f>
        <v>0</v>
      </c>
      <c r="H42" s="178">
        <f>G42</f>
        <v>0</v>
      </c>
      <c r="I42" s="178">
        <f>H42+E42*2</f>
        <v>0</v>
      </c>
      <c r="J42" s="178">
        <f>4300*I42</f>
        <v>0</v>
      </c>
      <c r="K42" s="178">
        <f>1500*H42</f>
        <v>0</v>
      </c>
      <c r="L42" s="141"/>
      <c r="M42" s="42">
        <f>J42+K42</f>
        <v>0</v>
      </c>
    </row>
    <row r="43" spans="1:13">
      <c r="A43" s="9"/>
      <c r="B43" s="24" t="s">
        <v>14</v>
      </c>
      <c r="C43" s="205"/>
      <c r="D43" s="205"/>
      <c r="E43" s="205">
        <f>D43</f>
        <v>0</v>
      </c>
      <c r="F43" s="205"/>
      <c r="G43" s="205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0</v>
      </c>
      <c r="E44" s="36">
        <f t="shared" ref="E44:L44" si="15">E45+E46+E47</f>
        <v>0</v>
      </c>
      <c r="F44" s="36"/>
      <c r="G44" s="36">
        <f t="shared" si="15"/>
        <v>0</v>
      </c>
      <c r="H44" s="36">
        <f t="shared" si="15"/>
        <v>0</v>
      </c>
      <c r="I44" s="36">
        <f t="shared" si="15"/>
        <v>0</v>
      </c>
      <c r="J44" s="37">
        <f>J45+J46+J47</f>
        <v>0</v>
      </c>
      <c r="K44" s="37">
        <f>K45+K46+K47</f>
        <v>0</v>
      </c>
      <c r="L44" s="36">
        <f t="shared" si="15"/>
        <v>0</v>
      </c>
      <c r="M44" s="37">
        <f>M45+M46+M47</f>
        <v>0</v>
      </c>
    </row>
    <row r="45" spans="1:13">
      <c r="A45" s="17"/>
      <c r="B45" s="25" t="s">
        <v>13</v>
      </c>
      <c r="C45" s="205"/>
      <c r="D45" s="205"/>
      <c r="E45" s="205">
        <f>D45</f>
        <v>0</v>
      </c>
      <c r="F45" s="205"/>
      <c r="G45" s="205">
        <f>D45*40</f>
        <v>0</v>
      </c>
      <c r="H45" s="178">
        <f>G45</f>
        <v>0</v>
      </c>
      <c r="I45" s="205">
        <f>E45*42</f>
        <v>0</v>
      </c>
      <c r="J45" s="178">
        <f>5590*I45</f>
        <v>0</v>
      </c>
      <c r="K45" s="178">
        <f>1500*H45</f>
        <v>0</v>
      </c>
      <c r="L45" s="141"/>
      <c r="M45" s="42">
        <f>J45+K45</f>
        <v>0</v>
      </c>
    </row>
    <row r="46" spans="1:13">
      <c r="A46" s="18"/>
      <c r="B46" s="24" t="s">
        <v>15</v>
      </c>
      <c r="C46" s="205"/>
      <c r="D46" s="205"/>
      <c r="E46" s="205">
        <f>D46</f>
        <v>0</v>
      </c>
      <c r="F46" s="205"/>
      <c r="G46" s="205">
        <f>D46*40</f>
        <v>0</v>
      </c>
      <c r="H46" s="178">
        <f>G46</f>
        <v>0</v>
      </c>
      <c r="I46" s="205">
        <f>E46*42</f>
        <v>0</v>
      </c>
      <c r="J46" s="178">
        <f>5590*I46</f>
        <v>0</v>
      </c>
      <c r="K46" s="178">
        <f>1500*H46</f>
        <v>0</v>
      </c>
      <c r="L46" s="141"/>
      <c r="M46" s="42">
        <f>J46+K46</f>
        <v>0</v>
      </c>
    </row>
    <row r="47" spans="1:13">
      <c r="A47" s="9"/>
      <c r="B47" s="22" t="s">
        <v>167</v>
      </c>
      <c r="C47" s="205"/>
      <c r="D47" s="205"/>
      <c r="E47" s="205">
        <f>D47</f>
        <v>0</v>
      </c>
      <c r="F47" s="205"/>
      <c r="G47" s="205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205"/>
      <c r="D49" s="205"/>
      <c r="E49" s="205">
        <f>D49</f>
        <v>0</v>
      </c>
      <c r="F49" s="205"/>
      <c r="G49" s="205">
        <f>D49*28</f>
        <v>0</v>
      </c>
      <c r="H49" s="178">
        <f>G49</f>
        <v>0</v>
      </c>
      <c r="I49" s="178">
        <f>H49+E49</f>
        <v>0</v>
      </c>
      <c r="J49" s="178">
        <f>4300*I49</f>
        <v>0</v>
      </c>
      <c r="K49" s="178">
        <f>2500*H49</f>
        <v>0</v>
      </c>
      <c r="L49" s="141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0</v>
      </c>
      <c r="E50" s="36">
        <f t="shared" ref="E50:L50" si="17">E51+E52</f>
        <v>0</v>
      </c>
      <c r="F50" s="36"/>
      <c r="G50" s="36">
        <f t="shared" si="17"/>
        <v>0</v>
      </c>
      <c r="H50" s="36">
        <f t="shared" si="17"/>
        <v>0</v>
      </c>
      <c r="I50" s="36">
        <f t="shared" si="17"/>
        <v>0</v>
      </c>
      <c r="J50" s="36">
        <f t="shared" si="17"/>
        <v>0</v>
      </c>
      <c r="K50" s="36">
        <f t="shared" si="17"/>
        <v>0</v>
      </c>
      <c r="L50" s="36">
        <f t="shared" si="17"/>
        <v>0</v>
      </c>
      <c r="M50" s="37">
        <f>M51+M52</f>
        <v>0</v>
      </c>
    </row>
    <row r="51" spans="1:13">
      <c r="A51" s="89"/>
      <c r="B51" s="92" t="s">
        <v>137</v>
      </c>
      <c r="C51" s="90"/>
      <c r="D51" s="90"/>
      <c r="E51" s="205">
        <f>D51</f>
        <v>0</v>
      </c>
      <c r="F51" s="90"/>
      <c r="G51" s="90">
        <f>E51*15</f>
        <v>0</v>
      </c>
      <c r="H51" s="178">
        <f>G51</f>
        <v>0</v>
      </c>
      <c r="I51" s="178">
        <f>H51+E51</f>
        <v>0</v>
      </c>
      <c r="J51" s="178">
        <f>4000*I51</f>
        <v>0</v>
      </c>
      <c r="K51" s="178"/>
      <c r="L51" s="91"/>
      <c r="M51" s="42">
        <f>J51+K51</f>
        <v>0</v>
      </c>
    </row>
    <row r="52" spans="1:13">
      <c r="A52" s="13"/>
      <c r="B52" s="93" t="s">
        <v>18</v>
      </c>
      <c r="C52" s="205"/>
      <c r="D52" s="205"/>
      <c r="E52" s="205">
        <f>D52</f>
        <v>0</v>
      </c>
      <c r="F52" s="205"/>
      <c r="G52" s="90">
        <f>E52*15</f>
        <v>0</v>
      </c>
      <c r="H52" s="178">
        <f>G52</f>
        <v>0</v>
      </c>
      <c r="I52" s="178">
        <f>H52+E52</f>
        <v>0</v>
      </c>
      <c r="J52" s="178">
        <f>4000*I52</f>
        <v>0</v>
      </c>
      <c r="K52" s="178"/>
      <c r="L52" s="141"/>
      <c r="M52" s="42">
        <f>J52+K52</f>
        <v>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0</v>
      </c>
      <c r="E57" s="60">
        <f>SUM(E58:E60)</f>
        <v>0</v>
      </c>
      <c r="F57" s="60"/>
      <c r="G57" s="60">
        <f>SUM(G58:G60)</f>
        <v>0</v>
      </c>
      <c r="H57" s="95">
        <f>SUM(H58:H60)</f>
        <v>0</v>
      </c>
      <c r="I57" s="60">
        <f t="shared" ref="I57:M57" si="20">SUM(I58:I60)</f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197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0</v>
      </c>
      <c r="E61" s="60">
        <f>E62+E63</f>
        <v>0</v>
      </c>
      <c r="F61" s="60"/>
      <c r="G61" s="60">
        <f>G62+G63</f>
        <v>0</v>
      </c>
      <c r="H61" s="60">
        <f t="shared" ref="H61:L61" si="22">H62+H63</f>
        <v>0</v>
      </c>
      <c r="I61" s="60">
        <f t="shared" si="22"/>
        <v>0</v>
      </c>
      <c r="J61" s="60">
        <f t="shared" si="22"/>
        <v>0</v>
      </c>
      <c r="K61" s="60">
        <f t="shared" si="22"/>
        <v>0</v>
      </c>
      <c r="L61" s="60">
        <f t="shared" si="22"/>
        <v>0</v>
      </c>
      <c r="M61" s="95">
        <f>M62+M63</f>
        <v>0</v>
      </c>
    </row>
    <row r="62" spans="1:13">
      <c r="A62" s="109"/>
      <c r="B62" s="112" t="s">
        <v>165</v>
      </c>
      <c r="C62" s="114"/>
      <c r="D62" s="114"/>
      <c r="E62" s="111">
        <f>D62</f>
        <v>0</v>
      </c>
      <c r="F62" s="114"/>
      <c r="G62" s="114"/>
      <c r="H62" s="115">
        <f>G62</f>
        <v>0</v>
      </c>
      <c r="I62" s="115">
        <f>H62+E62*2</f>
        <v>0</v>
      </c>
      <c r="J62" s="116">
        <f>4300*I62</f>
        <v>0</v>
      </c>
      <c r="K62" s="115">
        <f>H62*2500</f>
        <v>0</v>
      </c>
      <c r="L62" s="117"/>
      <c r="M62" s="42">
        <f>J62+K62</f>
        <v>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/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/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0</v>
      </c>
      <c r="E72" s="103">
        <f t="shared" si="25"/>
        <v>0</v>
      </c>
      <c r="F72" s="103">
        <f t="shared" si="25"/>
        <v>0</v>
      </c>
      <c r="G72" s="103">
        <f t="shared" si="25"/>
        <v>0</v>
      </c>
      <c r="H72" s="104">
        <f t="shared" si="25"/>
        <v>0</v>
      </c>
      <c r="I72" s="104">
        <f t="shared" si="25"/>
        <v>0</v>
      </c>
      <c r="J72" s="104">
        <f t="shared" si="25"/>
        <v>0</v>
      </c>
      <c r="K72" s="104">
        <f t="shared" si="25"/>
        <v>0</v>
      </c>
      <c r="L72" s="103">
        <f t="shared" si="25"/>
        <v>0</v>
      </c>
      <c r="M72" s="104">
        <f>M73</f>
        <v>0</v>
      </c>
    </row>
    <row r="73" spans="1:13">
      <c r="A73" s="14"/>
      <c r="B73" s="128" t="s">
        <v>182</v>
      </c>
      <c r="C73" s="101"/>
      <c r="D73" s="101"/>
      <c r="E73" s="101">
        <f>D73</f>
        <v>0</v>
      </c>
      <c r="F73" s="101"/>
      <c r="G73" s="101">
        <f>E73*41</f>
        <v>0</v>
      </c>
      <c r="H73" s="102">
        <f>G73</f>
        <v>0</v>
      </c>
      <c r="I73" s="102">
        <f>H73+E73*2</f>
        <v>0</v>
      </c>
      <c r="J73" s="178">
        <f>5590*I73</f>
        <v>0</v>
      </c>
      <c r="K73" s="178">
        <f>3200*H73</f>
        <v>0</v>
      </c>
      <c r="L73" s="45"/>
      <c r="M73" s="42">
        <f>J73+K73</f>
        <v>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0</v>
      </c>
      <c r="D76" s="41">
        <f>D8+D13+D20+D22+D24+D26+D28+D32+D34+D38+D41+D44+D48+D50+D53+D55+D57+D61+D66+D68+D70+D72</f>
        <v>0</v>
      </c>
      <c r="E76" s="41">
        <f>E8+E13+E20+E22+E24+E26+E28+E32+E34+E38+E41+E44+E48+E50+E53+E55+E57+E61+E64+E66+E68+E70+E72</f>
        <v>0</v>
      </c>
      <c r="F76" s="41">
        <f>F8+F13+F28+F34+F64</f>
        <v>0</v>
      </c>
      <c r="G76" s="41">
        <f>G8+G13+G20+G22+G24+G26+G28+G32+G34+G38+G41+G44+G48+G50+G53+G55+G57+G61+G66+G68+G70+G72</f>
        <v>0</v>
      </c>
      <c r="H76" s="41">
        <f>H8+H13+H20+H22+H24+H26+H28+H32+H34+H38+H41+H44+H48+H50+H53+H55+H57+H61+H64+H66+H68+H70+H72</f>
        <v>0</v>
      </c>
      <c r="I76" s="41">
        <f>I8+I13+I20+I22+I24+I26+I28+I32+I34+I38+I41+I44+I48+I50+I53+I55+I57+I61+I64+I66+I68+I70+I72</f>
        <v>0</v>
      </c>
      <c r="J76" s="41">
        <f>J8+J13+J20+J22+J24+J26+J28+J32+J34+J38+J41+J44+J48+J50+J53+J55+J57+J61+J64+J66+J68+J70+J72</f>
        <v>0</v>
      </c>
      <c r="K76" s="41">
        <f>K8+K13+K20+K22+K24+K26+K28+K32+K34+K38+K41+K44+K48+K50+K53+K55+K57+K61+K64+K66+K68+K70+K72</f>
        <v>0</v>
      </c>
      <c r="L76" s="41"/>
      <c r="M76" s="41">
        <f>M8+M13+M20+M22+M24+M26+M28+M32+M34+M38+M41+M44+M48+M50+M53+M55+M57+M61+M64+M77+M78+M66+M68+M70+M72</f>
        <v>0</v>
      </c>
    </row>
    <row r="77" spans="1:13" ht="13.5" thickTop="1">
      <c r="D77" s="270"/>
      <c r="E77" s="270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204"/>
      <c r="D78" s="248"/>
      <c r="E78" s="248"/>
      <c r="F78" s="204"/>
      <c r="G78" s="204"/>
      <c r="H78" s="81"/>
      <c r="J78" s="80"/>
      <c r="K78" s="87" t="s">
        <v>88</v>
      </c>
      <c r="L78" s="88"/>
      <c r="M78" s="87">
        <f>15000*L78</f>
        <v>0</v>
      </c>
    </row>
    <row r="79" spans="1:13">
      <c r="B79" s="132"/>
      <c r="C79" s="204"/>
      <c r="D79" s="261"/>
      <c r="E79" s="261"/>
      <c r="F79" s="204"/>
      <c r="G79" s="204"/>
      <c r="H79" s="81"/>
      <c r="K79" s="73" t="s">
        <v>32</v>
      </c>
      <c r="L79" s="206">
        <f>L77+L78</f>
        <v>0</v>
      </c>
    </row>
    <row r="80" spans="1:13">
      <c r="B80" s="132"/>
      <c r="C80" s="204"/>
      <c r="D80" s="263"/>
      <c r="E80" s="263"/>
      <c r="F80" s="133"/>
      <c r="G80" s="133"/>
      <c r="H80" s="82"/>
      <c r="I80" s="77"/>
      <c r="J80" s="134"/>
      <c r="K80" s="81"/>
      <c r="L80" s="204"/>
      <c r="M80" s="81"/>
    </row>
    <row r="81" spans="2:13">
      <c r="B81" s="132"/>
      <c r="C81" s="204"/>
      <c r="D81" s="261"/>
      <c r="E81" s="261"/>
      <c r="F81" s="204"/>
      <c r="G81" s="204"/>
      <c r="H81" s="82"/>
      <c r="I81" s="74"/>
      <c r="J81" s="81"/>
      <c r="K81" s="136"/>
      <c r="L81" s="136"/>
      <c r="M81" s="136"/>
    </row>
    <row r="82" spans="2:13">
      <c r="B82" s="132"/>
      <c r="C82" s="204"/>
      <c r="D82" s="261"/>
      <c r="E82" s="261"/>
      <c r="F82" s="204"/>
      <c r="G82" s="204"/>
      <c r="H82" s="82"/>
      <c r="I82" s="73"/>
      <c r="J82" s="81"/>
      <c r="K82" s="81"/>
      <c r="L82" s="139"/>
      <c r="M82" s="97"/>
    </row>
    <row r="83" spans="2:13">
      <c r="B83" s="132"/>
      <c r="C83" s="204"/>
      <c r="D83" s="261"/>
      <c r="E83" s="261"/>
      <c r="F83" s="204"/>
      <c r="G83" s="204"/>
      <c r="H83" s="82"/>
      <c r="I83" s="74"/>
      <c r="J83" s="81"/>
      <c r="K83" s="81"/>
      <c r="L83" s="204"/>
      <c r="M83" s="97"/>
    </row>
    <row r="84" spans="2:13">
      <c r="B84" s="132"/>
      <c r="C84" s="204"/>
      <c r="D84" s="261"/>
      <c r="E84" s="261"/>
      <c r="F84" s="135"/>
      <c r="G84" s="135"/>
      <c r="H84" s="83"/>
      <c r="I84" s="74"/>
      <c r="J84" s="81"/>
      <c r="K84" s="81"/>
      <c r="L84" s="204"/>
      <c r="M84" s="81"/>
    </row>
    <row r="85" spans="2:13">
      <c r="B85" s="132"/>
      <c r="C85" s="204"/>
      <c r="D85" s="261"/>
      <c r="E85" s="261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204"/>
      <c r="D86" s="262"/>
      <c r="E86" s="262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204"/>
      <c r="D87" s="261"/>
      <c r="E87" s="261"/>
      <c r="F87" s="204"/>
      <c r="G87" s="204"/>
      <c r="H87" s="97"/>
      <c r="J87" s="81"/>
      <c r="K87" s="81"/>
      <c r="L87" s="81"/>
      <c r="M87" s="97"/>
    </row>
    <row r="88" spans="2:13">
      <c r="B88" s="137"/>
      <c r="C88" s="204"/>
      <c r="D88" s="261"/>
      <c r="E88" s="261"/>
      <c r="F88" s="204"/>
      <c r="G88" s="204"/>
      <c r="H88" s="81"/>
      <c r="I88" s="31"/>
      <c r="J88" s="31"/>
    </row>
    <row r="89" spans="2:13">
      <c r="B89" s="138"/>
      <c r="C89" s="139"/>
      <c r="D89" s="261"/>
      <c r="E89" s="261"/>
      <c r="F89" s="204"/>
      <c r="G89" s="204"/>
      <c r="H89" s="81"/>
    </row>
    <row r="90" spans="2:13">
      <c r="B90" s="140"/>
      <c r="C90" s="204"/>
      <c r="D90" s="261"/>
      <c r="E90" s="261"/>
      <c r="F90" s="81"/>
      <c r="G90" s="81"/>
      <c r="H90" s="81"/>
      <c r="J90" s="31"/>
      <c r="M90" s="31"/>
    </row>
    <row r="91" spans="2:13">
      <c r="B91" s="140"/>
      <c r="C91" s="204"/>
      <c r="D91" s="261"/>
      <c r="E91" s="261"/>
      <c r="F91" s="81"/>
      <c r="G91" s="81"/>
      <c r="H91" s="81"/>
      <c r="J91" t="s">
        <v>70</v>
      </c>
    </row>
  </sheetData>
  <mergeCells count="28">
    <mergeCell ref="D91:E91"/>
    <mergeCell ref="D90:E90"/>
    <mergeCell ref="D89:E89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0:E80"/>
    <mergeCell ref="D81:E81"/>
    <mergeCell ref="D82:E82"/>
    <mergeCell ref="D77:E77"/>
    <mergeCell ref="D78:E78"/>
    <mergeCell ref="D79:E79"/>
    <mergeCell ref="D87:E87"/>
    <mergeCell ref="D88:E88"/>
    <mergeCell ref="D85:E85"/>
    <mergeCell ref="D86:E86"/>
    <mergeCell ref="D83:E83"/>
    <mergeCell ref="D84:E84"/>
  </mergeCells>
  <phoneticPr fontId="9" type="noConversion"/>
  <pageMargins left="0" right="0" top="1" bottom="1" header="0.5" footer="0.5"/>
  <pageSetup paperSize="9" orientation="landscape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91"/>
  <sheetViews>
    <sheetView workbookViewId="0">
      <selection sqref="A1:XFD1048576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2" t="s">
        <v>64</v>
      </c>
      <c r="B1" s="272"/>
      <c r="C1" s="272"/>
      <c r="D1" s="273" t="s">
        <v>65</v>
      </c>
      <c r="E1" s="273"/>
      <c r="F1" s="273"/>
      <c r="G1" s="273"/>
      <c r="H1" s="273"/>
      <c r="I1" s="273"/>
      <c r="J1" s="273"/>
      <c r="K1" s="273"/>
      <c r="L1" s="273"/>
      <c r="M1" s="273"/>
    </row>
    <row r="2" spans="1:13">
      <c r="A2" s="273" t="s">
        <v>66</v>
      </c>
      <c r="B2" s="273"/>
      <c r="C2" s="273"/>
      <c r="D2" s="274" t="s">
        <v>67</v>
      </c>
      <c r="E2" s="274"/>
      <c r="F2" s="274"/>
      <c r="G2" s="274"/>
      <c r="H2" s="274"/>
      <c r="I2" s="274"/>
      <c r="J2" s="274"/>
      <c r="K2" s="274"/>
      <c r="L2" s="274"/>
      <c r="M2" s="274"/>
    </row>
    <row r="3" spans="1:13">
      <c r="A3" s="249" t="s">
        <v>68</v>
      </c>
      <c r="B3" s="249"/>
      <c r="C3" s="249"/>
    </row>
    <row r="4" spans="1:13" ht="20.25">
      <c r="A4" s="271" t="s">
        <v>69</v>
      </c>
      <c r="B4" s="271"/>
      <c r="C4" s="271"/>
      <c r="D4" s="271"/>
      <c r="E4" s="271"/>
      <c r="F4" s="271"/>
      <c r="G4" s="271"/>
      <c r="H4" s="271"/>
      <c r="I4" s="271"/>
      <c r="J4" s="271"/>
      <c r="K4" s="271"/>
      <c r="L4" s="271"/>
      <c r="M4" s="271"/>
    </row>
    <row r="5" spans="1:13" ht="13.5" thickBot="1">
      <c r="A5" s="264" t="s">
        <v>194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</row>
    <row r="6" spans="1:13" ht="13.5" customHeight="1" thickTop="1">
      <c r="A6" s="5" t="s">
        <v>0</v>
      </c>
      <c r="B6" s="20" t="s">
        <v>1</v>
      </c>
      <c r="C6" s="265" t="s">
        <v>31</v>
      </c>
      <c r="D6" s="265"/>
      <c r="E6" s="265"/>
      <c r="F6" s="265" t="s">
        <v>33</v>
      </c>
      <c r="G6" s="265"/>
      <c r="H6" s="265"/>
      <c r="I6" s="265"/>
      <c r="J6" s="266" t="s">
        <v>41</v>
      </c>
      <c r="K6" s="266" t="s">
        <v>42</v>
      </c>
      <c r="L6" s="266" t="s">
        <v>43</v>
      </c>
      <c r="M6" s="268" t="s">
        <v>45</v>
      </c>
    </row>
    <row r="7" spans="1:13">
      <c r="A7" s="6" t="s">
        <v>2</v>
      </c>
      <c r="B7" s="21" t="s">
        <v>38</v>
      </c>
      <c r="C7" s="205" t="s">
        <v>35</v>
      </c>
      <c r="D7" s="205" t="s">
        <v>36</v>
      </c>
      <c r="E7" s="205" t="s">
        <v>32</v>
      </c>
      <c r="F7" s="205" t="s">
        <v>34</v>
      </c>
      <c r="G7" s="205" t="s">
        <v>37</v>
      </c>
      <c r="H7" s="27" t="s">
        <v>39</v>
      </c>
      <c r="I7" s="205" t="s">
        <v>40</v>
      </c>
      <c r="J7" s="267"/>
      <c r="K7" s="267"/>
      <c r="L7" s="267"/>
      <c r="M7" s="269"/>
    </row>
    <row r="8" spans="1:13">
      <c r="A8" s="35">
        <v>1</v>
      </c>
      <c r="B8" s="32" t="s">
        <v>20</v>
      </c>
      <c r="C8" s="33">
        <f>C9</f>
        <v>0</v>
      </c>
      <c r="D8" s="33">
        <f>D10+D11+D12</f>
        <v>0</v>
      </c>
      <c r="E8" s="33">
        <f>SUM(E9:E12)</f>
        <v>0</v>
      </c>
      <c r="F8" s="33">
        <f>F9</f>
        <v>0</v>
      </c>
      <c r="G8" s="33">
        <f>G10+G11+G12</f>
        <v>0</v>
      </c>
      <c r="H8" s="34">
        <f>SUM(H9:H12)</f>
        <v>0</v>
      </c>
      <c r="I8" s="34">
        <f>SUM(I9:I12)</f>
        <v>0</v>
      </c>
      <c r="J8" s="34">
        <f>SUM(J9:J12)</f>
        <v>0</v>
      </c>
      <c r="K8" s="34">
        <f>SUM(K9:K12)</f>
        <v>0</v>
      </c>
      <c r="L8" s="34">
        <f>L9+L10+L11+L12</f>
        <v>0</v>
      </c>
      <c r="M8" s="34">
        <f>SUM(M9:M12)</f>
        <v>0</v>
      </c>
    </row>
    <row r="9" spans="1:13">
      <c r="A9" s="8"/>
      <c r="B9" s="1" t="s">
        <v>3</v>
      </c>
      <c r="C9" s="205"/>
      <c r="D9" s="205"/>
      <c r="E9" s="205">
        <f>C9</f>
        <v>0</v>
      </c>
      <c r="F9" s="205">
        <f>E9*24</f>
        <v>0</v>
      </c>
      <c r="G9" s="205"/>
      <c r="H9" s="178">
        <f>F9</f>
        <v>0</v>
      </c>
      <c r="I9" s="178">
        <f>H9+E9</f>
        <v>0</v>
      </c>
      <c r="J9" s="178">
        <f>3200*I9</f>
        <v>0</v>
      </c>
      <c r="K9" s="178">
        <f>1600*H9</f>
        <v>0</v>
      </c>
      <c r="L9" s="141"/>
      <c r="M9" s="42">
        <f t="shared" ref="M9:M12" si="0">J9+K9</f>
        <v>0</v>
      </c>
    </row>
    <row r="10" spans="1:13">
      <c r="A10" s="9"/>
      <c r="B10" s="1" t="s">
        <v>6</v>
      </c>
      <c r="C10" s="205"/>
      <c r="D10" s="205"/>
      <c r="E10" s="205">
        <f>D10</f>
        <v>0</v>
      </c>
      <c r="F10" s="205"/>
      <c r="G10" s="205"/>
      <c r="H10" s="178">
        <f>G10</f>
        <v>0</v>
      </c>
      <c r="I10" s="178">
        <f>H10+E10</f>
        <v>0</v>
      </c>
      <c r="J10" s="178">
        <f>3200*I10</f>
        <v>0</v>
      </c>
      <c r="K10" s="178">
        <f>1600*H10</f>
        <v>0</v>
      </c>
      <c r="L10" s="141"/>
      <c r="M10" s="42">
        <f t="shared" si="0"/>
        <v>0</v>
      </c>
    </row>
    <row r="11" spans="1:13">
      <c r="A11" s="10"/>
      <c r="B11" s="1" t="s">
        <v>5</v>
      </c>
      <c r="C11" s="205"/>
      <c r="D11" s="205"/>
      <c r="E11" s="205">
        <f>D11</f>
        <v>0</v>
      </c>
      <c r="F11" s="205"/>
      <c r="G11" s="205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5"/>
      <c r="D12" s="205"/>
      <c r="E12" s="205">
        <f>D12</f>
        <v>0</v>
      </c>
      <c r="F12" s="205"/>
      <c r="G12" s="205">
        <f>E12*32</f>
        <v>0</v>
      </c>
      <c r="H12" s="178">
        <f>G12</f>
        <v>0</v>
      </c>
      <c r="I12" s="178">
        <f>H12+E12*2</f>
        <v>0</v>
      </c>
      <c r="J12" s="178">
        <f>4000*I12</f>
        <v>0</v>
      </c>
      <c r="K12" s="178"/>
      <c r="L12" s="141"/>
      <c r="M12" s="42">
        <f t="shared" si="0"/>
        <v>0</v>
      </c>
    </row>
    <row r="13" spans="1:13">
      <c r="A13" s="35">
        <v>2</v>
      </c>
      <c r="B13" s="32" t="s">
        <v>21</v>
      </c>
      <c r="C13" s="36">
        <f>C14</f>
        <v>0</v>
      </c>
      <c r="D13" s="36">
        <f>D15+D16+D17+D18+D19</f>
        <v>0</v>
      </c>
      <c r="E13" s="36">
        <f>SUM(E14:E19)</f>
        <v>0</v>
      </c>
      <c r="F13" s="36">
        <f>F14</f>
        <v>0</v>
      </c>
      <c r="G13" s="36">
        <f>G15+G16+G17+G18+G19</f>
        <v>0</v>
      </c>
      <c r="H13" s="37">
        <f>SUM(H14:H19)</f>
        <v>0</v>
      </c>
      <c r="I13" s="37">
        <f>SUM(I14:I19)</f>
        <v>0</v>
      </c>
      <c r="J13" s="37">
        <f>SUM(J14:J19)</f>
        <v>0</v>
      </c>
      <c r="K13" s="37">
        <f>SUM(K14:K19)</f>
        <v>0</v>
      </c>
      <c r="L13" s="44">
        <f>L14+L15+L16+L17+L18+L19</f>
        <v>0</v>
      </c>
      <c r="M13" s="37">
        <f>SUM(M14:M19)</f>
        <v>0</v>
      </c>
    </row>
    <row r="14" spans="1:13">
      <c r="A14" s="12"/>
      <c r="B14" s="1" t="s">
        <v>3</v>
      </c>
      <c r="C14" s="205"/>
      <c r="D14" s="205"/>
      <c r="E14" s="205">
        <f>C14</f>
        <v>0</v>
      </c>
      <c r="F14" s="205">
        <f>C14*15</f>
        <v>0</v>
      </c>
      <c r="G14" s="205"/>
      <c r="H14" s="178">
        <f>F14</f>
        <v>0</v>
      </c>
      <c r="I14" s="178">
        <f t="shared" ref="I14:I19" si="2">H14+E14</f>
        <v>0</v>
      </c>
      <c r="J14" s="178">
        <f>3200*I14</f>
        <v>0</v>
      </c>
      <c r="K14" s="178">
        <f>H14*1600</f>
        <v>0</v>
      </c>
      <c r="L14" s="141"/>
      <c r="M14" s="42">
        <f>J14+K14</f>
        <v>0</v>
      </c>
    </row>
    <row r="15" spans="1:13">
      <c r="A15" s="12"/>
      <c r="B15" s="1" t="s">
        <v>6</v>
      </c>
      <c r="C15" s="205"/>
      <c r="D15" s="205"/>
      <c r="E15" s="205">
        <f>D15</f>
        <v>0</v>
      </c>
      <c r="F15" s="205"/>
      <c r="G15" s="205">
        <f>D15*15</f>
        <v>0</v>
      </c>
      <c r="H15" s="178">
        <f>G15</f>
        <v>0</v>
      </c>
      <c r="I15" s="178">
        <f t="shared" si="2"/>
        <v>0</v>
      </c>
      <c r="J15" s="178">
        <f t="shared" ref="J15:J19" si="3">3200*I15</f>
        <v>0</v>
      </c>
      <c r="K15" s="178">
        <f t="shared" ref="K15:K19" si="4">H15*1600</f>
        <v>0</v>
      </c>
      <c r="L15" s="141"/>
      <c r="M15" s="42">
        <f t="shared" ref="M15:M19" si="5">J15+K15</f>
        <v>0</v>
      </c>
    </row>
    <row r="16" spans="1:13">
      <c r="A16" s="12"/>
      <c r="B16" s="1" t="s">
        <v>5</v>
      </c>
      <c r="C16" s="205"/>
      <c r="D16" s="205"/>
      <c r="E16" s="205">
        <f>D16</f>
        <v>0</v>
      </c>
      <c r="F16" s="205"/>
      <c r="G16" s="205">
        <f>D16*15</f>
        <v>0</v>
      </c>
      <c r="H16" s="178">
        <f>G16</f>
        <v>0</v>
      </c>
      <c r="I16" s="178">
        <f t="shared" si="2"/>
        <v>0</v>
      </c>
      <c r="J16" s="178">
        <f t="shared" si="3"/>
        <v>0</v>
      </c>
      <c r="K16" s="178">
        <f t="shared" si="4"/>
        <v>0</v>
      </c>
      <c r="L16" s="141"/>
      <c r="M16" s="42">
        <f t="shared" si="5"/>
        <v>0</v>
      </c>
    </row>
    <row r="17" spans="1:13">
      <c r="A17" s="12"/>
      <c r="B17" s="2" t="s">
        <v>7</v>
      </c>
      <c r="C17" s="205"/>
      <c r="D17" s="205"/>
      <c r="E17" s="205">
        <f>D17</f>
        <v>0</v>
      </c>
      <c r="F17" s="205"/>
      <c r="G17" s="205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5"/>
      <c r="D18" s="205"/>
      <c r="E18" s="205">
        <f>D18</f>
        <v>0</v>
      </c>
      <c r="F18" s="205"/>
      <c r="G18" s="205">
        <f>D18*15</f>
        <v>0</v>
      </c>
      <c r="H18" s="178">
        <f>G18</f>
        <v>0</v>
      </c>
      <c r="I18" s="178">
        <f t="shared" si="2"/>
        <v>0</v>
      </c>
      <c r="J18" s="178">
        <f t="shared" si="3"/>
        <v>0</v>
      </c>
      <c r="K18" s="178">
        <f t="shared" si="4"/>
        <v>0</v>
      </c>
      <c r="L18" s="141"/>
      <c r="M18" s="42">
        <f t="shared" si="5"/>
        <v>0</v>
      </c>
    </row>
    <row r="19" spans="1:13">
      <c r="A19" s="14"/>
      <c r="B19" s="23" t="s">
        <v>4</v>
      </c>
      <c r="C19" s="205"/>
      <c r="D19" s="205"/>
      <c r="E19" s="205">
        <f>D19</f>
        <v>0</v>
      </c>
      <c r="F19" s="205"/>
      <c r="G19" s="205">
        <f>D19*15</f>
        <v>0</v>
      </c>
      <c r="H19" s="178">
        <f>G19</f>
        <v>0</v>
      </c>
      <c r="I19" s="178">
        <f t="shared" si="2"/>
        <v>0</v>
      </c>
      <c r="J19" s="178">
        <f t="shared" si="3"/>
        <v>0</v>
      </c>
      <c r="K19" s="178">
        <f t="shared" si="4"/>
        <v>0</v>
      </c>
      <c r="L19" s="141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0</v>
      </c>
      <c r="E20" s="36">
        <f t="shared" ref="E20:L20" si="6">E21</f>
        <v>0</v>
      </c>
      <c r="F20" s="36"/>
      <c r="G20" s="36">
        <f t="shared" si="6"/>
        <v>0</v>
      </c>
      <c r="H20" s="36">
        <f t="shared" si="6"/>
        <v>0</v>
      </c>
      <c r="I20" s="36">
        <f t="shared" si="6"/>
        <v>0</v>
      </c>
      <c r="J20" s="36">
        <f t="shared" si="6"/>
        <v>0</v>
      </c>
      <c r="K20" s="36">
        <f t="shared" si="6"/>
        <v>0</v>
      </c>
      <c r="L20" s="36">
        <f t="shared" si="6"/>
        <v>0</v>
      </c>
      <c r="M20" s="37">
        <f>M21</f>
        <v>0</v>
      </c>
    </row>
    <row r="21" spans="1:13">
      <c r="A21" s="10"/>
      <c r="B21" s="24" t="s">
        <v>19</v>
      </c>
      <c r="C21" s="205"/>
      <c r="D21" s="205"/>
      <c r="E21" s="205">
        <f>D21</f>
        <v>0</v>
      </c>
      <c r="F21" s="205"/>
      <c r="G21" s="205"/>
      <c r="H21" s="178">
        <f>G21</f>
        <v>0</v>
      </c>
      <c r="I21" s="178"/>
      <c r="J21" s="178">
        <f>3200*I21</f>
        <v>0</v>
      </c>
      <c r="K21" s="178"/>
      <c r="L21" s="141"/>
      <c r="M21" s="42">
        <f>J21+K21</f>
        <v>0</v>
      </c>
    </row>
    <row r="22" spans="1:13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3">
      <c r="A23" s="15"/>
      <c r="B23" s="3" t="s">
        <v>9</v>
      </c>
      <c r="C23" s="205"/>
      <c r="D23" s="205"/>
      <c r="E23" s="205">
        <f>D23</f>
        <v>0</v>
      </c>
      <c r="F23" s="205"/>
      <c r="G23" s="205">
        <f>E23*32</f>
        <v>0</v>
      </c>
      <c r="H23" s="178">
        <f>G23</f>
        <v>0</v>
      </c>
      <c r="I23" s="178">
        <f>H23+E23*2</f>
        <v>0</v>
      </c>
      <c r="J23" s="178">
        <f>3200*I23</f>
        <v>0</v>
      </c>
      <c r="K23" s="178">
        <f>1600*H23</f>
        <v>0</v>
      </c>
      <c r="L23" s="141"/>
      <c r="M23" s="42">
        <f>J23+K23</f>
        <v>0</v>
      </c>
    </row>
    <row r="24" spans="1:13">
      <c r="A24" s="35">
        <v>5</v>
      </c>
      <c r="B24" s="32" t="s">
        <v>24</v>
      </c>
      <c r="C24" s="36"/>
      <c r="D24" s="36">
        <f>D25</f>
        <v>0</v>
      </c>
      <c r="E24" s="36">
        <f t="shared" ref="E24:L24" si="8">E25</f>
        <v>0</v>
      </c>
      <c r="F24" s="36"/>
      <c r="G24" s="36">
        <f t="shared" si="8"/>
        <v>0</v>
      </c>
      <c r="H24" s="36">
        <f t="shared" si="8"/>
        <v>0</v>
      </c>
      <c r="I24" s="36">
        <f t="shared" si="8"/>
        <v>0</v>
      </c>
      <c r="J24" s="36">
        <f t="shared" si="8"/>
        <v>0</v>
      </c>
      <c r="K24" s="36">
        <f t="shared" si="8"/>
        <v>0</v>
      </c>
      <c r="L24" s="36">
        <f t="shared" si="8"/>
        <v>0</v>
      </c>
      <c r="M24" s="37">
        <f>M25</f>
        <v>0</v>
      </c>
    </row>
    <row r="25" spans="1:13">
      <c r="A25" s="16"/>
      <c r="B25" s="23" t="s">
        <v>10</v>
      </c>
      <c r="C25" s="205"/>
      <c r="D25" s="205"/>
      <c r="E25" s="205">
        <f>D25</f>
        <v>0</v>
      </c>
      <c r="F25" s="205"/>
      <c r="G25" s="205">
        <f>E25*28</f>
        <v>0</v>
      </c>
      <c r="H25" s="178">
        <f>G25</f>
        <v>0</v>
      </c>
      <c r="I25" s="178">
        <f>H25+E25</f>
        <v>0</v>
      </c>
      <c r="J25" s="178">
        <f>3200*I25</f>
        <v>0</v>
      </c>
      <c r="K25" s="178">
        <f>1600*H25</f>
        <v>0</v>
      </c>
      <c r="L25" s="141"/>
      <c r="M25" s="42">
        <f>J25+K25</f>
        <v>0</v>
      </c>
    </row>
    <row r="26" spans="1:13">
      <c r="A26" s="38">
        <v>6</v>
      </c>
      <c r="B26" s="32" t="s">
        <v>25</v>
      </c>
      <c r="C26" s="36"/>
      <c r="D26" s="36">
        <f>D27</f>
        <v>0</v>
      </c>
      <c r="E26" s="36">
        <f t="shared" ref="E26:L26" si="9">E27</f>
        <v>0</v>
      </c>
      <c r="F26" s="36"/>
      <c r="G26" s="36">
        <f t="shared" si="9"/>
        <v>0</v>
      </c>
      <c r="H26" s="36">
        <f t="shared" si="9"/>
        <v>0</v>
      </c>
      <c r="I26" s="36">
        <f t="shared" si="9"/>
        <v>0</v>
      </c>
      <c r="J26" s="36">
        <f t="shared" si="9"/>
        <v>0</v>
      </c>
      <c r="K26" s="36">
        <f t="shared" si="9"/>
        <v>0</v>
      </c>
      <c r="L26" s="36">
        <f t="shared" si="9"/>
        <v>0</v>
      </c>
      <c r="M26" s="37">
        <f>M27</f>
        <v>0</v>
      </c>
    </row>
    <row r="27" spans="1:13">
      <c r="A27" s="15"/>
      <c r="B27" s="3" t="s">
        <v>10</v>
      </c>
      <c r="C27" s="205"/>
      <c r="D27" s="205"/>
      <c r="E27" s="205">
        <f>D27</f>
        <v>0</v>
      </c>
      <c r="F27" s="205"/>
      <c r="G27" s="205">
        <f>E27*24</f>
        <v>0</v>
      </c>
      <c r="H27" s="178">
        <f>G27</f>
        <v>0</v>
      </c>
      <c r="I27" s="178">
        <f>H27+E27</f>
        <v>0</v>
      </c>
      <c r="J27" s="178">
        <f>3200*I27</f>
        <v>0</v>
      </c>
      <c r="K27" s="178">
        <f>1600*H27</f>
        <v>0</v>
      </c>
      <c r="L27" s="141"/>
      <c r="M27" s="42">
        <f>J27+K27</f>
        <v>0</v>
      </c>
    </row>
    <row r="28" spans="1:13">
      <c r="A28" s="35">
        <v>7</v>
      </c>
      <c r="B28" s="32" t="s">
        <v>26</v>
      </c>
      <c r="C28" s="36">
        <f>C29</f>
        <v>0</v>
      </c>
      <c r="D28" s="36">
        <f>D30+D31</f>
        <v>0</v>
      </c>
      <c r="E28" s="36">
        <f>SUM(E29:E31)</f>
        <v>0</v>
      </c>
      <c r="F28" s="36">
        <f>F29</f>
        <v>0</v>
      </c>
      <c r="G28" s="37">
        <f>G30+G31</f>
        <v>0</v>
      </c>
      <c r="H28" s="37">
        <f>SUM(H29:H31)</f>
        <v>0</v>
      </c>
      <c r="I28" s="36">
        <f t="shared" ref="I28:M28" si="10">SUM(I29:I31)</f>
        <v>0</v>
      </c>
      <c r="J28" s="36">
        <f t="shared" si="10"/>
        <v>0</v>
      </c>
      <c r="K28" s="36">
        <f t="shared" si="10"/>
        <v>0</v>
      </c>
      <c r="L28" s="36">
        <f t="shared" si="10"/>
        <v>0</v>
      </c>
      <c r="M28" s="37">
        <f t="shared" si="10"/>
        <v>0</v>
      </c>
    </row>
    <row r="29" spans="1:13">
      <c r="A29" s="12"/>
      <c r="B29" s="1" t="s">
        <v>3</v>
      </c>
      <c r="C29" s="205"/>
      <c r="D29" s="205"/>
      <c r="E29" s="205">
        <f>C29</f>
        <v>0</v>
      </c>
      <c r="F29" s="205"/>
      <c r="G29" s="205"/>
      <c r="H29" s="178">
        <f>F29</f>
        <v>0</v>
      </c>
      <c r="I29" s="178">
        <f>H29+E29</f>
        <v>0</v>
      </c>
      <c r="J29" s="178">
        <f>3200*I29</f>
        <v>0</v>
      </c>
      <c r="K29" s="178">
        <f>1600*H29</f>
        <v>0</v>
      </c>
      <c r="L29" s="141"/>
      <c r="M29" s="42">
        <f>J29+K29</f>
        <v>0</v>
      </c>
    </row>
    <row r="30" spans="1:13">
      <c r="A30" s="12"/>
      <c r="B30" s="1" t="s">
        <v>11</v>
      </c>
      <c r="C30" s="205"/>
      <c r="D30" s="205"/>
      <c r="E30" s="205">
        <f>D30</f>
        <v>0</v>
      </c>
      <c r="F30" s="205"/>
      <c r="G30" s="178"/>
      <c r="H30" s="178">
        <f>G30</f>
        <v>0</v>
      </c>
      <c r="I30" s="178">
        <f>H30+E30</f>
        <v>0</v>
      </c>
      <c r="J30" s="178">
        <f>3200*I30</f>
        <v>0</v>
      </c>
      <c r="K30" s="178">
        <f>1600*H30</f>
        <v>0</v>
      </c>
      <c r="L30" s="141"/>
      <c r="M30" s="42">
        <f>J30+K30+M74</f>
        <v>0</v>
      </c>
    </row>
    <row r="31" spans="1:13">
      <c r="A31" s="14"/>
      <c r="B31" s="130" t="s">
        <v>188</v>
      </c>
      <c r="C31" s="205"/>
      <c r="D31" s="205"/>
      <c r="E31" s="205">
        <f>D31</f>
        <v>0</v>
      </c>
      <c r="F31" s="205"/>
      <c r="G31" s="178">
        <f>E31*15</f>
        <v>0</v>
      </c>
      <c r="H31" s="178">
        <f>G31</f>
        <v>0</v>
      </c>
      <c r="I31" s="178">
        <f>H31+E31</f>
        <v>0</v>
      </c>
      <c r="J31" s="178">
        <f>3200*I31</f>
        <v>0</v>
      </c>
      <c r="K31" s="178">
        <f>1600*H31</f>
        <v>0</v>
      </c>
      <c r="L31" s="141"/>
      <c r="M31" s="42">
        <f>J31+K31</f>
        <v>0</v>
      </c>
    </row>
    <row r="32" spans="1:13">
      <c r="A32" s="35">
        <v>8</v>
      </c>
      <c r="B32" s="32" t="s">
        <v>142</v>
      </c>
      <c r="C32" s="36"/>
      <c r="D32" s="36">
        <f>D33</f>
        <v>0</v>
      </c>
      <c r="E32" s="36">
        <f t="shared" ref="E32:L32" si="11">E33</f>
        <v>0</v>
      </c>
      <c r="F32" s="36"/>
      <c r="G32" s="36">
        <f t="shared" si="11"/>
        <v>0</v>
      </c>
      <c r="H32" s="36">
        <f t="shared" si="11"/>
        <v>0</v>
      </c>
      <c r="I32" s="37">
        <f>I33</f>
        <v>0</v>
      </c>
      <c r="J32" s="36">
        <f t="shared" si="11"/>
        <v>0</v>
      </c>
      <c r="K32" s="36">
        <f t="shared" si="11"/>
        <v>0</v>
      </c>
      <c r="L32" s="36">
        <f t="shared" si="11"/>
        <v>0</v>
      </c>
      <c r="M32" s="37">
        <f>M33</f>
        <v>0</v>
      </c>
    </row>
    <row r="33" spans="1:13">
      <c r="A33" s="10"/>
      <c r="B33" s="24" t="s">
        <v>19</v>
      </c>
      <c r="C33" s="205"/>
      <c r="D33" s="205"/>
      <c r="E33" s="205">
        <f>D33</f>
        <v>0</v>
      </c>
      <c r="F33" s="205"/>
      <c r="G33" s="205">
        <f>E33*15</f>
        <v>0</v>
      </c>
      <c r="H33" s="178">
        <f>G33</f>
        <v>0</v>
      </c>
      <c r="I33" s="178">
        <f>H33+E33</f>
        <v>0</v>
      </c>
      <c r="J33" s="178">
        <f>3200*I33</f>
        <v>0</v>
      </c>
      <c r="K33" s="178"/>
      <c r="L33" s="141"/>
      <c r="M33" s="42">
        <f>J33+K33</f>
        <v>0</v>
      </c>
    </row>
    <row r="34" spans="1:13">
      <c r="A34" s="35">
        <v>9</v>
      </c>
      <c r="B34" s="32" t="s">
        <v>27</v>
      </c>
      <c r="C34" s="36">
        <f>C35</f>
        <v>0</v>
      </c>
      <c r="D34" s="36">
        <f>D36+D37</f>
        <v>0</v>
      </c>
      <c r="E34" s="36">
        <f>C34+D34</f>
        <v>0</v>
      </c>
      <c r="F34" s="36">
        <f>F35</f>
        <v>0</v>
      </c>
      <c r="G34" s="36">
        <f>G36+G37</f>
        <v>0</v>
      </c>
      <c r="H34" s="37">
        <f>SUM(H35:H37)</f>
        <v>0</v>
      </c>
      <c r="I34" s="37">
        <f>SUM(I35:I37)</f>
        <v>0</v>
      </c>
      <c r="J34" s="37">
        <f>SUM(J35:J37)</f>
        <v>0</v>
      </c>
      <c r="K34" s="37">
        <f>SUM(K35:K37)</f>
        <v>0</v>
      </c>
      <c r="L34" s="36">
        <f t="shared" ref="L34" si="12">L36+L37</f>
        <v>0</v>
      </c>
      <c r="M34" s="37">
        <f>SUM(M35:M37)</f>
        <v>0</v>
      </c>
    </row>
    <row r="35" spans="1:13">
      <c r="A35" s="12"/>
      <c r="B35" s="1" t="s">
        <v>3</v>
      </c>
      <c r="C35" s="205"/>
      <c r="D35" s="205"/>
      <c r="E35" s="205">
        <f>C35</f>
        <v>0</v>
      </c>
      <c r="F35" s="205"/>
      <c r="G35" s="205"/>
      <c r="H35" s="178">
        <f>F35</f>
        <v>0</v>
      </c>
      <c r="I35" s="178">
        <f>H35+E35</f>
        <v>0</v>
      </c>
      <c r="J35" s="178">
        <f>3200*I35</f>
        <v>0</v>
      </c>
      <c r="K35" s="178">
        <f>1600*H35</f>
        <v>0</v>
      </c>
      <c r="L35" s="141"/>
      <c r="M35" s="42">
        <f>J35+K35</f>
        <v>0</v>
      </c>
    </row>
    <row r="36" spans="1:13">
      <c r="A36" s="13"/>
      <c r="B36" s="1" t="s">
        <v>12</v>
      </c>
      <c r="C36" s="205"/>
      <c r="D36" s="205"/>
      <c r="E36" s="205">
        <f>D36</f>
        <v>0</v>
      </c>
      <c r="F36" s="205"/>
      <c r="G36" s="205"/>
      <c r="H36" s="178">
        <f>G36</f>
        <v>0</v>
      </c>
      <c r="I36" s="178">
        <f>H36+E36</f>
        <v>0</v>
      </c>
      <c r="J36" s="178">
        <f>3200*I36</f>
        <v>0</v>
      </c>
      <c r="K36" s="178">
        <f>1600*H36</f>
        <v>0</v>
      </c>
      <c r="L36" s="141"/>
      <c r="M36" s="42">
        <f>J36+K36+M75</f>
        <v>0</v>
      </c>
    </row>
    <row r="37" spans="1:13">
      <c r="A37" s="13"/>
      <c r="B37" s="196" t="s">
        <v>193</v>
      </c>
      <c r="C37" s="205"/>
      <c r="D37" s="205"/>
      <c r="E37" s="205">
        <f>D37</f>
        <v>0</v>
      </c>
      <c r="F37" s="205"/>
      <c r="G37" s="205"/>
      <c r="H37" s="178">
        <f>G37</f>
        <v>0</v>
      </c>
      <c r="I37" s="178"/>
      <c r="J37" s="178">
        <f>4000*I37</f>
        <v>0</v>
      </c>
      <c r="K37" s="178"/>
      <c r="L37" s="141"/>
      <c r="M37" s="42">
        <f>J37+K37</f>
        <v>0</v>
      </c>
    </row>
    <row r="38" spans="1:13">
      <c r="A38" s="35">
        <v>10</v>
      </c>
      <c r="B38" s="32" t="s">
        <v>28</v>
      </c>
      <c r="C38" s="36"/>
      <c r="D38" s="36">
        <f>D39+D40</f>
        <v>0</v>
      </c>
      <c r="E38" s="36">
        <f t="shared" ref="E38:M38" si="13">E39+E40</f>
        <v>0</v>
      </c>
      <c r="F38" s="36">
        <f t="shared" si="13"/>
        <v>0</v>
      </c>
      <c r="G38" s="36">
        <f t="shared" si="13"/>
        <v>0</v>
      </c>
      <c r="H38" s="36">
        <f t="shared" si="13"/>
        <v>0</v>
      </c>
      <c r="I38" s="36">
        <f t="shared" si="13"/>
        <v>0</v>
      </c>
      <c r="J38" s="36">
        <f t="shared" si="13"/>
        <v>0</v>
      </c>
      <c r="K38" s="36">
        <f t="shared" si="13"/>
        <v>0</v>
      </c>
      <c r="L38" s="36">
        <f t="shared" si="13"/>
        <v>0</v>
      </c>
      <c r="M38" s="36">
        <f t="shared" si="13"/>
        <v>0</v>
      </c>
    </row>
    <row r="39" spans="1:13">
      <c r="A39" s="13"/>
      <c r="B39" s="196" t="s">
        <v>192</v>
      </c>
      <c r="C39" s="205"/>
      <c r="D39" s="205"/>
      <c r="E39" s="205">
        <f>D39</f>
        <v>0</v>
      </c>
      <c r="F39" s="205"/>
      <c r="G39" s="205">
        <f>E39*15</f>
        <v>0</v>
      </c>
      <c r="H39" s="178">
        <f>G39</f>
        <v>0</v>
      </c>
      <c r="I39" s="178">
        <f>H39+E39</f>
        <v>0</v>
      </c>
      <c r="J39" s="178">
        <f>4000*I39</f>
        <v>0</v>
      </c>
      <c r="K39" s="178"/>
      <c r="L39" s="141"/>
      <c r="M39" s="42">
        <f>J39+K39</f>
        <v>0</v>
      </c>
    </row>
    <row r="40" spans="1:13">
      <c r="A40" s="14"/>
      <c r="B40" s="180"/>
      <c r="C40" s="205"/>
      <c r="D40" s="205"/>
      <c r="E40" s="205"/>
      <c r="F40" s="205"/>
      <c r="G40" s="205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3">
      <c r="A42" s="9"/>
      <c r="B42" s="24" t="s">
        <v>13</v>
      </c>
      <c r="C42" s="205"/>
      <c r="D42" s="205"/>
      <c r="E42" s="205">
        <f>D42</f>
        <v>0</v>
      </c>
      <c r="F42" s="205"/>
      <c r="G42" s="205">
        <f>E42*44</f>
        <v>0</v>
      </c>
      <c r="H42" s="178">
        <f>G42</f>
        <v>0</v>
      </c>
      <c r="I42" s="178">
        <f>H42+E42*2</f>
        <v>0</v>
      </c>
      <c r="J42" s="178">
        <f>4300*I42</f>
        <v>0</v>
      </c>
      <c r="K42" s="178">
        <f>1500*H42</f>
        <v>0</v>
      </c>
      <c r="L42" s="141"/>
      <c r="M42" s="42">
        <f>J42+K42</f>
        <v>0</v>
      </c>
    </row>
    <row r="43" spans="1:13">
      <c r="A43" s="9"/>
      <c r="B43" s="24" t="s">
        <v>14</v>
      </c>
      <c r="C43" s="205"/>
      <c r="D43" s="205"/>
      <c r="E43" s="205">
        <f>D43</f>
        <v>0</v>
      </c>
      <c r="F43" s="205"/>
      <c r="G43" s="205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0</v>
      </c>
      <c r="E44" s="36">
        <f t="shared" ref="E44:L44" si="15">E45+E46+E47</f>
        <v>0</v>
      </c>
      <c r="F44" s="36"/>
      <c r="G44" s="36">
        <f t="shared" si="15"/>
        <v>0</v>
      </c>
      <c r="H44" s="36">
        <f t="shared" si="15"/>
        <v>0</v>
      </c>
      <c r="I44" s="36">
        <f t="shared" si="15"/>
        <v>0</v>
      </c>
      <c r="J44" s="37">
        <f>J45+J46+J47</f>
        <v>0</v>
      </c>
      <c r="K44" s="37">
        <f>K45+K46+K47</f>
        <v>0</v>
      </c>
      <c r="L44" s="36">
        <f t="shared" si="15"/>
        <v>0</v>
      </c>
      <c r="M44" s="37">
        <f>M45+M46+M47</f>
        <v>0</v>
      </c>
    </row>
    <row r="45" spans="1:13">
      <c r="A45" s="17"/>
      <c r="B45" s="25" t="s">
        <v>13</v>
      </c>
      <c r="C45" s="205"/>
      <c r="D45" s="205"/>
      <c r="E45" s="205">
        <f>D45</f>
        <v>0</v>
      </c>
      <c r="F45" s="205"/>
      <c r="G45" s="205">
        <f>D45*40</f>
        <v>0</v>
      </c>
      <c r="H45" s="178">
        <f>G45</f>
        <v>0</v>
      </c>
      <c r="I45" s="205">
        <f>E45*42</f>
        <v>0</v>
      </c>
      <c r="J45" s="178">
        <f>5590*I45</f>
        <v>0</v>
      </c>
      <c r="K45" s="178">
        <f>1500*H45</f>
        <v>0</v>
      </c>
      <c r="L45" s="141"/>
      <c r="M45" s="42">
        <f>J45+K45</f>
        <v>0</v>
      </c>
    </row>
    <row r="46" spans="1:13">
      <c r="A46" s="18"/>
      <c r="B46" s="24" t="s">
        <v>15</v>
      </c>
      <c r="C46" s="205"/>
      <c r="D46" s="205"/>
      <c r="E46" s="205">
        <f>D46</f>
        <v>0</v>
      </c>
      <c r="F46" s="205"/>
      <c r="G46" s="205">
        <f>D46*40</f>
        <v>0</v>
      </c>
      <c r="H46" s="178">
        <f>G46</f>
        <v>0</v>
      </c>
      <c r="I46" s="205">
        <f>E46*42</f>
        <v>0</v>
      </c>
      <c r="J46" s="178">
        <f>5590*I46</f>
        <v>0</v>
      </c>
      <c r="K46" s="178">
        <f>1500*H46</f>
        <v>0</v>
      </c>
      <c r="L46" s="141"/>
      <c r="M46" s="42">
        <f>J46+K46</f>
        <v>0</v>
      </c>
    </row>
    <row r="47" spans="1:13">
      <c r="A47" s="9"/>
      <c r="B47" s="22" t="s">
        <v>167</v>
      </c>
      <c r="C47" s="205"/>
      <c r="D47" s="205"/>
      <c r="E47" s="205">
        <f>D47</f>
        <v>0</v>
      </c>
      <c r="F47" s="205"/>
      <c r="G47" s="205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205"/>
      <c r="D49" s="205"/>
      <c r="E49" s="205">
        <f>D49</f>
        <v>0</v>
      </c>
      <c r="F49" s="205"/>
      <c r="G49" s="205">
        <f>D49*28</f>
        <v>0</v>
      </c>
      <c r="H49" s="178">
        <f>G49</f>
        <v>0</v>
      </c>
      <c r="I49" s="178">
        <f>H49+E49</f>
        <v>0</v>
      </c>
      <c r="J49" s="178">
        <f>4300*I49</f>
        <v>0</v>
      </c>
      <c r="K49" s="178">
        <f>2500*H49</f>
        <v>0</v>
      </c>
      <c r="L49" s="141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0</v>
      </c>
      <c r="E50" s="36">
        <f t="shared" ref="E50:L50" si="17">E51+E52</f>
        <v>0</v>
      </c>
      <c r="F50" s="36"/>
      <c r="G50" s="36">
        <f t="shared" si="17"/>
        <v>0</v>
      </c>
      <c r="H50" s="36">
        <f t="shared" si="17"/>
        <v>0</v>
      </c>
      <c r="I50" s="36">
        <f t="shared" si="17"/>
        <v>0</v>
      </c>
      <c r="J50" s="36">
        <f t="shared" si="17"/>
        <v>0</v>
      </c>
      <c r="K50" s="36">
        <f t="shared" si="17"/>
        <v>0</v>
      </c>
      <c r="L50" s="36">
        <f t="shared" si="17"/>
        <v>0</v>
      </c>
      <c r="M50" s="37">
        <f>M51+M52</f>
        <v>0</v>
      </c>
    </row>
    <row r="51" spans="1:13">
      <c r="A51" s="89"/>
      <c r="B51" s="92" t="s">
        <v>137</v>
      </c>
      <c r="C51" s="90"/>
      <c r="D51" s="90"/>
      <c r="E51" s="205">
        <f>D51</f>
        <v>0</v>
      </c>
      <c r="F51" s="90"/>
      <c r="G51" s="90">
        <f>E51*15</f>
        <v>0</v>
      </c>
      <c r="H51" s="178">
        <f>G51</f>
        <v>0</v>
      </c>
      <c r="I51" s="178">
        <f>H51+E51</f>
        <v>0</v>
      </c>
      <c r="J51" s="178">
        <f>4000*I51</f>
        <v>0</v>
      </c>
      <c r="K51" s="178"/>
      <c r="L51" s="91"/>
      <c r="M51" s="42">
        <f>J51+K51</f>
        <v>0</v>
      </c>
    </row>
    <row r="52" spans="1:13">
      <c r="A52" s="13"/>
      <c r="B52" s="93" t="s">
        <v>18</v>
      </c>
      <c r="C52" s="205"/>
      <c r="D52" s="205"/>
      <c r="E52" s="205">
        <f>D52</f>
        <v>0</v>
      </c>
      <c r="F52" s="205"/>
      <c r="G52" s="90">
        <f>E52*15</f>
        <v>0</v>
      </c>
      <c r="H52" s="178">
        <f>G52</f>
        <v>0</v>
      </c>
      <c r="I52" s="178">
        <f>H52+E52</f>
        <v>0</v>
      </c>
      <c r="J52" s="178">
        <f>4000*I52</f>
        <v>0</v>
      </c>
      <c r="K52" s="178"/>
      <c r="L52" s="141"/>
      <c r="M52" s="42">
        <f>J52+K52</f>
        <v>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0</v>
      </c>
      <c r="E57" s="60">
        <f>SUM(E58:E60)</f>
        <v>0</v>
      </c>
      <c r="F57" s="60"/>
      <c r="G57" s="60">
        <f>SUM(G58:G60)</f>
        <v>0</v>
      </c>
      <c r="H57" s="95">
        <f>SUM(H58:H60)</f>
        <v>0</v>
      </c>
      <c r="I57" s="60">
        <f t="shared" ref="I57:M57" si="20">SUM(I58:I60)</f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197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0</v>
      </c>
      <c r="E61" s="60">
        <f>E62+E63</f>
        <v>0</v>
      </c>
      <c r="F61" s="60"/>
      <c r="G61" s="60">
        <f>G62+G63</f>
        <v>0</v>
      </c>
      <c r="H61" s="60">
        <f t="shared" ref="H61:L61" si="22">H62+H63</f>
        <v>0</v>
      </c>
      <c r="I61" s="60">
        <f t="shared" si="22"/>
        <v>0</v>
      </c>
      <c r="J61" s="60">
        <f t="shared" si="22"/>
        <v>0</v>
      </c>
      <c r="K61" s="60">
        <f t="shared" si="22"/>
        <v>0</v>
      </c>
      <c r="L61" s="60">
        <f t="shared" si="22"/>
        <v>0</v>
      </c>
      <c r="M61" s="95">
        <f>M62+M63</f>
        <v>0</v>
      </c>
    </row>
    <row r="62" spans="1:13">
      <c r="A62" s="109"/>
      <c r="B62" s="112" t="s">
        <v>165</v>
      </c>
      <c r="C62" s="114"/>
      <c r="D62" s="114"/>
      <c r="E62" s="111">
        <f>D62</f>
        <v>0</v>
      </c>
      <c r="F62" s="114"/>
      <c r="G62" s="114"/>
      <c r="H62" s="115">
        <f>G62</f>
        <v>0</v>
      </c>
      <c r="I62" s="115">
        <f>H62+E62*2</f>
        <v>0</v>
      </c>
      <c r="J62" s="116">
        <f>4300*I62</f>
        <v>0</v>
      </c>
      <c r="K62" s="115">
        <f>H62*2500</f>
        <v>0</v>
      </c>
      <c r="L62" s="117"/>
      <c r="M62" s="42">
        <f>J62+K62</f>
        <v>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/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/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0</v>
      </c>
      <c r="E72" s="103">
        <f t="shared" si="25"/>
        <v>0</v>
      </c>
      <c r="F72" s="103">
        <f t="shared" si="25"/>
        <v>0</v>
      </c>
      <c r="G72" s="103">
        <f t="shared" si="25"/>
        <v>0</v>
      </c>
      <c r="H72" s="104">
        <f t="shared" si="25"/>
        <v>0</v>
      </c>
      <c r="I72" s="104">
        <f t="shared" si="25"/>
        <v>0</v>
      </c>
      <c r="J72" s="104">
        <f t="shared" si="25"/>
        <v>0</v>
      </c>
      <c r="K72" s="104">
        <f t="shared" si="25"/>
        <v>0</v>
      </c>
      <c r="L72" s="103">
        <f t="shared" si="25"/>
        <v>0</v>
      </c>
      <c r="M72" s="104">
        <f>M73</f>
        <v>0</v>
      </c>
    </row>
    <row r="73" spans="1:13">
      <c r="A73" s="14"/>
      <c r="B73" s="128" t="s">
        <v>182</v>
      </c>
      <c r="C73" s="101"/>
      <c r="D73" s="101"/>
      <c r="E73" s="101">
        <f>D73</f>
        <v>0</v>
      </c>
      <c r="F73" s="101"/>
      <c r="G73" s="101">
        <f>E73*41</f>
        <v>0</v>
      </c>
      <c r="H73" s="102">
        <f>G73</f>
        <v>0</v>
      </c>
      <c r="I73" s="102">
        <f>H73+E73*2</f>
        <v>0</v>
      </c>
      <c r="J73" s="178">
        <f>5590*I73</f>
        <v>0</v>
      </c>
      <c r="K73" s="178">
        <f>3200*H73</f>
        <v>0</v>
      </c>
      <c r="L73" s="45"/>
      <c r="M73" s="42">
        <f>J73+K73</f>
        <v>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0</v>
      </c>
      <c r="D76" s="41">
        <f>D8+D13+D20+D22+D24+D26+D28+D32+D34+D38+D41+D44+D48+D50+D53+D55+D57+D61+D66+D68+D70+D72</f>
        <v>0</v>
      </c>
      <c r="E76" s="41">
        <f>E8+E13+E20+E22+E24+E26+E28+E32+E34+E38+E41+E44+E48+E50+E53+E55+E57+E61+E64+E66+E68+E70+E72</f>
        <v>0</v>
      </c>
      <c r="F76" s="41">
        <f>F8+F13+F28+F34+F64</f>
        <v>0</v>
      </c>
      <c r="G76" s="41">
        <f>G8+G13+G20+G22+G24+G26+G28+G32+G34+G38+G41+G44+G48+G50+G53+G55+G57+G61+G66+G68+G70+G72</f>
        <v>0</v>
      </c>
      <c r="H76" s="41">
        <f>H8+H13+H20+H22+H24+H26+H28+H32+H34+H38+H41+H44+H48+H50+H53+H55+H57+H61+H64+H66+H68+H70+H72</f>
        <v>0</v>
      </c>
      <c r="I76" s="41">
        <f>I8+I13+I20+I22+I24+I26+I28+I32+I34+I38+I41+I44+I48+I50+I53+I55+I57+I61+I64+I66+I68+I70+I72</f>
        <v>0</v>
      </c>
      <c r="J76" s="41">
        <f>J8+J13+J20+J22+J24+J26+J28+J32+J34+J38+J41+J44+J48+J50+J53+J55+J57+J61+J64+J66+J68+J70+J72</f>
        <v>0</v>
      </c>
      <c r="K76" s="41">
        <f>K8+K13+K20+K22+K24+K26+K28+K32+K34+K38+K41+K44+K48+K50+K53+K55+K57+K61+K64+K66+K68+K70+K72</f>
        <v>0</v>
      </c>
      <c r="L76" s="41"/>
      <c r="M76" s="41">
        <f>M8+M13+M20+M22+M24+M26+M28+M32+M34+M38+M41+M44+M48+M50+M53+M55+M57+M61+M64+M77+M78+M66+M68+M70+M72</f>
        <v>0</v>
      </c>
    </row>
    <row r="77" spans="1:13" ht="13.5" thickTop="1">
      <c r="D77" s="270"/>
      <c r="E77" s="270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204"/>
      <c r="D78" s="248"/>
      <c r="E78" s="248"/>
      <c r="F78" s="204"/>
      <c r="G78" s="204"/>
      <c r="H78" s="81"/>
      <c r="J78" s="80"/>
      <c r="K78" s="87" t="s">
        <v>88</v>
      </c>
      <c r="L78" s="88"/>
      <c r="M78" s="87">
        <f>15000*L78</f>
        <v>0</v>
      </c>
    </row>
    <row r="79" spans="1:13">
      <c r="B79" s="132"/>
      <c r="C79" s="204"/>
      <c r="D79" s="261"/>
      <c r="E79" s="261"/>
      <c r="F79" s="204"/>
      <c r="G79" s="204"/>
      <c r="H79" s="81"/>
      <c r="K79" s="73" t="s">
        <v>32</v>
      </c>
      <c r="L79" s="206">
        <f>L77+L78</f>
        <v>0</v>
      </c>
    </row>
    <row r="80" spans="1:13">
      <c r="B80" s="132"/>
      <c r="C80" s="204"/>
      <c r="D80" s="263"/>
      <c r="E80" s="263"/>
      <c r="F80" s="133"/>
      <c r="G80" s="133"/>
      <c r="H80" s="82"/>
      <c r="I80" s="77"/>
      <c r="J80" s="134"/>
      <c r="K80" s="81"/>
      <c r="L80" s="204"/>
      <c r="M80" s="81"/>
    </row>
    <row r="81" spans="2:13">
      <c r="B81" s="132"/>
      <c r="C81" s="204"/>
      <c r="D81" s="261"/>
      <c r="E81" s="261"/>
      <c r="F81" s="204"/>
      <c r="G81" s="204"/>
      <c r="H81" s="82"/>
      <c r="I81" s="74"/>
      <c r="J81" s="81"/>
      <c r="K81" s="136"/>
      <c r="L81" s="136"/>
      <c r="M81" s="136"/>
    </row>
    <row r="82" spans="2:13">
      <c r="B82" s="132"/>
      <c r="C82" s="204"/>
      <c r="D82" s="261"/>
      <c r="E82" s="261"/>
      <c r="F82" s="204"/>
      <c r="G82" s="204"/>
      <c r="H82" s="82"/>
      <c r="I82" s="73"/>
      <c r="J82" s="81"/>
      <c r="K82" s="81"/>
      <c r="L82" s="139"/>
      <c r="M82" s="97"/>
    </row>
    <row r="83" spans="2:13">
      <c r="B83" s="132"/>
      <c r="C83" s="204"/>
      <c r="D83" s="261"/>
      <c r="E83" s="261"/>
      <c r="F83" s="204"/>
      <c r="G83" s="204"/>
      <c r="H83" s="82"/>
      <c r="I83" s="74"/>
      <c r="J83" s="81"/>
      <c r="K83" s="81"/>
      <c r="L83" s="204"/>
      <c r="M83" s="97"/>
    </row>
    <row r="84" spans="2:13">
      <c r="B84" s="132"/>
      <c r="C84" s="204"/>
      <c r="D84" s="261"/>
      <c r="E84" s="261"/>
      <c r="F84" s="135"/>
      <c r="G84" s="135"/>
      <c r="H84" s="83"/>
      <c r="I84" s="74"/>
      <c r="J84" s="81"/>
      <c r="K84" s="81"/>
      <c r="L84" s="204"/>
      <c r="M84" s="81"/>
    </row>
    <row r="85" spans="2:13">
      <c r="B85" s="132"/>
      <c r="C85" s="204"/>
      <c r="D85" s="261"/>
      <c r="E85" s="261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204"/>
      <c r="D86" s="262"/>
      <c r="E86" s="262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204"/>
      <c r="D87" s="261"/>
      <c r="E87" s="261"/>
      <c r="F87" s="204"/>
      <c r="G87" s="204"/>
      <c r="H87" s="97"/>
      <c r="J87" s="81"/>
      <c r="K87" s="81"/>
      <c r="L87" s="81"/>
      <c r="M87" s="97"/>
    </row>
    <row r="88" spans="2:13">
      <c r="B88" s="137"/>
      <c r="C88" s="204"/>
      <c r="D88" s="261"/>
      <c r="E88" s="261"/>
      <c r="F88" s="204"/>
      <c r="G88" s="204"/>
      <c r="H88" s="81"/>
      <c r="I88" s="31"/>
      <c r="J88" s="31"/>
    </row>
    <row r="89" spans="2:13">
      <c r="B89" s="138"/>
      <c r="C89" s="139"/>
      <c r="D89" s="261"/>
      <c r="E89" s="261"/>
      <c r="F89" s="204"/>
      <c r="G89" s="204"/>
      <c r="H89" s="81"/>
    </row>
    <row r="90" spans="2:13">
      <c r="B90" s="140"/>
      <c r="C90" s="204"/>
      <c r="D90" s="261"/>
      <c r="E90" s="261"/>
      <c r="F90" s="81"/>
      <c r="G90" s="81"/>
      <c r="H90" s="81"/>
      <c r="J90" s="31"/>
      <c r="M90" s="31"/>
    </row>
    <row r="91" spans="2:13">
      <c r="B91" s="140"/>
      <c r="C91" s="204"/>
      <c r="D91" s="261"/>
      <c r="E91" s="261"/>
      <c r="F91" s="81"/>
      <c r="G91" s="81"/>
      <c r="H91" s="81"/>
      <c r="J91" t="s">
        <v>70</v>
      </c>
    </row>
  </sheetData>
  <mergeCells count="28">
    <mergeCell ref="D91:E91"/>
    <mergeCell ref="D90:E90"/>
    <mergeCell ref="D89:E89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0:E80"/>
    <mergeCell ref="D81:E81"/>
    <mergeCell ref="D82:E82"/>
    <mergeCell ref="D77:E77"/>
    <mergeCell ref="D78:E78"/>
    <mergeCell ref="D79:E79"/>
    <mergeCell ref="D87:E87"/>
    <mergeCell ref="D88:E88"/>
    <mergeCell ref="D85:E85"/>
    <mergeCell ref="D86:E86"/>
    <mergeCell ref="D83:E83"/>
    <mergeCell ref="D84:E84"/>
  </mergeCells>
  <phoneticPr fontId="9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91"/>
  <sheetViews>
    <sheetView workbookViewId="0">
      <selection sqref="A1:XFD1048576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2" t="s">
        <v>64</v>
      </c>
      <c r="B1" s="272"/>
      <c r="C1" s="272"/>
      <c r="D1" s="273" t="s">
        <v>65</v>
      </c>
      <c r="E1" s="273"/>
      <c r="F1" s="273"/>
      <c r="G1" s="273"/>
      <c r="H1" s="273"/>
      <c r="I1" s="273"/>
      <c r="J1" s="273"/>
      <c r="K1" s="273"/>
      <c r="L1" s="273"/>
      <c r="M1" s="273"/>
    </row>
    <row r="2" spans="1:13">
      <c r="A2" s="273" t="s">
        <v>66</v>
      </c>
      <c r="B2" s="273"/>
      <c r="C2" s="273"/>
      <c r="D2" s="274" t="s">
        <v>67</v>
      </c>
      <c r="E2" s="274"/>
      <c r="F2" s="274"/>
      <c r="G2" s="274"/>
      <c r="H2" s="274"/>
      <c r="I2" s="274"/>
      <c r="J2" s="274"/>
      <c r="K2" s="274"/>
      <c r="L2" s="274"/>
      <c r="M2" s="274"/>
    </row>
    <row r="3" spans="1:13">
      <c r="A3" s="249" t="s">
        <v>68</v>
      </c>
      <c r="B3" s="249"/>
      <c r="C3" s="249"/>
    </row>
    <row r="4" spans="1:13" ht="20.25">
      <c r="A4" s="271" t="s">
        <v>69</v>
      </c>
      <c r="B4" s="271"/>
      <c r="C4" s="271"/>
      <c r="D4" s="271"/>
      <c r="E4" s="271"/>
      <c r="F4" s="271"/>
      <c r="G4" s="271"/>
      <c r="H4" s="271"/>
      <c r="I4" s="271"/>
      <c r="J4" s="271"/>
      <c r="K4" s="271"/>
      <c r="L4" s="271"/>
      <c r="M4" s="271"/>
    </row>
    <row r="5" spans="1:13" ht="13.5" thickBot="1">
      <c r="A5" s="264" t="s">
        <v>194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</row>
    <row r="6" spans="1:13" ht="13.5" customHeight="1" thickTop="1">
      <c r="A6" s="5" t="s">
        <v>0</v>
      </c>
      <c r="B6" s="20" t="s">
        <v>1</v>
      </c>
      <c r="C6" s="265" t="s">
        <v>31</v>
      </c>
      <c r="D6" s="265"/>
      <c r="E6" s="265"/>
      <c r="F6" s="265" t="s">
        <v>33</v>
      </c>
      <c r="G6" s="265"/>
      <c r="H6" s="265"/>
      <c r="I6" s="265"/>
      <c r="J6" s="266" t="s">
        <v>41</v>
      </c>
      <c r="K6" s="266" t="s">
        <v>42</v>
      </c>
      <c r="L6" s="266" t="s">
        <v>43</v>
      </c>
      <c r="M6" s="268" t="s">
        <v>45</v>
      </c>
    </row>
    <row r="7" spans="1:13">
      <c r="A7" s="6" t="s">
        <v>2</v>
      </c>
      <c r="B7" s="21" t="s">
        <v>38</v>
      </c>
      <c r="C7" s="205" t="s">
        <v>35</v>
      </c>
      <c r="D7" s="205" t="s">
        <v>36</v>
      </c>
      <c r="E7" s="205" t="s">
        <v>32</v>
      </c>
      <c r="F7" s="205" t="s">
        <v>34</v>
      </c>
      <c r="G7" s="205" t="s">
        <v>37</v>
      </c>
      <c r="H7" s="27" t="s">
        <v>39</v>
      </c>
      <c r="I7" s="205" t="s">
        <v>40</v>
      </c>
      <c r="J7" s="267"/>
      <c r="K7" s="267"/>
      <c r="L7" s="267"/>
      <c r="M7" s="269"/>
    </row>
    <row r="8" spans="1:13">
      <c r="A8" s="35">
        <v>1</v>
      </c>
      <c r="B8" s="32" t="s">
        <v>20</v>
      </c>
      <c r="C8" s="33">
        <f>C9</f>
        <v>0</v>
      </c>
      <c r="D8" s="33">
        <f>D10+D11+D12</f>
        <v>0</v>
      </c>
      <c r="E8" s="33">
        <f>SUM(E9:E12)</f>
        <v>0</v>
      </c>
      <c r="F8" s="33">
        <f>F9</f>
        <v>0</v>
      </c>
      <c r="G8" s="33">
        <f>G10+G11+G12</f>
        <v>0</v>
      </c>
      <c r="H8" s="34">
        <f>SUM(H9:H12)</f>
        <v>0</v>
      </c>
      <c r="I8" s="34">
        <f>SUM(I9:I12)</f>
        <v>0</v>
      </c>
      <c r="J8" s="34">
        <f>SUM(J9:J12)</f>
        <v>0</v>
      </c>
      <c r="K8" s="34">
        <f>SUM(K9:K12)</f>
        <v>0</v>
      </c>
      <c r="L8" s="34">
        <f>L9+L10+L11+L12</f>
        <v>0</v>
      </c>
      <c r="M8" s="34">
        <f>SUM(M9:M12)</f>
        <v>0</v>
      </c>
    </row>
    <row r="9" spans="1:13">
      <c r="A9" s="8"/>
      <c r="B9" s="1" t="s">
        <v>3</v>
      </c>
      <c r="C9" s="205"/>
      <c r="D9" s="205"/>
      <c r="E9" s="205">
        <f>C9</f>
        <v>0</v>
      </c>
      <c r="F9" s="205">
        <f>E9*24</f>
        <v>0</v>
      </c>
      <c r="G9" s="205"/>
      <c r="H9" s="178">
        <f>F9</f>
        <v>0</v>
      </c>
      <c r="I9" s="178">
        <f>H9+E9</f>
        <v>0</v>
      </c>
      <c r="J9" s="178">
        <f>3200*I9</f>
        <v>0</v>
      </c>
      <c r="K9" s="178">
        <f>1600*H9</f>
        <v>0</v>
      </c>
      <c r="L9" s="141"/>
      <c r="M9" s="42">
        <f t="shared" ref="M9:M12" si="0">J9+K9</f>
        <v>0</v>
      </c>
    </row>
    <row r="10" spans="1:13">
      <c r="A10" s="9"/>
      <c r="B10" s="1" t="s">
        <v>6</v>
      </c>
      <c r="C10" s="205"/>
      <c r="D10" s="205"/>
      <c r="E10" s="205">
        <f>D10</f>
        <v>0</v>
      </c>
      <c r="F10" s="205"/>
      <c r="G10" s="205"/>
      <c r="H10" s="178">
        <f>G10</f>
        <v>0</v>
      </c>
      <c r="I10" s="178">
        <f>H10+E10</f>
        <v>0</v>
      </c>
      <c r="J10" s="178">
        <f>3200*I10</f>
        <v>0</v>
      </c>
      <c r="K10" s="178">
        <f>1600*H10</f>
        <v>0</v>
      </c>
      <c r="L10" s="141"/>
      <c r="M10" s="42">
        <f t="shared" si="0"/>
        <v>0</v>
      </c>
    </row>
    <row r="11" spans="1:13">
      <c r="A11" s="10"/>
      <c r="B11" s="1" t="s">
        <v>5</v>
      </c>
      <c r="C11" s="205"/>
      <c r="D11" s="205"/>
      <c r="E11" s="205">
        <f>D11</f>
        <v>0</v>
      </c>
      <c r="F11" s="205"/>
      <c r="G11" s="205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5"/>
      <c r="D12" s="205"/>
      <c r="E12" s="205">
        <f>D12</f>
        <v>0</v>
      </c>
      <c r="F12" s="205"/>
      <c r="G12" s="205">
        <f>E12*32</f>
        <v>0</v>
      </c>
      <c r="H12" s="178">
        <f>G12</f>
        <v>0</v>
      </c>
      <c r="I12" s="178">
        <f>H12+E12*2</f>
        <v>0</v>
      </c>
      <c r="J12" s="178">
        <f>4000*I12</f>
        <v>0</v>
      </c>
      <c r="K12" s="178"/>
      <c r="L12" s="141"/>
      <c r="M12" s="42">
        <f t="shared" si="0"/>
        <v>0</v>
      </c>
    </row>
    <row r="13" spans="1:13">
      <c r="A13" s="35">
        <v>2</v>
      </c>
      <c r="B13" s="32" t="s">
        <v>21</v>
      </c>
      <c r="C13" s="36">
        <f>C14</f>
        <v>0</v>
      </c>
      <c r="D13" s="36">
        <f>D15+D16+D17+D18+D19</f>
        <v>0</v>
      </c>
      <c r="E13" s="36">
        <f>SUM(E14:E19)</f>
        <v>0</v>
      </c>
      <c r="F13" s="36">
        <f>F14</f>
        <v>0</v>
      </c>
      <c r="G13" s="36">
        <f>G15+G16+G17+G18+G19</f>
        <v>0</v>
      </c>
      <c r="H13" s="37">
        <f>SUM(H14:H19)</f>
        <v>0</v>
      </c>
      <c r="I13" s="37">
        <f>SUM(I14:I19)</f>
        <v>0</v>
      </c>
      <c r="J13" s="37">
        <f>SUM(J14:J19)</f>
        <v>0</v>
      </c>
      <c r="K13" s="37">
        <f>SUM(K14:K19)</f>
        <v>0</v>
      </c>
      <c r="L13" s="44">
        <f>L14+L15+L16+L17+L18+L19</f>
        <v>0</v>
      </c>
      <c r="M13" s="37">
        <f>SUM(M14:M19)</f>
        <v>0</v>
      </c>
    </row>
    <row r="14" spans="1:13">
      <c r="A14" s="12"/>
      <c r="B14" s="1" t="s">
        <v>3</v>
      </c>
      <c r="C14" s="205"/>
      <c r="D14" s="205"/>
      <c r="E14" s="205">
        <f>C14</f>
        <v>0</v>
      </c>
      <c r="F14" s="205">
        <f>C14*15</f>
        <v>0</v>
      </c>
      <c r="G14" s="205"/>
      <c r="H14" s="178">
        <f>F14</f>
        <v>0</v>
      </c>
      <c r="I14" s="178">
        <f t="shared" ref="I14:I19" si="2">H14+E14</f>
        <v>0</v>
      </c>
      <c r="J14" s="178">
        <f>3200*I14</f>
        <v>0</v>
      </c>
      <c r="K14" s="178">
        <f>H14*1600</f>
        <v>0</v>
      </c>
      <c r="L14" s="141"/>
      <c r="M14" s="42">
        <f>J14+K14</f>
        <v>0</v>
      </c>
    </row>
    <row r="15" spans="1:13">
      <c r="A15" s="12"/>
      <c r="B15" s="1" t="s">
        <v>6</v>
      </c>
      <c r="C15" s="205"/>
      <c r="D15" s="205"/>
      <c r="E15" s="205">
        <f>D15</f>
        <v>0</v>
      </c>
      <c r="F15" s="205"/>
      <c r="G15" s="205">
        <f>D15*15</f>
        <v>0</v>
      </c>
      <c r="H15" s="178">
        <f>G15</f>
        <v>0</v>
      </c>
      <c r="I15" s="178">
        <f t="shared" si="2"/>
        <v>0</v>
      </c>
      <c r="J15" s="178">
        <f t="shared" ref="J15:J19" si="3">3200*I15</f>
        <v>0</v>
      </c>
      <c r="K15" s="178">
        <f t="shared" ref="K15:K19" si="4">H15*1600</f>
        <v>0</v>
      </c>
      <c r="L15" s="141"/>
      <c r="M15" s="42">
        <f t="shared" ref="M15:M19" si="5">J15+K15</f>
        <v>0</v>
      </c>
    </row>
    <row r="16" spans="1:13">
      <c r="A16" s="12"/>
      <c r="B16" s="1" t="s">
        <v>5</v>
      </c>
      <c r="C16" s="205"/>
      <c r="D16" s="205"/>
      <c r="E16" s="205">
        <f>D16</f>
        <v>0</v>
      </c>
      <c r="F16" s="205"/>
      <c r="G16" s="205">
        <f>D16*15</f>
        <v>0</v>
      </c>
      <c r="H16" s="178">
        <f>G16</f>
        <v>0</v>
      </c>
      <c r="I16" s="178">
        <f t="shared" si="2"/>
        <v>0</v>
      </c>
      <c r="J16" s="178">
        <f t="shared" si="3"/>
        <v>0</v>
      </c>
      <c r="K16" s="178">
        <f t="shared" si="4"/>
        <v>0</v>
      </c>
      <c r="L16" s="141"/>
      <c r="M16" s="42">
        <f t="shared" si="5"/>
        <v>0</v>
      </c>
    </row>
    <row r="17" spans="1:13">
      <c r="A17" s="12"/>
      <c r="B17" s="2" t="s">
        <v>7</v>
      </c>
      <c r="C17" s="205"/>
      <c r="D17" s="205"/>
      <c r="E17" s="205">
        <f>D17</f>
        <v>0</v>
      </c>
      <c r="F17" s="205"/>
      <c r="G17" s="205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5"/>
      <c r="D18" s="205"/>
      <c r="E18" s="205">
        <f>D18</f>
        <v>0</v>
      </c>
      <c r="F18" s="205"/>
      <c r="G18" s="205">
        <f>D18*15</f>
        <v>0</v>
      </c>
      <c r="H18" s="178">
        <f>G18</f>
        <v>0</v>
      </c>
      <c r="I18" s="178">
        <f t="shared" si="2"/>
        <v>0</v>
      </c>
      <c r="J18" s="178">
        <f t="shared" si="3"/>
        <v>0</v>
      </c>
      <c r="K18" s="178">
        <f t="shared" si="4"/>
        <v>0</v>
      </c>
      <c r="L18" s="141"/>
      <c r="M18" s="42">
        <f t="shared" si="5"/>
        <v>0</v>
      </c>
    </row>
    <row r="19" spans="1:13">
      <c r="A19" s="14"/>
      <c r="B19" s="23" t="s">
        <v>4</v>
      </c>
      <c r="C19" s="205"/>
      <c r="D19" s="205"/>
      <c r="E19" s="205">
        <f>D19</f>
        <v>0</v>
      </c>
      <c r="F19" s="205"/>
      <c r="G19" s="205">
        <f>D19*15</f>
        <v>0</v>
      </c>
      <c r="H19" s="178">
        <f>G19</f>
        <v>0</v>
      </c>
      <c r="I19" s="178">
        <f t="shared" si="2"/>
        <v>0</v>
      </c>
      <c r="J19" s="178">
        <f t="shared" si="3"/>
        <v>0</v>
      </c>
      <c r="K19" s="178">
        <f t="shared" si="4"/>
        <v>0</v>
      </c>
      <c r="L19" s="141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0</v>
      </c>
      <c r="E20" s="36">
        <f t="shared" ref="E20:L20" si="6">E21</f>
        <v>0</v>
      </c>
      <c r="F20" s="36"/>
      <c r="G20" s="36">
        <f t="shared" si="6"/>
        <v>0</v>
      </c>
      <c r="H20" s="36">
        <f t="shared" si="6"/>
        <v>0</v>
      </c>
      <c r="I20" s="36">
        <f t="shared" si="6"/>
        <v>0</v>
      </c>
      <c r="J20" s="36">
        <f t="shared" si="6"/>
        <v>0</v>
      </c>
      <c r="K20" s="36">
        <f t="shared" si="6"/>
        <v>0</v>
      </c>
      <c r="L20" s="36">
        <f t="shared" si="6"/>
        <v>0</v>
      </c>
      <c r="M20" s="37">
        <f>M21</f>
        <v>0</v>
      </c>
    </row>
    <row r="21" spans="1:13">
      <c r="A21" s="10"/>
      <c r="B21" s="24" t="s">
        <v>19</v>
      </c>
      <c r="C21" s="205"/>
      <c r="D21" s="205"/>
      <c r="E21" s="205">
        <f>D21</f>
        <v>0</v>
      </c>
      <c r="F21" s="205"/>
      <c r="G21" s="205"/>
      <c r="H21" s="178">
        <f>G21</f>
        <v>0</v>
      </c>
      <c r="I21" s="178"/>
      <c r="J21" s="178">
        <f>3200*I21</f>
        <v>0</v>
      </c>
      <c r="K21" s="178"/>
      <c r="L21" s="141"/>
      <c r="M21" s="42">
        <f>J21+K21</f>
        <v>0</v>
      </c>
    </row>
    <row r="22" spans="1:13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3">
      <c r="A23" s="15"/>
      <c r="B23" s="3" t="s">
        <v>9</v>
      </c>
      <c r="C23" s="205"/>
      <c r="D23" s="205"/>
      <c r="E23" s="205">
        <f>D23</f>
        <v>0</v>
      </c>
      <c r="F23" s="205"/>
      <c r="G23" s="205">
        <f>E23*32</f>
        <v>0</v>
      </c>
      <c r="H23" s="178">
        <f>G23</f>
        <v>0</v>
      </c>
      <c r="I23" s="178">
        <f>H23+E23*2</f>
        <v>0</v>
      </c>
      <c r="J23" s="178">
        <f>3200*I23</f>
        <v>0</v>
      </c>
      <c r="K23" s="178">
        <f>1600*H23</f>
        <v>0</v>
      </c>
      <c r="L23" s="141"/>
      <c r="M23" s="42">
        <f>J23+K23</f>
        <v>0</v>
      </c>
    </row>
    <row r="24" spans="1:13">
      <c r="A24" s="35">
        <v>5</v>
      </c>
      <c r="B24" s="32" t="s">
        <v>24</v>
      </c>
      <c r="C24" s="36"/>
      <c r="D24" s="36">
        <f>D25</f>
        <v>0</v>
      </c>
      <c r="E24" s="36">
        <f t="shared" ref="E24:L24" si="8">E25</f>
        <v>0</v>
      </c>
      <c r="F24" s="36"/>
      <c r="G24" s="36">
        <f t="shared" si="8"/>
        <v>0</v>
      </c>
      <c r="H24" s="36">
        <f t="shared" si="8"/>
        <v>0</v>
      </c>
      <c r="I24" s="36">
        <f t="shared" si="8"/>
        <v>0</v>
      </c>
      <c r="J24" s="36">
        <f t="shared" si="8"/>
        <v>0</v>
      </c>
      <c r="K24" s="36">
        <f t="shared" si="8"/>
        <v>0</v>
      </c>
      <c r="L24" s="36">
        <f t="shared" si="8"/>
        <v>0</v>
      </c>
      <c r="M24" s="37">
        <f>M25</f>
        <v>0</v>
      </c>
    </row>
    <row r="25" spans="1:13">
      <c r="A25" s="16"/>
      <c r="B25" s="23" t="s">
        <v>10</v>
      </c>
      <c r="C25" s="205"/>
      <c r="D25" s="205"/>
      <c r="E25" s="205">
        <f>D25</f>
        <v>0</v>
      </c>
      <c r="F25" s="205"/>
      <c r="G25" s="205">
        <f>E25*28</f>
        <v>0</v>
      </c>
      <c r="H25" s="178">
        <f>G25</f>
        <v>0</v>
      </c>
      <c r="I25" s="178">
        <f>H25+E25</f>
        <v>0</v>
      </c>
      <c r="J25" s="178">
        <f>3200*I25</f>
        <v>0</v>
      </c>
      <c r="K25" s="178">
        <f>1600*H25</f>
        <v>0</v>
      </c>
      <c r="L25" s="141"/>
      <c r="M25" s="42">
        <f>J25+K25</f>
        <v>0</v>
      </c>
    </row>
    <row r="26" spans="1:13">
      <c r="A26" s="38">
        <v>6</v>
      </c>
      <c r="B26" s="32" t="s">
        <v>25</v>
      </c>
      <c r="C26" s="36"/>
      <c r="D26" s="36">
        <f>D27</f>
        <v>0</v>
      </c>
      <c r="E26" s="36">
        <f t="shared" ref="E26:L26" si="9">E27</f>
        <v>0</v>
      </c>
      <c r="F26" s="36"/>
      <c r="G26" s="36">
        <f t="shared" si="9"/>
        <v>0</v>
      </c>
      <c r="H26" s="36">
        <f t="shared" si="9"/>
        <v>0</v>
      </c>
      <c r="I26" s="36">
        <f t="shared" si="9"/>
        <v>0</v>
      </c>
      <c r="J26" s="36">
        <f t="shared" si="9"/>
        <v>0</v>
      </c>
      <c r="K26" s="36">
        <f t="shared" si="9"/>
        <v>0</v>
      </c>
      <c r="L26" s="36">
        <f t="shared" si="9"/>
        <v>0</v>
      </c>
      <c r="M26" s="37">
        <f>M27</f>
        <v>0</v>
      </c>
    </row>
    <row r="27" spans="1:13">
      <c r="A27" s="15"/>
      <c r="B27" s="3" t="s">
        <v>10</v>
      </c>
      <c r="C27" s="205"/>
      <c r="D27" s="205"/>
      <c r="E27" s="205">
        <f>D27</f>
        <v>0</v>
      </c>
      <c r="F27" s="205"/>
      <c r="G27" s="205">
        <f>E27*24</f>
        <v>0</v>
      </c>
      <c r="H27" s="178">
        <f>G27</f>
        <v>0</v>
      </c>
      <c r="I27" s="178">
        <f>H27+E27</f>
        <v>0</v>
      </c>
      <c r="J27" s="178">
        <f>3200*I27</f>
        <v>0</v>
      </c>
      <c r="K27" s="178">
        <f>1600*H27</f>
        <v>0</v>
      </c>
      <c r="L27" s="141"/>
      <c r="M27" s="42">
        <f>J27+K27</f>
        <v>0</v>
      </c>
    </row>
    <row r="28" spans="1:13">
      <c r="A28" s="35">
        <v>7</v>
      </c>
      <c r="B28" s="32" t="s">
        <v>26</v>
      </c>
      <c r="C28" s="36">
        <f>C29</f>
        <v>0</v>
      </c>
      <c r="D28" s="36">
        <f>D30+D31</f>
        <v>0</v>
      </c>
      <c r="E28" s="36">
        <f>SUM(E29:E31)</f>
        <v>0</v>
      </c>
      <c r="F28" s="36">
        <f>F29</f>
        <v>0</v>
      </c>
      <c r="G28" s="37">
        <f>G30+G31</f>
        <v>0</v>
      </c>
      <c r="H28" s="37">
        <f>SUM(H29:H31)</f>
        <v>0</v>
      </c>
      <c r="I28" s="36">
        <f t="shared" ref="I28:M28" si="10">SUM(I29:I31)</f>
        <v>0</v>
      </c>
      <c r="J28" s="36">
        <f t="shared" si="10"/>
        <v>0</v>
      </c>
      <c r="K28" s="36">
        <f t="shared" si="10"/>
        <v>0</v>
      </c>
      <c r="L28" s="36">
        <f t="shared" si="10"/>
        <v>0</v>
      </c>
      <c r="M28" s="37">
        <f t="shared" si="10"/>
        <v>0</v>
      </c>
    </row>
    <row r="29" spans="1:13">
      <c r="A29" s="12"/>
      <c r="B29" s="1" t="s">
        <v>3</v>
      </c>
      <c r="C29" s="205"/>
      <c r="D29" s="205"/>
      <c r="E29" s="205">
        <f>C29</f>
        <v>0</v>
      </c>
      <c r="F29" s="205"/>
      <c r="G29" s="205"/>
      <c r="H29" s="178">
        <f>F29</f>
        <v>0</v>
      </c>
      <c r="I29" s="178">
        <f>H29+E29</f>
        <v>0</v>
      </c>
      <c r="J29" s="178">
        <f>3200*I29</f>
        <v>0</v>
      </c>
      <c r="K29" s="178">
        <f>1600*H29</f>
        <v>0</v>
      </c>
      <c r="L29" s="141"/>
      <c r="M29" s="42">
        <f>J29+K29</f>
        <v>0</v>
      </c>
    </row>
    <row r="30" spans="1:13">
      <c r="A30" s="12"/>
      <c r="B30" s="1" t="s">
        <v>11</v>
      </c>
      <c r="C30" s="205"/>
      <c r="D30" s="205"/>
      <c r="E30" s="205">
        <f>D30</f>
        <v>0</v>
      </c>
      <c r="F30" s="205"/>
      <c r="G30" s="178"/>
      <c r="H30" s="178">
        <f>G30</f>
        <v>0</v>
      </c>
      <c r="I30" s="178">
        <f>H30+E30</f>
        <v>0</v>
      </c>
      <c r="J30" s="178">
        <f>3200*I30</f>
        <v>0</v>
      </c>
      <c r="K30" s="178">
        <f>1600*H30</f>
        <v>0</v>
      </c>
      <c r="L30" s="141"/>
      <c r="M30" s="42">
        <f>J30+K30+M74</f>
        <v>0</v>
      </c>
    </row>
    <row r="31" spans="1:13">
      <c r="A31" s="14"/>
      <c r="B31" s="130" t="s">
        <v>188</v>
      </c>
      <c r="C31" s="205"/>
      <c r="D31" s="205"/>
      <c r="E31" s="205">
        <f>D31</f>
        <v>0</v>
      </c>
      <c r="F31" s="205"/>
      <c r="G31" s="178">
        <f>E31*15</f>
        <v>0</v>
      </c>
      <c r="H31" s="178">
        <f>G31</f>
        <v>0</v>
      </c>
      <c r="I31" s="178">
        <f>H31+E31</f>
        <v>0</v>
      </c>
      <c r="J31" s="178">
        <f>3200*I31</f>
        <v>0</v>
      </c>
      <c r="K31" s="178">
        <f>1600*H31</f>
        <v>0</v>
      </c>
      <c r="L31" s="141"/>
      <c r="M31" s="42">
        <f>J31+K31</f>
        <v>0</v>
      </c>
    </row>
    <row r="32" spans="1:13">
      <c r="A32" s="35">
        <v>8</v>
      </c>
      <c r="B32" s="32" t="s">
        <v>142</v>
      </c>
      <c r="C32" s="36"/>
      <c r="D32" s="36">
        <f>D33</f>
        <v>0</v>
      </c>
      <c r="E32" s="36">
        <f t="shared" ref="E32:L32" si="11">E33</f>
        <v>0</v>
      </c>
      <c r="F32" s="36"/>
      <c r="G32" s="36">
        <f t="shared" si="11"/>
        <v>0</v>
      </c>
      <c r="H32" s="36">
        <f t="shared" si="11"/>
        <v>0</v>
      </c>
      <c r="I32" s="37">
        <f>I33</f>
        <v>0</v>
      </c>
      <c r="J32" s="36">
        <f t="shared" si="11"/>
        <v>0</v>
      </c>
      <c r="K32" s="36">
        <f t="shared" si="11"/>
        <v>0</v>
      </c>
      <c r="L32" s="36">
        <f t="shared" si="11"/>
        <v>0</v>
      </c>
      <c r="M32" s="37">
        <f>M33</f>
        <v>0</v>
      </c>
    </row>
    <row r="33" spans="1:13">
      <c r="A33" s="10"/>
      <c r="B33" s="24" t="s">
        <v>19</v>
      </c>
      <c r="C33" s="205"/>
      <c r="D33" s="205"/>
      <c r="E33" s="205">
        <f>D33</f>
        <v>0</v>
      </c>
      <c r="F33" s="205"/>
      <c r="G33" s="205">
        <f>E33*15</f>
        <v>0</v>
      </c>
      <c r="H33" s="178">
        <f>G33</f>
        <v>0</v>
      </c>
      <c r="I33" s="178">
        <f>H33+E33</f>
        <v>0</v>
      </c>
      <c r="J33" s="178">
        <f>3200*I33</f>
        <v>0</v>
      </c>
      <c r="K33" s="178"/>
      <c r="L33" s="141"/>
      <c r="M33" s="42">
        <f>J33+K33</f>
        <v>0</v>
      </c>
    </row>
    <row r="34" spans="1:13">
      <c r="A34" s="35">
        <v>9</v>
      </c>
      <c r="B34" s="32" t="s">
        <v>27</v>
      </c>
      <c r="C34" s="36">
        <f>C35</f>
        <v>0</v>
      </c>
      <c r="D34" s="36">
        <f>D36+D37</f>
        <v>0</v>
      </c>
      <c r="E34" s="36">
        <f>C34+D34</f>
        <v>0</v>
      </c>
      <c r="F34" s="36">
        <f>F35</f>
        <v>0</v>
      </c>
      <c r="G34" s="36">
        <f>G36+G37</f>
        <v>0</v>
      </c>
      <c r="H34" s="37">
        <f>SUM(H35:H37)</f>
        <v>0</v>
      </c>
      <c r="I34" s="37">
        <f>SUM(I35:I37)</f>
        <v>0</v>
      </c>
      <c r="J34" s="37">
        <f>SUM(J35:J37)</f>
        <v>0</v>
      </c>
      <c r="K34" s="37">
        <f>SUM(K35:K37)</f>
        <v>0</v>
      </c>
      <c r="L34" s="36">
        <f t="shared" ref="L34" si="12">L36+L37</f>
        <v>0</v>
      </c>
      <c r="M34" s="37">
        <f>SUM(M35:M37)</f>
        <v>0</v>
      </c>
    </row>
    <row r="35" spans="1:13">
      <c r="A35" s="12"/>
      <c r="B35" s="1" t="s">
        <v>3</v>
      </c>
      <c r="C35" s="205"/>
      <c r="D35" s="205"/>
      <c r="E35" s="205">
        <f>C35</f>
        <v>0</v>
      </c>
      <c r="F35" s="205"/>
      <c r="G35" s="205"/>
      <c r="H35" s="178">
        <f>F35</f>
        <v>0</v>
      </c>
      <c r="I35" s="178">
        <f>H35+E35</f>
        <v>0</v>
      </c>
      <c r="J35" s="178">
        <f>3200*I35</f>
        <v>0</v>
      </c>
      <c r="K35" s="178">
        <f>1600*H35</f>
        <v>0</v>
      </c>
      <c r="L35" s="141"/>
      <c r="M35" s="42">
        <f>J35+K35</f>
        <v>0</v>
      </c>
    </row>
    <row r="36" spans="1:13">
      <c r="A36" s="13"/>
      <c r="B36" s="1" t="s">
        <v>12</v>
      </c>
      <c r="C36" s="205"/>
      <c r="D36" s="205"/>
      <c r="E36" s="205">
        <f>D36</f>
        <v>0</v>
      </c>
      <c r="F36" s="205"/>
      <c r="G36" s="205"/>
      <c r="H36" s="178">
        <f>G36</f>
        <v>0</v>
      </c>
      <c r="I36" s="178">
        <f>H36+E36</f>
        <v>0</v>
      </c>
      <c r="J36" s="178">
        <f>3200*I36</f>
        <v>0</v>
      </c>
      <c r="K36" s="178">
        <f>1600*H36</f>
        <v>0</v>
      </c>
      <c r="L36" s="141"/>
      <c r="M36" s="42">
        <f>J36+K36+M75</f>
        <v>0</v>
      </c>
    </row>
    <row r="37" spans="1:13">
      <c r="A37" s="13"/>
      <c r="B37" s="196" t="s">
        <v>193</v>
      </c>
      <c r="C37" s="205"/>
      <c r="D37" s="205"/>
      <c r="E37" s="205">
        <f>D37</f>
        <v>0</v>
      </c>
      <c r="F37" s="205"/>
      <c r="G37" s="205"/>
      <c r="H37" s="178">
        <f>G37</f>
        <v>0</v>
      </c>
      <c r="I37" s="178"/>
      <c r="J37" s="178">
        <f>4000*I37</f>
        <v>0</v>
      </c>
      <c r="K37" s="178"/>
      <c r="L37" s="141"/>
      <c r="M37" s="42">
        <f>J37+K37</f>
        <v>0</v>
      </c>
    </row>
    <row r="38" spans="1:13">
      <c r="A38" s="35">
        <v>10</v>
      </c>
      <c r="B38" s="32" t="s">
        <v>28</v>
      </c>
      <c r="C38" s="36"/>
      <c r="D38" s="36">
        <f>D39+D40</f>
        <v>0</v>
      </c>
      <c r="E38" s="36">
        <f t="shared" ref="E38:M38" si="13">E39+E40</f>
        <v>0</v>
      </c>
      <c r="F38" s="36">
        <f t="shared" si="13"/>
        <v>0</v>
      </c>
      <c r="G38" s="36">
        <f t="shared" si="13"/>
        <v>0</v>
      </c>
      <c r="H38" s="36">
        <f t="shared" si="13"/>
        <v>0</v>
      </c>
      <c r="I38" s="36">
        <f t="shared" si="13"/>
        <v>0</v>
      </c>
      <c r="J38" s="36">
        <f t="shared" si="13"/>
        <v>0</v>
      </c>
      <c r="K38" s="36">
        <f t="shared" si="13"/>
        <v>0</v>
      </c>
      <c r="L38" s="36">
        <f t="shared" si="13"/>
        <v>0</v>
      </c>
      <c r="M38" s="36">
        <f t="shared" si="13"/>
        <v>0</v>
      </c>
    </row>
    <row r="39" spans="1:13">
      <c r="A39" s="13"/>
      <c r="B39" s="196" t="s">
        <v>192</v>
      </c>
      <c r="C39" s="205"/>
      <c r="D39" s="205"/>
      <c r="E39" s="205">
        <f>D39</f>
        <v>0</v>
      </c>
      <c r="F39" s="205"/>
      <c r="G39" s="205">
        <f>E39*15</f>
        <v>0</v>
      </c>
      <c r="H39" s="178">
        <f>G39</f>
        <v>0</v>
      </c>
      <c r="I39" s="178">
        <f>H39+E39</f>
        <v>0</v>
      </c>
      <c r="J39" s="178">
        <f>4000*I39</f>
        <v>0</v>
      </c>
      <c r="K39" s="178"/>
      <c r="L39" s="141"/>
      <c r="M39" s="42">
        <f>J39+K39</f>
        <v>0</v>
      </c>
    </row>
    <row r="40" spans="1:13">
      <c r="A40" s="14"/>
      <c r="B40" s="180"/>
      <c r="C40" s="205"/>
      <c r="D40" s="205"/>
      <c r="E40" s="205"/>
      <c r="F40" s="205"/>
      <c r="G40" s="205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3">
      <c r="A42" s="9"/>
      <c r="B42" s="24" t="s">
        <v>13</v>
      </c>
      <c r="C42" s="205"/>
      <c r="D42" s="205"/>
      <c r="E42" s="205">
        <f>D42</f>
        <v>0</v>
      </c>
      <c r="F42" s="205"/>
      <c r="G42" s="205">
        <f>E42*44</f>
        <v>0</v>
      </c>
      <c r="H42" s="178">
        <f>G42</f>
        <v>0</v>
      </c>
      <c r="I42" s="178">
        <f>H42+E42*2</f>
        <v>0</v>
      </c>
      <c r="J42" s="178">
        <f>4300*I42</f>
        <v>0</v>
      </c>
      <c r="K42" s="178">
        <f>1500*H42</f>
        <v>0</v>
      </c>
      <c r="L42" s="141"/>
      <c r="M42" s="42">
        <f>J42+K42</f>
        <v>0</v>
      </c>
    </row>
    <row r="43" spans="1:13">
      <c r="A43" s="9"/>
      <c r="B43" s="24" t="s">
        <v>14</v>
      </c>
      <c r="C43" s="205"/>
      <c r="D43" s="205"/>
      <c r="E43" s="205">
        <f>D43</f>
        <v>0</v>
      </c>
      <c r="F43" s="205"/>
      <c r="G43" s="205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0</v>
      </c>
      <c r="E44" s="36">
        <f t="shared" ref="E44:L44" si="15">E45+E46+E47</f>
        <v>0</v>
      </c>
      <c r="F44" s="36"/>
      <c r="G44" s="36">
        <f t="shared" si="15"/>
        <v>0</v>
      </c>
      <c r="H44" s="36">
        <f t="shared" si="15"/>
        <v>0</v>
      </c>
      <c r="I44" s="36">
        <f t="shared" si="15"/>
        <v>0</v>
      </c>
      <c r="J44" s="37">
        <f>J45+J46+J47</f>
        <v>0</v>
      </c>
      <c r="K44" s="37">
        <f>K45+K46+K47</f>
        <v>0</v>
      </c>
      <c r="L44" s="36">
        <f t="shared" si="15"/>
        <v>0</v>
      </c>
      <c r="M44" s="37">
        <f>M45+M46+M47</f>
        <v>0</v>
      </c>
    </row>
    <row r="45" spans="1:13">
      <c r="A45" s="17"/>
      <c r="B45" s="25" t="s">
        <v>13</v>
      </c>
      <c r="C45" s="205"/>
      <c r="D45" s="205"/>
      <c r="E45" s="205">
        <f>D45</f>
        <v>0</v>
      </c>
      <c r="F45" s="205"/>
      <c r="G45" s="205">
        <f>D45*40</f>
        <v>0</v>
      </c>
      <c r="H45" s="178">
        <f>G45</f>
        <v>0</v>
      </c>
      <c r="I45" s="205">
        <f>E45*42</f>
        <v>0</v>
      </c>
      <c r="J45" s="178">
        <f>5590*I45</f>
        <v>0</v>
      </c>
      <c r="K45" s="178">
        <f>1500*H45</f>
        <v>0</v>
      </c>
      <c r="L45" s="141"/>
      <c r="M45" s="42">
        <f>J45+K45</f>
        <v>0</v>
      </c>
    </row>
    <row r="46" spans="1:13">
      <c r="A46" s="18"/>
      <c r="B46" s="24" t="s">
        <v>15</v>
      </c>
      <c r="C46" s="205"/>
      <c r="D46" s="205"/>
      <c r="E46" s="205">
        <f>D46</f>
        <v>0</v>
      </c>
      <c r="F46" s="205"/>
      <c r="G46" s="205">
        <f>D46*40</f>
        <v>0</v>
      </c>
      <c r="H46" s="178">
        <f>G46</f>
        <v>0</v>
      </c>
      <c r="I46" s="205">
        <f>E46*42</f>
        <v>0</v>
      </c>
      <c r="J46" s="178">
        <f>5590*I46</f>
        <v>0</v>
      </c>
      <c r="K46" s="178">
        <f>1500*H46</f>
        <v>0</v>
      </c>
      <c r="L46" s="141"/>
      <c r="M46" s="42">
        <f>J46+K46</f>
        <v>0</v>
      </c>
    </row>
    <row r="47" spans="1:13">
      <c r="A47" s="9"/>
      <c r="B47" s="22" t="s">
        <v>167</v>
      </c>
      <c r="C47" s="205"/>
      <c r="D47" s="205"/>
      <c r="E47" s="205">
        <f>D47</f>
        <v>0</v>
      </c>
      <c r="F47" s="205"/>
      <c r="G47" s="205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205"/>
      <c r="D49" s="205"/>
      <c r="E49" s="205">
        <f>D49</f>
        <v>0</v>
      </c>
      <c r="F49" s="205"/>
      <c r="G49" s="205">
        <f>D49*28</f>
        <v>0</v>
      </c>
      <c r="H49" s="178">
        <f>G49</f>
        <v>0</v>
      </c>
      <c r="I49" s="178">
        <f>H49+E49</f>
        <v>0</v>
      </c>
      <c r="J49" s="178">
        <f>4300*I49</f>
        <v>0</v>
      </c>
      <c r="K49" s="178">
        <f>2500*H49</f>
        <v>0</v>
      </c>
      <c r="L49" s="141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0</v>
      </c>
      <c r="E50" s="36">
        <f t="shared" ref="E50:L50" si="17">E51+E52</f>
        <v>0</v>
      </c>
      <c r="F50" s="36"/>
      <c r="G50" s="36">
        <f t="shared" si="17"/>
        <v>0</v>
      </c>
      <c r="H50" s="36">
        <f t="shared" si="17"/>
        <v>0</v>
      </c>
      <c r="I50" s="36">
        <f t="shared" si="17"/>
        <v>0</v>
      </c>
      <c r="J50" s="36">
        <f t="shared" si="17"/>
        <v>0</v>
      </c>
      <c r="K50" s="36">
        <f t="shared" si="17"/>
        <v>0</v>
      </c>
      <c r="L50" s="36">
        <f t="shared" si="17"/>
        <v>0</v>
      </c>
      <c r="M50" s="37">
        <f>M51+M52</f>
        <v>0</v>
      </c>
    </row>
    <row r="51" spans="1:13">
      <c r="A51" s="89"/>
      <c r="B51" s="92" t="s">
        <v>137</v>
      </c>
      <c r="C51" s="90"/>
      <c r="D51" s="90"/>
      <c r="E51" s="205">
        <f>D51</f>
        <v>0</v>
      </c>
      <c r="F51" s="90"/>
      <c r="G51" s="90">
        <f>E51*15</f>
        <v>0</v>
      </c>
      <c r="H51" s="178">
        <f>G51</f>
        <v>0</v>
      </c>
      <c r="I51" s="178">
        <f>H51+E51</f>
        <v>0</v>
      </c>
      <c r="J51" s="178">
        <f>4000*I51</f>
        <v>0</v>
      </c>
      <c r="K51" s="178"/>
      <c r="L51" s="91"/>
      <c r="M51" s="42">
        <f>J51+K51</f>
        <v>0</v>
      </c>
    </row>
    <row r="52" spans="1:13">
      <c r="A52" s="13"/>
      <c r="B52" s="93" t="s">
        <v>18</v>
      </c>
      <c r="C52" s="205"/>
      <c r="D52" s="205"/>
      <c r="E52" s="205">
        <f>D52</f>
        <v>0</v>
      </c>
      <c r="F52" s="205"/>
      <c r="G52" s="90">
        <f>E52*15</f>
        <v>0</v>
      </c>
      <c r="H52" s="178">
        <f>G52</f>
        <v>0</v>
      </c>
      <c r="I52" s="178">
        <f>H52+E52</f>
        <v>0</v>
      </c>
      <c r="J52" s="178">
        <f>4000*I52</f>
        <v>0</v>
      </c>
      <c r="K52" s="178"/>
      <c r="L52" s="141"/>
      <c r="M52" s="42">
        <f>J52+K52</f>
        <v>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0</v>
      </c>
      <c r="E57" s="60">
        <f>SUM(E58:E60)</f>
        <v>0</v>
      </c>
      <c r="F57" s="60"/>
      <c r="G57" s="60">
        <f>SUM(G58:G60)</f>
        <v>0</v>
      </c>
      <c r="H57" s="95">
        <f>SUM(H58:H60)</f>
        <v>0</v>
      </c>
      <c r="I57" s="60">
        <f t="shared" ref="I57:M57" si="20">SUM(I58:I60)</f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197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0</v>
      </c>
      <c r="E61" s="60">
        <f>E62+E63</f>
        <v>0</v>
      </c>
      <c r="F61" s="60"/>
      <c r="G61" s="60">
        <f>G62+G63</f>
        <v>0</v>
      </c>
      <c r="H61" s="60">
        <f t="shared" ref="H61:L61" si="22">H62+H63</f>
        <v>0</v>
      </c>
      <c r="I61" s="60">
        <f t="shared" si="22"/>
        <v>0</v>
      </c>
      <c r="J61" s="60">
        <f t="shared" si="22"/>
        <v>0</v>
      </c>
      <c r="K61" s="60">
        <f t="shared" si="22"/>
        <v>0</v>
      </c>
      <c r="L61" s="60">
        <f t="shared" si="22"/>
        <v>0</v>
      </c>
      <c r="M61" s="95">
        <f>M62+M63</f>
        <v>0</v>
      </c>
    </row>
    <row r="62" spans="1:13">
      <c r="A62" s="109"/>
      <c r="B62" s="112" t="s">
        <v>165</v>
      </c>
      <c r="C62" s="114"/>
      <c r="D62" s="114"/>
      <c r="E62" s="111">
        <f>D62</f>
        <v>0</v>
      </c>
      <c r="F62" s="114"/>
      <c r="G62" s="114"/>
      <c r="H62" s="115">
        <f>G62</f>
        <v>0</v>
      </c>
      <c r="I62" s="115">
        <f>H62+E62*2</f>
        <v>0</v>
      </c>
      <c r="J62" s="116">
        <f>4300*I62</f>
        <v>0</v>
      </c>
      <c r="K62" s="115">
        <f>H62*2500</f>
        <v>0</v>
      </c>
      <c r="L62" s="117"/>
      <c r="M62" s="42">
        <f>J62+K62</f>
        <v>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/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/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0</v>
      </c>
      <c r="E72" s="103">
        <f t="shared" si="25"/>
        <v>0</v>
      </c>
      <c r="F72" s="103">
        <f t="shared" si="25"/>
        <v>0</v>
      </c>
      <c r="G72" s="103">
        <f t="shared" si="25"/>
        <v>0</v>
      </c>
      <c r="H72" s="104">
        <f t="shared" si="25"/>
        <v>0</v>
      </c>
      <c r="I72" s="104">
        <f t="shared" si="25"/>
        <v>0</v>
      </c>
      <c r="J72" s="104">
        <f t="shared" si="25"/>
        <v>0</v>
      </c>
      <c r="K72" s="104">
        <f t="shared" si="25"/>
        <v>0</v>
      </c>
      <c r="L72" s="103">
        <f t="shared" si="25"/>
        <v>0</v>
      </c>
      <c r="M72" s="104">
        <f>M73</f>
        <v>0</v>
      </c>
    </row>
    <row r="73" spans="1:13">
      <c r="A73" s="14"/>
      <c r="B73" s="128" t="s">
        <v>182</v>
      </c>
      <c r="C73" s="101"/>
      <c r="D73" s="101"/>
      <c r="E73" s="101">
        <f>D73</f>
        <v>0</v>
      </c>
      <c r="F73" s="101"/>
      <c r="G73" s="101">
        <f>E73*41</f>
        <v>0</v>
      </c>
      <c r="H73" s="102">
        <f>G73</f>
        <v>0</v>
      </c>
      <c r="I73" s="102">
        <f>H73+E73*2</f>
        <v>0</v>
      </c>
      <c r="J73" s="178">
        <f>5590*I73</f>
        <v>0</v>
      </c>
      <c r="K73" s="178">
        <f>3200*H73</f>
        <v>0</v>
      </c>
      <c r="L73" s="45"/>
      <c r="M73" s="42">
        <f>J73+K73</f>
        <v>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0</v>
      </c>
      <c r="D76" s="41">
        <f>D8+D13+D20+D22+D24+D26+D28+D32+D34+D38+D41+D44+D48+D50+D53+D55+D57+D61+D66+D68+D70+D72</f>
        <v>0</v>
      </c>
      <c r="E76" s="41">
        <f>E8+E13+E20+E22+E24+E26+E28+E32+E34+E38+E41+E44+E48+E50+E53+E55+E57+E61+E64+E66+E68+E70+E72</f>
        <v>0</v>
      </c>
      <c r="F76" s="41">
        <f>F8+F13+F28+F34+F64</f>
        <v>0</v>
      </c>
      <c r="G76" s="41">
        <f>G8+G13+G20+G22+G24+G26+G28+G32+G34+G38+G41+G44+G48+G50+G53+G55+G57+G61+G66+G68+G70+G72</f>
        <v>0</v>
      </c>
      <c r="H76" s="41">
        <f>H8+H13+H20+H22+H24+H26+H28+H32+H34+H38+H41+H44+H48+H50+H53+H55+H57+H61+H64+H66+H68+H70+H72</f>
        <v>0</v>
      </c>
      <c r="I76" s="41">
        <f>I8+I13+I20+I22+I24+I26+I28+I32+I34+I38+I41+I44+I48+I50+I53+I55+I57+I61+I64+I66+I68+I70+I72</f>
        <v>0</v>
      </c>
      <c r="J76" s="41">
        <f>J8+J13+J20+J22+J24+J26+J28+J32+J34+J38+J41+J44+J48+J50+J53+J55+J57+J61+J64+J66+J68+J70+J72</f>
        <v>0</v>
      </c>
      <c r="K76" s="41">
        <f>K8+K13+K20+K22+K24+K26+K28+K32+K34+K38+K41+K44+K48+K50+K53+K55+K57+K61+K64+K66+K68+K70+K72</f>
        <v>0</v>
      </c>
      <c r="L76" s="41"/>
      <c r="M76" s="41">
        <f>M8+M13+M20+M22+M24+M26+M28+M32+M34+M38+M41+M44+M48+M50+M53+M55+M57+M61+M64+M77+M78+M66+M68+M70+M72</f>
        <v>0</v>
      </c>
    </row>
    <row r="77" spans="1:13" ht="13.5" thickTop="1">
      <c r="D77" s="270"/>
      <c r="E77" s="270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204"/>
      <c r="D78" s="248"/>
      <c r="E78" s="248"/>
      <c r="F78" s="204"/>
      <c r="G78" s="204"/>
      <c r="H78" s="81"/>
      <c r="J78" s="80"/>
      <c r="K78" s="87" t="s">
        <v>88</v>
      </c>
      <c r="L78" s="88"/>
      <c r="M78" s="87">
        <f>15000*L78</f>
        <v>0</v>
      </c>
    </row>
    <row r="79" spans="1:13">
      <c r="B79" s="132"/>
      <c r="C79" s="204"/>
      <c r="D79" s="261"/>
      <c r="E79" s="261"/>
      <c r="F79" s="204"/>
      <c r="G79" s="204"/>
      <c r="H79" s="81"/>
      <c r="K79" s="73" t="s">
        <v>32</v>
      </c>
      <c r="L79" s="206">
        <f>L77+L78</f>
        <v>0</v>
      </c>
    </row>
    <row r="80" spans="1:13">
      <c r="B80" s="132"/>
      <c r="C80" s="204"/>
      <c r="D80" s="263"/>
      <c r="E80" s="263"/>
      <c r="F80" s="133"/>
      <c r="G80" s="133"/>
      <c r="H80" s="82"/>
      <c r="I80" s="77"/>
      <c r="J80" s="134"/>
      <c r="K80" s="81"/>
      <c r="L80" s="204"/>
      <c r="M80" s="81"/>
    </row>
    <row r="81" spans="2:13">
      <c r="B81" s="132"/>
      <c r="C81" s="204"/>
      <c r="D81" s="261"/>
      <c r="E81" s="261"/>
      <c r="F81" s="204"/>
      <c r="G81" s="204"/>
      <c r="H81" s="82"/>
      <c r="I81" s="74"/>
      <c r="J81" s="81"/>
      <c r="K81" s="136"/>
      <c r="L81" s="136"/>
      <c r="M81" s="136"/>
    </row>
    <row r="82" spans="2:13">
      <c r="B82" s="132"/>
      <c r="C82" s="204"/>
      <c r="D82" s="261"/>
      <c r="E82" s="261"/>
      <c r="F82" s="204"/>
      <c r="G82" s="204"/>
      <c r="H82" s="82"/>
      <c r="I82" s="73"/>
      <c r="J82" s="81"/>
      <c r="K82" s="81"/>
      <c r="L82" s="139"/>
      <c r="M82" s="97"/>
    </row>
    <row r="83" spans="2:13">
      <c r="B83" s="132"/>
      <c r="C83" s="204"/>
      <c r="D83" s="261"/>
      <c r="E83" s="261"/>
      <c r="F83" s="204"/>
      <c r="G83" s="204"/>
      <c r="H83" s="82"/>
      <c r="I83" s="74"/>
      <c r="J83" s="81"/>
      <c r="K83" s="81"/>
      <c r="L83" s="204"/>
      <c r="M83" s="97"/>
    </row>
    <row r="84" spans="2:13">
      <c r="B84" s="132"/>
      <c r="C84" s="204"/>
      <c r="D84" s="261"/>
      <c r="E84" s="261"/>
      <c r="F84" s="135"/>
      <c r="G84" s="135"/>
      <c r="H84" s="83"/>
      <c r="I84" s="74"/>
      <c r="J84" s="81"/>
      <c r="K84" s="81"/>
      <c r="L84" s="204"/>
      <c r="M84" s="81"/>
    </row>
    <row r="85" spans="2:13">
      <c r="B85" s="132"/>
      <c r="C85" s="204"/>
      <c r="D85" s="261"/>
      <c r="E85" s="261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204"/>
      <c r="D86" s="262"/>
      <c r="E86" s="262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204"/>
      <c r="D87" s="261"/>
      <c r="E87" s="261"/>
      <c r="F87" s="204"/>
      <c r="G87" s="204"/>
      <c r="H87" s="97"/>
      <c r="J87" s="81"/>
      <c r="K87" s="81"/>
      <c r="L87" s="81"/>
      <c r="M87" s="97"/>
    </row>
    <row r="88" spans="2:13">
      <c r="B88" s="137"/>
      <c r="C88" s="204"/>
      <c r="D88" s="261"/>
      <c r="E88" s="261"/>
      <c r="F88" s="204"/>
      <c r="G88" s="204"/>
      <c r="H88" s="81"/>
      <c r="I88" s="31"/>
      <c r="J88" s="31"/>
    </row>
    <row r="89" spans="2:13">
      <c r="B89" s="138"/>
      <c r="C89" s="139"/>
      <c r="D89" s="261"/>
      <c r="E89" s="261"/>
      <c r="F89" s="204"/>
      <c r="G89" s="204"/>
      <c r="H89" s="81"/>
    </row>
    <row r="90" spans="2:13">
      <c r="B90" s="140"/>
      <c r="C90" s="204"/>
      <c r="D90" s="261"/>
      <c r="E90" s="261"/>
      <c r="F90" s="81"/>
      <c r="G90" s="81"/>
      <c r="H90" s="81"/>
      <c r="J90" s="31"/>
      <c r="M90" s="31"/>
    </row>
    <row r="91" spans="2:13">
      <c r="B91" s="140"/>
      <c r="C91" s="204"/>
      <c r="D91" s="261"/>
      <c r="E91" s="261"/>
      <c r="F91" s="81"/>
      <c r="G91" s="81"/>
      <c r="H91" s="81"/>
      <c r="J91" t="s">
        <v>70</v>
      </c>
    </row>
  </sheetData>
  <mergeCells count="28">
    <mergeCell ref="D91:E91"/>
    <mergeCell ref="D90:E90"/>
    <mergeCell ref="D89:E89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0:E80"/>
    <mergeCell ref="D81:E81"/>
    <mergeCell ref="D82:E82"/>
    <mergeCell ref="D77:E77"/>
    <mergeCell ref="D78:E78"/>
    <mergeCell ref="D79:E79"/>
    <mergeCell ref="D87:E87"/>
    <mergeCell ref="D88:E88"/>
    <mergeCell ref="D85:E85"/>
    <mergeCell ref="D86:E86"/>
    <mergeCell ref="D83:E83"/>
    <mergeCell ref="D84:E84"/>
  </mergeCells>
  <phoneticPr fontId="9" type="noConversion"/>
  <pageMargins left="0" right="0" top="1" bottom="1" header="0.5" footer="0.5"/>
  <pageSetup paperSize="9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9"/>
  <sheetViews>
    <sheetView topLeftCell="A22" workbookViewId="0">
      <selection activeCell="A4" sqref="A4:I4"/>
    </sheetView>
  </sheetViews>
  <sheetFormatPr defaultRowHeight="12.75"/>
  <cols>
    <col min="1" max="1" width="4.7109375" customWidth="1"/>
    <col min="2" max="2" width="27.7109375" customWidth="1"/>
    <col min="3" max="4" width="9.7109375" customWidth="1"/>
    <col min="5" max="5" width="14.42578125" bestFit="1" customWidth="1"/>
    <col min="6" max="6" width="10.7109375" customWidth="1"/>
    <col min="7" max="8" width="15.7109375" customWidth="1"/>
    <col min="9" max="9" width="23.28515625" customWidth="1"/>
    <col min="10" max="10" width="11.140625" bestFit="1" customWidth="1"/>
    <col min="12" max="12" width="10" bestFit="1" customWidth="1"/>
    <col min="13" max="13" width="14.140625" bestFit="1" customWidth="1"/>
  </cols>
  <sheetData>
    <row r="1" spans="1:13">
      <c r="A1" s="250" t="s">
        <v>66</v>
      </c>
      <c r="B1" s="250"/>
      <c r="C1" s="250"/>
      <c r="D1" s="250"/>
      <c r="E1" s="251" t="s">
        <v>65</v>
      </c>
      <c r="F1" s="251"/>
      <c r="G1" s="251"/>
      <c r="H1" s="251"/>
      <c r="I1" s="251"/>
    </row>
    <row r="2" spans="1:13">
      <c r="A2" s="250" t="s">
        <v>68</v>
      </c>
      <c r="B2" s="250"/>
      <c r="C2" s="250"/>
      <c r="D2" s="250"/>
      <c r="E2" s="252" t="s">
        <v>67</v>
      </c>
      <c r="F2" s="252"/>
      <c r="G2" s="252"/>
      <c r="H2" s="252"/>
      <c r="I2" s="252"/>
    </row>
    <row r="3" spans="1:13" ht="22.5" customHeight="1">
      <c r="A3" s="253" t="s">
        <v>203</v>
      </c>
      <c r="B3" s="253"/>
      <c r="C3" s="253"/>
      <c r="D3" s="253"/>
      <c r="E3" s="253"/>
      <c r="F3" s="253"/>
      <c r="G3" s="253"/>
      <c r="H3" s="253"/>
      <c r="I3" s="253"/>
    </row>
    <row r="4" spans="1:13" ht="15" customHeight="1" thickBot="1">
      <c r="A4" s="254" t="s">
        <v>83</v>
      </c>
      <c r="B4" s="254"/>
      <c r="C4" s="254"/>
      <c r="D4" s="254"/>
      <c r="E4" s="254"/>
      <c r="F4" s="254"/>
      <c r="G4" s="254"/>
      <c r="H4" s="254"/>
      <c r="I4" s="254"/>
    </row>
    <row r="5" spans="1:13" ht="13.5" thickTop="1">
      <c r="A5" s="244" t="s">
        <v>47</v>
      </c>
      <c r="B5" s="245" t="s">
        <v>48</v>
      </c>
      <c r="C5" s="257" t="s">
        <v>49</v>
      </c>
      <c r="D5" s="257"/>
      <c r="E5" s="257"/>
      <c r="F5" s="257" t="s">
        <v>50</v>
      </c>
      <c r="G5" s="257"/>
      <c r="H5" s="257"/>
      <c r="I5" s="258" t="s">
        <v>51</v>
      </c>
      <c r="K5" s="81"/>
      <c r="L5" s="81"/>
      <c r="M5" s="81"/>
    </row>
    <row r="6" spans="1:13">
      <c r="A6" s="255"/>
      <c r="B6" s="256"/>
      <c r="C6" s="186" t="s">
        <v>52</v>
      </c>
      <c r="D6" s="186" t="s">
        <v>53</v>
      </c>
      <c r="E6" s="186" t="s">
        <v>54</v>
      </c>
      <c r="F6" s="186" t="s">
        <v>52</v>
      </c>
      <c r="G6" s="186" t="s">
        <v>53</v>
      </c>
      <c r="H6" s="186" t="s">
        <v>54</v>
      </c>
      <c r="I6" s="259"/>
      <c r="K6" s="81"/>
      <c r="L6" s="81"/>
      <c r="M6" s="81"/>
    </row>
    <row r="7" spans="1:13" ht="12" customHeight="1">
      <c r="A7" s="54">
        <v>1</v>
      </c>
      <c r="B7" s="187" t="s">
        <v>72</v>
      </c>
      <c r="C7" s="178">
        <f>'01'!C8+'02'!C8+'03'!C8+'04'!C8+'05'!C8+'06'!C8+'07'!C8+'08'!C8+'09'!C8+'10'!C8+'11'!C8+'12'!C8+'13'!C8+'14'!C8+'15'!C8+'16'!C8+'17'!C8+'18'!C8+'19'!C8+'20'!C8+'21'!C8+'22'!C8+'23'!C8+'24'!C8+'25'!C8+'26'!C8+'27'!C8+'28'!C8+'29'!C8+'30'!C8+'31'!C8</f>
        <v>2</v>
      </c>
      <c r="D7" s="178">
        <f>'01'!D8+'02'!D8+'03'!D8+'04'!D8+'05'!D8+'06'!D8+'07'!D8+'08'!D8+'09'!D8+'10'!D8+'11'!D8+'12'!D8+'13'!D8+'14'!D8+'15'!D8+'16'!D8+'17'!D8+'18'!D8+'19'!D8+'20'!D8+'21'!D8+'22'!D8+'23'!D8+'24'!D8+'25'!D8+'26'!D8+'27'!D8+'28'!D8+'29'!D8+'30'!D8+'31'!D8</f>
        <v>5</v>
      </c>
      <c r="E7" s="178">
        <f>'01'!E8+'02'!E8+'03'!E8+'04'!E8+'05'!E8+'06'!E8+'07'!E8+'08'!E8+'09'!E8+'10'!E8+'11'!E8+'12'!E8+'13'!E8+'14'!E8+'15'!E8+'16'!E8+'17'!E8+'18'!E8+'19'!E8+'20'!E8+'21'!E8+'22'!E8+'23'!E8+'24'!E8+'25'!E8+'26'!E8+'27'!E8+'28'!E8+'29'!E8+'30'!E8+'31'!E8</f>
        <v>7</v>
      </c>
      <c r="F7" s="178">
        <f>'01'!F8+'02'!F8+'03'!F8+'04'!F8+'05'!F8+'06'!F8+'07'!F8+'08'!F8+'09'!F8+'10'!F8+'11'!F8+'12'!F8+'13'!F8+'14'!F8+'15'!F8+'16'!F8+'17'!F8+'18'!F8+'19'!F8+'20'!F8+'21'!F8+'22'!F8+'23'!F8+'24'!F8+'25'!F8+'26'!F8+'27'!F8+'28'!F8+'29'!F8+'30'!F8+'31'!F8</f>
        <v>48</v>
      </c>
      <c r="G7" s="178">
        <f>'01'!G8+'02'!G8+'03'!G8+'04'!G8+'05'!G8+'06'!G8+'07'!G8+'08'!G8+'09'!G8+'10'!G8+'11'!G8+'12'!G8+'13'!G8+'14'!G8+'15'!G8+'16'!G8+'17'!G8+'18'!G8+'19'!G8+'20'!G8+'21'!G8+'22'!G8+'23'!G8+'24'!G8+'25'!G8+'26'!G8+'27'!G8+'28'!G8+'29'!G8+'30'!G8+'31'!G8</f>
        <v>156</v>
      </c>
      <c r="H7" s="178">
        <f>F7+G7</f>
        <v>204</v>
      </c>
      <c r="I7" s="58">
        <f>'01'!M8+'02'!M8+'03'!M8+'04'!M8+'05'!M8+'06'!M8+'07'!M8+'08'!M8+'09'!M8+'10'!M8+'11'!M8+'12'!M8+'13'!M8+'14'!M8+'15'!M8+'16'!M8+'17'!M8+'18'!M8+'19'!M8+'20'!M8+'21'!M8+'22'!M8+'23'!M8+'24'!M8+'25'!M8+'26'!M8+'27'!M8+'28'!M8+'29'!M8+'30'!M8+'31'!M8</f>
        <v>929600</v>
      </c>
      <c r="J7" s="31"/>
      <c r="K7" s="184"/>
      <c r="L7" s="184"/>
      <c r="M7" s="184"/>
    </row>
    <row r="8" spans="1:13" ht="12" customHeight="1">
      <c r="A8" s="54">
        <f>A7+1</f>
        <v>2</v>
      </c>
      <c r="B8" s="187" t="s">
        <v>73</v>
      </c>
      <c r="C8" s="178">
        <f>'01'!C13+'02'!C13+'03'!C13+'04'!C13+'05'!C13+'06'!C13+'07'!C13+'08'!C13+'09'!C13+'10'!C13+'11'!C13+'12'!C13+'13'!C13+'14'!C13+'15'!C13+'16'!C13+'17'!C13+'18'!C13+'19'!C13+'20'!C13+'21'!C13+'22'!C13+'23'!C13+'24'!C13+'25'!C13+'26'!C13+'27'!C13+'28'!C13+'29'!C13+'30'!C13+'31'!C13</f>
        <v>40</v>
      </c>
      <c r="D8" s="178">
        <f>'01'!D13+'02'!D13+'03'!D13+'04'!D13+'05'!D13+'06'!D13+'07'!D13+'08'!D13+'09'!D13+'10'!D13+'11'!D13+'12'!D13+'13'!D13+'14'!D13+'15'!D13+'16'!D13+'17'!D13+'18'!D13+'19'!D13+'20'!D13+'21'!D13+'22'!D13+'23'!D13+'24'!D13+'25'!D13+'26'!D13+'27'!D13+'28'!D13+'29'!D13+'30'!D13+'31'!D13</f>
        <v>80</v>
      </c>
      <c r="E8" s="178">
        <f>'01'!E13+'02'!E13+'03'!E13+'04'!E13+'05'!E13+'06'!E13+'07'!E13+'08'!E13+'09'!E13+'10'!E13+'11'!E13+'12'!E13+'13'!E13+'14'!E13+'15'!E13+'16'!E13+'17'!E13+'18'!E13+'19'!E13+'20'!E13+'21'!E13+'22'!E13+'23'!E13+'24'!E13+'25'!E13+'26'!E13+'27'!E13+'28'!E13+'29'!E13+'30'!E13+'31'!E13</f>
        <v>120</v>
      </c>
      <c r="F8" s="178">
        <f>'01'!F13+'02'!F13+'03'!F13+'04'!F13+'05'!F13+'06'!F13+'07'!F13+'08'!F13+'09'!F13+'10'!F13+'11'!F13+'12'!F13+'13'!F13+'14'!F13+'15'!F13+'16'!F13+'17'!F13+'18'!F13+'19'!F13+'20'!F13+'21'!F13+'22'!F13+'23'!F13+'24'!F13+'25'!F13+'26'!F13+'27'!F13+'28'!F13+'29'!F13+'30'!F13+'31'!F13</f>
        <v>600</v>
      </c>
      <c r="G8" s="178">
        <f>'01'!G13+'02'!G13+'03'!G13+'04'!G13+'05'!G13+'06'!G13+'07'!G13+'08'!G13+'09'!G13+'10'!G13+'11'!G13+'12'!G13+'13'!G13+'14'!G13+'15'!G13+'16'!G13+'17'!G13+'18'!G13+'19'!G13+'20'!G13+'21'!G13+'22'!G13+'23'!G13+'24'!G13+'25'!G13+'26'!G13+'27'!G13+'28'!G13+'29'!G13+'30'!G13+'31'!G13</f>
        <v>1200</v>
      </c>
      <c r="H8" s="178">
        <f t="shared" ref="H8:H29" si="0">F8+G8</f>
        <v>1800</v>
      </c>
      <c r="I8" s="58">
        <f>'01'!M13+'02'!M13+'03'!M13+'04'!M13+'05'!M13+'06'!M13+'07'!M13+'08'!M13+'09'!M13+'10'!M13+'11'!M13+'12'!M13+'13'!M13+'14'!M13+'15'!M13+'16'!M13+'17'!M13+'18'!M13+'19'!M13+'20'!M13+'21'!M13+'22'!M13+'23'!M13+'24'!M13+'25'!M13+'26'!M13+'27'!M13+'28'!M13+'29'!M13+'30'!M13+'31'!M13</f>
        <v>9024000</v>
      </c>
      <c r="J8" s="31"/>
      <c r="K8" s="81"/>
      <c r="L8" s="81"/>
      <c r="M8" s="184"/>
    </row>
    <row r="9" spans="1:13" ht="12" customHeight="1">
      <c r="A9" s="54">
        <f t="shared" ref="A9:A26" si="1">A8+1</f>
        <v>3</v>
      </c>
      <c r="B9" s="187" t="s">
        <v>74</v>
      </c>
      <c r="C9" s="178"/>
      <c r="D9" s="178">
        <f>'01'!D20+'02'!D20+'03'!D20+'04'!D20+'05'!D20+'06'!D20+'07'!D20+'08'!D20+'09'!D20+'10'!D20+'11'!D20+'12'!D20+'13'!D20+'14'!D20+'15'!D20+'16'!D20+'17'!D20+'18'!D20+'19'!D20+'20'!D20+'21'!D20+'22'!D20+'23'!D20+'24'!D20+'25'!D20+'26'!D20+'27'!D20+'28'!D20+'29'!D20+'30'!D20+'31'!D20</f>
        <v>313</v>
      </c>
      <c r="E9" s="178">
        <f>'01'!E20+'02'!E20+'03'!E20+'04'!E20+'05'!E20+'06'!E20+'07'!E20+'08'!E20+'09'!E20+'10'!E20+'11'!E20+'12'!E20+'13'!E20+'14'!E20+'15'!E20+'16'!E20+'17'!E20+'18'!E20+'19'!E20+'20'!E20+'21'!E20+'22'!E20+'23'!E20+'24'!E20+'25'!E20+'26'!E20+'27'!E20+'28'!E20+'29'!E20+'30'!E20+'31'!E20</f>
        <v>313</v>
      </c>
      <c r="F9" s="178"/>
      <c r="G9" s="178">
        <f>'01'!G20+'02'!G20+'03'!G20+'04'!G20+'05'!G20+'06'!G20+'07'!G20+'08'!G20+'09'!G20+'10'!G20+'11'!G20+'12'!G20+'13'!G20+'14'!G20+'15'!G20+'16'!G20+'17'!G20+'18'!G20+'19'!G20+'20'!G20+'21'!G20+'22'!G20+'23'!G20+'24'!G20+'25'!G20+'26'!G20+'27'!G20+'28'!G20+'29'!G20+'30'!G20+'31'!G20</f>
        <v>6298</v>
      </c>
      <c r="H9" s="178">
        <f t="shared" si="0"/>
        <v>6298</v>
      </c>
      <c r="I9" s="58">
        <f>'01'!M20+'02'!M20+'03'!M20+'04'!M20+'05'!M20+'06'!M20+'07'!M20+'08'!M20+'09'!M20+'10'!M20+'11'!M20+'12'!M20+'13'!M20+'14'!M20+'15'!M20+'16'!M20+'17'!M20+'18'!M20+'19'!M20+'20'!M20+'21'!M20+'22'!M20+'23'!M20+'24'!M20+'25'!M20+'26'!M20+'27'!M20+'28'!M20+'29'!M20+'30'!M20+'31'!M20</f>
        <v>21372800</v>
      </c>
      <c r="J9" s="31"/>
      <c r="K9" s="81"/>
      <c r="L9" s="81"/>
      <c r="M9" s="184"/>
    </row>
    <row r="10" spans="1:13" ht="12" customHeight="1">
      <c r="A10" s="54">
        <f t="shared" si="1"/>
        <v>4</v>
      </c>
      <c r="B10" s="187" t="s">
        <v>75</v>
      </c>
      <c r="C10" s="178"/>
      <c r="D10" s="178">
        <f>'01'!D22+'02'!D22+'03'!D22+'04'!D22+'05'!D22+'06'!D22+'07'!D22+'08'!D22+'09'!D22+'10'!D22+'11'!D22+'12'!D22+'13'!D22+'14'!D22+'15'!D22+'16'!D22+'17'!D22+'18'!D22+'19'!D22+'20'!D22+'21'!D22+'22'!D22+'23'!D22+'24'!D22+'25'!D22+'26'!D22+'27'!D22+'28'!D22+'29'!D22+'30'!D22+'31'!D22</f>
        <v>1</v>
      </c>
      <c r="E10" s="178">
        <f>'01'!E22+'02'!E22+'03'!E22+'04'!E22+'05'!E22+'06'!E22+'07'!E22+'08'!E22+'09'!E22+'10'!E22+'11'!E22+'12'!E22+'13'!E22+'14'!E22+'15'!E22+'16'!E22+'17'!E22+'18'!E22+'19'!E22+'20'!E22+'21'!E22+'22'!E22+'23'!E22+'24'!E22+'25'!E22+'26'!E22+'27'!E22+'28'!E22+'29'!E22+'30'!E22+'31'!E22</f>
        <v>1</v>
      </c>
      <c r="F10" s="178"/>
      <c r="G10" s="178">
        <f>'01'!G22+'02'!G22+'03'!G22+'04'!G22+'05'!G22+'06'!G22+'07'!G22+'08'!G22+'09'!G22+'10'!G22+'11'!G22+'12'!G22+'13'!G22+'14'!G22+'15'!G22+'16'!G22+'17'!G22+'18'!G22+'19'!G22+'20'!G22+'21'!G22+'22'!G22+'23'!G22+'24'!G22+'25'!G22+'26'!G22+'27'!G22+'28'!G22+'29'!G22+'30'!G22+'31'!G22</f>
        <v>32</v>
      </c>
      <c r="H10" s="178">
        <f t="shared" si="0"/>
        <v>32</v>
      </c>
      <c r="I10" s="58">
        <f>'01'!M22+'02'!M22+'03'!M22+'04'!M22+'05'!M22+'06'!M22+'07'!M22+'08'!M22+'09'!M22+'10'!M22+'11'!M22+'12'!M22+'13'!M22+'14'!M22+'15'!M22+'16'!M22+'17'!M22+'18'!M22+'19'!M22+'20'!M22+'21'!M22+'22'!M22+'23'!M22+'24'!M22+'25'!M22+'26'!M22+'27'!M22+'28'!M22+'29'!M22+'30'!M22+'31'!M22</f>
        <v>160000</v>
      </c>
      <c r="J10" s="31"/>
      <c r="K10" s="97"/>
      <c r="L10" s="81"/>
      <c r="M10" s="184"/>
    </row>
    <row r="11" spans="1:13" ht="12" customHeight="1">
      <c r="A11" s="54">
        <f t="shared" si="1"/>
        <v>5</v>
      </c>
      <c r="B11" s="187" t="s">
        <v>76</v>
      </c>
      <c r="C11" s="178"/>
      <c r="D11" s="178">
        <f>'01'!D24+'02'!D24+'03'!D24+'04'!D24+'05'!D24+'06'!D24+'07'!D24+'08'!D24+'09'!D24+'10'!D24+'11'!D24+'12'!D24+'13'!D24+'14'!D24+'15'!D24+'16'!D24+'17'!D24+'18'!D24+'19'!D24+'20'!D24+'21'!D24+'22'!D24+'23'!D24+'24'!D24+'25'!D24+'26'!D24+'27'!D24+'28'!D24+'29'!D24+'30'!D24+'31'!D24</f>
        <v>2</v>
      </c>
      <c r="E11" s="178">
        <f>'01'!E24+'02'!E24+'03'!E24+'04'!E24+'05'!E24+'06'!E24+'07'!E24+'08'!E24+'09'!E24+'10'!E24+'11'!E24+'12'!E24+'13'!E24+'14'!E24+'15'!E24+'16'!E24+'17'!E24+'18'!E24+'19'!E24+'20'!E24+'21'!E24+'22'!E24+'23'!E24+'24'!E24+'25'!E24+'26'!E24+'27'!E24+'28'!E24+'29'!E24+'30'!E24+'31'!E24</f>
        <v>2</v>
      </c>
      <c r="F11" s="178"/>
      <c r="G11" s="178">
        <f>'01'!G24+'02'!G24+'03'!G24+'04'!G24+'05'!G24+'06'!G24+'07'!G24+'08'!G24+'09'!G24+'10'!G24+'11'!G24+'12'!G24+'13'!G24+'14'!G24+'15'!G24+'16'!G24+'17'!G24+'18'!G24+'19'!G24+'20'!G24+'21'!G24+'22'!G24+'23'!G24+'24'!G24+'25'!G24+'26'!G24+'27'!G24+'28'!G24+'29'!G24+'30'!G24+'31'!G24</f>
        <v>54</v>
      </c>
      <c r="H11" s="178">
        <f t="shared" si="0"/>
        <v>54</v>
      </c>
      <c r="I11" s="58">
        <f>'01'!M24+'02'!M24+'03'!M24+'04'!M24+'05'!M24+'06'!M24+'07'!M24+'08'!M24+'09'!M24+'10'!M24+'11'!M24+'12'!M24+'13'!M24+'14'!M24+'15'!M24+'16'!M24+'17'!M24+'18'!M24+'19'!M24+'20'!M24+'21'!M24+'22'!M24+'23'!M24+'24'!M24+'25'!M24+'26'!M24+'27'!M24+'28'!M24+'29'!M24+'30'!M24+'31'!M24</f>
        <v>265600</v>
      </c>
      <c r="J11" s="31"/>
      <c r="K11" s="81"/>
      <c r="L11" s="81"/>
      <c r="M11" s="184"/>
    </row>
    <row r="12" spans="1:13" ht="12" customHeight="1">
      <c r="A12" s="54">
        <f t="shared" si="1"/>
        <v>6</v>
      </c>
      <c r="B12" s="187" t="s">
        <v>77</v>
      </c>
      <c r="C12" s="178"/>
      <c r="D12" s="178">
        <f>'01'!D26+'02'!D26+'03'!D26+'04'!D26+'05'!D26+'06'!D26+'07'!D26+'08'!D26+'09'!D26+'10'!D26+'11'!D26+'12'!D26+'13'!D26+'14'!D26+'15'!D26+'16'!D26+'17'!D26+'18'!D26+'19'!D26+'20'!D26+'21'!D26+'22'!D26+'23'!D26+'24'!D26+'25'!D26+'26'!D26+'27'!D26+'28'!D26+'29'!D26+'30'!D26+'31'!D26</f>
        <v>2</v>
      </c>
      <c r="E12" s="178">
        <f>'01'!E26+'02'!E26+'03'!E26+'04'!E26+'05'!E26+'06'!E26+'07'!E26+'08'!E26+'09'!E26+'10'!E26+'11'!E26+'12'!E26+'13'!E26+'14'!E26+'15'!E26+'16'!E26+'17'!E26+'18'!E26+'19'!E26+'20'!E26+'21'!E26+'22'!E26+'23'!E26+'24'!E26+'25'!E26+'26'!E26+'27'!E26+'28'!E26+'29'!E26+'30'!E26+'31'!E26</f>
        <v>2</v>
      </c>
      <c r="F12" s="178"/>
      <c r="G12" s="178">
        <f>'01'!G26+'02'!G26+'03'!G26+'04'!G26+'05'!G26+'06'!G26+'07'!G26+'08'!G26+'09'!G26+'10'!G26+'11'!G26+'12'!G26+'13'!G26+'14'!G26+'15'!G26+'16'!G26+'17'!G26+'18'!G26+'19'!G26+'20'!G26+'21'!G26+'22'!G26+'23'!G26+'24'!G26+'25'!G26+'26'!G26+'27'!G26+'28'!G26+'29'!G26+'30'!G26+'31'!G26</f>
        <v>48</v>
      </c>
      <c r="H12" s="178">
        <f t="shared" si="0"/>
        <v>48</v>
      </c>
      <c r="I12" s="58">
        <f>'01'!M26+'02'!M26+'03'!M26+'04'!M26+'05'!M26+'06'!M26+'07'!M26+'08'!M26+'09'!M26+'10'!M26+'11'!M26+'12'!M26+'13'!M26+'14'!M26+'15'!M26+'16'!M26+'17'!M26+'18'!M26+'19'!M26+'20'!M26+'21'!M26+'22'!M26+'23'!M26+'24'!M26+'25'!M26+'26'!M26+'27'!M26+'28'!M26+'29'!M26+'30'!M26+'31'!M26</f>
        <v>236800</v>
      </c>
      <c r="J12" s="31"/>
      <c r="K12" s="97"/>
      <c r="L12" s="81"/>
      <c r="M12" s="184"/>
    </row>
    <row r="13" spans="1:13" ht="12" customHeight="1">
      <c r="A13" s="54">
        <f t="shared" si="1"/>
        <v>7</v>
      </c>
      <c r="B13" s="187" t="s">
        <v>78</v>
      </c>
      <c r="C13" s="178">
        <f>'01'!C28+'02'!C28+'03'!C28+'04'!C28+'05'!C28+'06'!C28+'07'!C28+'08'!C28+'09'!C28+'10'!C28+'11'!C28+'12'!C28+'13'!C28+'14'!C28+'15'!C28+'16'!C28+'17'!C28+'18'!C28+'19'!C28+'20'!C28+'21'!C28+'22'!C28+'23'!C28+'24'!C28+'25'!C28+'26'!C28+'27'!C28+'28'!C28+'29'!C28+'30'!C28+'31'!C28</f>
        <v>4</v>
      </c>
      <c r="D13" s="178">
        <f>'01'!D28+'02'!D28+'03'!D28+'04'!D28+'05'!D28+'06'!D28+'07'!D28+'08'!D28+'09'!D28+'10'!D28+'11'!D28+'12'!D28+'13'!D28+'14'!D28+'15'!D28+'16'!D28+'17'!D28+'18'!D28+'19'!D28+'20'!D28+'21'!D28+'22'!D28+'23'!D28+'24'!D28+'25'!D28+'26'!D28+'27'!D28+'28'!D28+'29'!D28+'30'!D28+'31'!D28</f>
        <v>11</v>
      </c>
      <c r="E13" s="178">
        <f>'01'!E28+'02'!E28+'03'!E28+'04'!E28+'05'!E28+'06'!E28+'07'!E28+'08'!E28+'09'!E28+'10'!E28+'11'!E28+'12'!E28+'13'!E28+'14'!E28+'15'!E28+'16'!E28+'17'!E28+'18'!E28+'19'!E28+'20'!E28+'21'!E28+'22'!E28+'23'!E28+'24'!E28+'25'!E28+'26'!E28+'27'!E28+'28'!E28+'29'!E28+'30'!E28+'31'!E28</f>
        <v>15</v>
      </c>
      <c r="F13" s="178">
        <f>'01'!F28+'02'!F28+'03'!F28+'04'!F28+'05'!F28+'06'!F28+'07'!F28+'08'!F28+'09'!F28+'10'!F28+'11'!F28+'12'!F28+'13'!F28+'14'!F28+'15'!F28+'16'!F28+'17'!F28+'18'!F28+'19'!F28+'20'!F28+'21'!F28+'22'!F28+'23'!F28+'24'!F28+'25'!F28+'26'!F28+'27'!F28+'28'!F28+'29'!F28+'30'!F28+'31'!F28</f>
        <v>104</v>
      </c>
      <c r="G13" s="178">
        <f>'01'!G28+'02'!G28+'03'!G28+'04'!G28+'05'!G28+'06'!G28+'07'!G28+'08'!G28+'09'!G28+'10'!G28+'11'!G28+'12'!G28+'13'!G28+'14'!G28+'15'!G28+'16'!G28+'17'!G28+'18'!G28+'19'!G28+'20'!G28+'21'!G28+'22'!G28+'23'!G28+'24'!G28+'25'!G28+'26'!G28+'27'!G28+'28'!G28+'29'!G28+'30'!G28+'31'!G28</f>
        <v>262</v>
      </c>
      <c r="H13" s="178">
        <f t="shared" si="0"/>
        <v>366</v>
      </c>
      <c r="I13" s="58">
        <f>'01'!M28+'02'!M28+'03'!M28+'04'!M28+'05'!M28+'06'!M28+'07'!M28+'08'!M28+'09'!M28+'10'!M28+'11'!M28+'12'!M28+'13'!M28+'14'!M28+'15'!M28+'16'!M28+'17'!M28+'18'!M28+'19'!M28+'20'!M28+'21'!M28+'22'!M28+'23'!M28+'24'!M28+'25'!M28+'26'!M28+'27'!M28+'28'!M28+'29'!M28+'30'!M28+'31'!M28</f>
        <v>1891200</v>
      </c>
      <c r="J13" s="31"/>
      <c r="K13" s="81"/>
      <c r="L13" s="81"/>
      <c r="M13" s="184"/>
    </row>
    <row r="14" spans="1:13" ht="12" customHeight="1">
      <c r="A14" s="54">
        <f t="shared" si="1"/>
        <v>8</v>
      </c>
      <c r="B14" s="187" t="s">
        <v>143</v>
      </c>
      <c r="C14" s="178"/>
      <c r="D14" s="178">
        <f>'01'!D32+'02'!D32+'03'!D32+'04'!D32+'05'!D32+'06'!D32+'07'!D32+'08'!D32+'09'!D32+'10'!D32+'11'!D32+'12'!D32+'13'!D32+'14'!D32+'15'!D32+'16'!D32+'17'!D32+'18'!D32+'19'!D32+'20'!D32+'21'!D32+'22'!D32+'23'!D32+'24'!D32+'25'!D32+'26'!D32+'27'!D32+'28'!D32+'29'!D32+'30'!D32+'31'!D32</f>
        <v>76</v>
      </c>
      <c r="E14" s="178">
        <f>'01'!E32+'02'!E32+'03'!E32+'04'!E32+'05'!E32+'06'!E32+'07'!E32+'08'!E32+'09'!E32+'10'!E32+'11'!E32+'12'!E32+'13'!E32+'14'!E32+'15'!E32+'16'!E32+'17'!E32+'18'!E32+'19'!E32+'20'!E32+'21'!E32+'22'!E32+'23'!E32+'24'!E32+'25'!E32+'26'!E32+'27'!E32+'28'!E32+'29'!E32+'30'!E32+'31'!E32</f>
        <v>76</v>
      </c>
      <c r="F14" s="178"/>
      <c r="G14" s="178">
        <f>'01'!G32+'02'!G32+'03'!G32+'04'!G32+'05'!G32+'06'!G32+'07'!G32+'08'!G32+'09'!G32+'10'!G32+'11'!G32+'12'!G32+'13'!G32+'14'!G32+'15'!G32+'16'!G32+'17'!G32+'18'!G32+'19'!G32+'20'!G32+'21'!G32+'22'!G32+'23'!G32+'24'!G32+'25'!G32+'26'!G32+'27'!G32+'28'!G32+'29'!G32+'30'!G32+'31'!G32</f>
        <v>1140</v>
      </c>
      <c r="H14" s="178">
        <f t="shared" si="0"/>
        <v>1140</v>
      </c>
      <c r="I14" s="58">
        <f>'01'!M32+'02'!M32+'03'!M32+'04'!M32+'05'!M32+'06'!M32+'07'!M32+'08'!M32+'09'!M32+'10'!M32+'11'!M32+'12'!M32+'13'!M32+'14'!M32+'15'!M32+'16'!M32+'17'!M32+'18'!M32+'19'!M32+'20'!M32+'21'!M32+'22'!M32+'23'!M32+'24'!M32+'25'!M32+'26'!M32+'27'!M32+'28'!M32+'29'!M32+'30'!M32+'31'!M32</f>
        <v>3891200</v>
      </c>
      <c r="J14" s="31"/>
      <c r="K14" s="81"/>
      <c r="L14" s="81"/>
      <c r="M14" s="184"/>
    </row>
    <row r="15" spans="1:13" ht="12" customHeight="1">
      <c r="A15" s="54">
        <f t="shared" si="1"/>
        <v>9</v>
      </c>
      <c r="B15" s="187" t="s">
        <v>79</v>
      </c>
      <c r="C15" s="178">
        <f>'01'!C34+'02'!C34+'03'!C34+'04'!C34+'05'!C34+'06'!C34+'07'!C34+'08'!C34+'09'!C34+'10'!C34+'11'!C34+'12'!C34+'13'!C34+'14'!C34+'15'!C34+'16'!C34+'17'!C34+'18'!C34+'19'!C34+'20'!C34+'21'!C34+'22'!C34+'23'!C34+'24'!C34+'25'!C34+'26'!C34+'27'!C34+'28'!C34+'29'!C34+'30'!C34+'31'!C34</f>
        <v>12</v>
      </c>
      <c r="D15" s="178">
        <f>'01'!D34+'02'!D34+'03'!D34+'04'!D34+'05'!D34+'06'!D34+'07'!D34+'08'!D34+'09'!D34+'10'!D34+'11'!D34+'12'!D34+'13'!D34+'14'!D34+'15'!D34+'16'!D34+'17'!D34+'18'!D34+'19'!D34+'20'!D34+'21'!D34+'22'!D34+'23'!D34+'24'!D34+'25'!D34+'26'!D34+'27'!D34+'28'!D34+'29'!D34+'30'!D34+'31'!D34</f>
        <v>22</v>
      </c>
      <c r="E15" s="178">
        <f>'01'!E34+'02'!E34+'03'!E34+'04'!E34+'05'!E34+'06'!E34+'07'!E34+'08'!E34+'09'!E34+'10'!E34+'11'!E34+'12'!E34+'13'!E34+'14'!E34+'15'!E34+'16'!E34+'17'!E34+'18'!E34+'19'!E34+'20'!E34+'21'!E34+'22'!E34+'23'!E34+'24'!E34+'25'!E34+'26'!E34+'27'!E34+'28'!E34+'29'!E34+'30'!E34+'31'!E34</f>
        <v>34</v>
      </c>
      <c r="F15" s="178">
        <f>'01'!F34+'02'!F34+'03'!F34+'04'!F34+'05'!F34+'06'!F34+'07'!F34+'08'!F34+'09'!F34+'10'!F34+'11'!F34+'12'!F34+'13'!F34+'14'!F34+'15'!F34+'16'!F34+'17'!F34+'18'!F34+'19'!F34+'20'!F34+'21'!F34+'22'!F34+'23'!F34+'24'!F34+'25'!F34+'26'!F34+'27'!F34+'28'!F34+'29'!F34+'30'!F34+'31'!F34</f>
        <v>317</v>
      </c>
      <c r="G15" s="178">
        <f>'01'!G34+'02'!G34+'03'!G34+'04'!G34+'05'!G34+'06'!G34+'07'!G34+'08'!G34+'09'!G34+'10'!G34+'11'!G34+'12'!G34+'13'!G34+'14'!G34+'15'!G34+'16'!G34+'17'!G34+'18'!G34+'19'!G34+'20'!G34+'21'!G34+'22'!G34+'23'!G34+'24'!G34+'25'!G34+'26'!G34+'27'!G34+'28'!G34+'29'!G34+'30'!G34+'31'!G34</f>
        <v>616</v>
      </c>
      <c r="H15" s="178">
        <f t="shared" si="0"/>
        <v>933</v>
      </c>
      <c r="I15" s="58">
        <f>'01'!M34+'02'!M34+'03'!M34+'04'!M34+'05'!M34+'06'!M34+'07'!M34+'08'!M34+'09'!M34+'10'!M34+'11'!M34+'12'!M34+'13'!M34+'14'!M34+'15'!M34+'16'!M34+'17'!M34+'18'!M34+'19'!M34+'20'!M34+'21'!M34+'22'!M34+'23'!M34+'24'!M34+'25'!M34+'26'!M34+'27'!M34+'28'!M34+'29'!M34+'30'!M34+'31'!M34</f>
        <v>4476800</v>
      </c>
      <c r="J15" s="31"/>
      <c r="K15" s="81"/>
      <c r="L15" s="81"/>
      <c r="M15" s="184"/>
    </row>
    <row r="16" spans="1:13" ht="12" customHeight="1">
      <c r="A16" s="54">
        <f t="shared" si="1"/>
        <v>10</v>
      </c>
      <c r="B16" s="188" t="s">
        <v>80</v>
      </c>
      <c r="C16" s="178"/>
      <c r="D16" s="178">
        <f>'01'!D38+'02'!D38+'03'!D38+'04'!D38+'05'!D38+'06'!D38+'07'!D38+'08'!D38+'09'!D38+'10'!D38+'11'!D38+'12'!D38+'13'!D38+'14'!D38+'15'!D38+'16'!D38+'17'!D38+'18'!D38+'19'!D38+'20'!D38+'21'!D38+'22'!D38+'23'!D38+'24'!D38+'25'!D38+'26'!D38+'27'!D38+'28'!D38+'29'!D38+'30'!D38+'31'!D38</f>
        <v>62</v>
      </c>
      <c r="E16" s="178">
        <f>'01'!E38+'02'!E38+'03'!E38+'04'!E38+'05'!E38+'06'!E38+'07'!E38+'08'!E38+'09'!E38+'10'!E38+'11'!E38+'12'!E38+'13'!E38+'14'!E38+'15'!E38+'16'!E38+'17'!E38+'18'!E38+'19'!E38+'20'!E38+'21'!E38+'22'!E38+'23'!E38+'24'!E38+'25'!E38+'26'!E38+'27'!E38+'28'!E38+'29'!E38+'30'!E38+'31'!E38</f>
        <v>62</v>
      </c>
      <c r="F16" s="178"/>
      <c r="G16" s="178">
        <f>'01'!G38+'02'!G38+'03'!G38+'04'!G38+'05'!G38+'06'!G38+'07'!G38+'08'!G38+'09'!G38+'10'!G38+'11'!G38+'12'!G38+'13'!G38+'14'!G38+'15'!G38+'16'!G38+'17'!G38+'18'!G38+'19'!G38+'20'!G38+'21'!G38+'22'!G38+'23'!G38+'24'!G38+'25'!G38+'26'!G38+'27'!G38+'28'!G38+'29'!G38+'30'!G38+'31'!G38</f>
        <v>982</v>
      </c>
      <c r="H16" s="178">
        <f t="shared" si="0"/>
        <v>982</v>
      </c>
      <c r="I16" s="58">
        <f>'01'!M38+'02'!M38+'03'!M38+'04'!M38+'05'!M38+'06'!M38+'07'!M38+'08'!M38+'09'!M38+'10'!M38+'11'!M38+'12'!M38+'13'!M38+'14'!M38+'15'!M38+'16'!M38+'17'!M38+'18'!M38+'19'!M38+'20'!M38+'21'!M38+'22'!M38+'23'!M38+'24'!M38+'25'!M38+'26'!M38+'27'!M38+'28'!M38+'29'!M38+'30'!M38+'31'!M38</f>
        <v>4176000</v>
      </c>
      <c r="J16" s="31"/>
      <c r="K16" s="81"/>
      <c r="L16" s="97"/>
      <c r="M16" s="184"/>
    </row>
    <row r="17" spans="1:13" ht="12" customHeight="1">
      <c r="A17" s="54">
        <f t="shared" si="1"/>
        <v>11</v>
      </c>
      <c r="B17" s="187" t="s">
        <v>71</v>
      </c>
      <c r="C17" s="178"/>
      <c r="D17" s="178">
        <f>'01'!D41+'02'!D41+'03'!D41+'04'!D41+'05'!D41+'06'!D41+'07'!D41+'08'!D41+'09'!D41+'10'!D41+'11'!D41+'12'!D41+'13'!D41+'14'!D41+'15'!D41+'16'!D41+'17'!D41+'18'!D41+'19'!D41+'20'!D41+'21'!D41+'22'!D41+'23'!D41+'24'!D41+'25'!D41+'26'!D41+'27'!D41+'28'!D41+'29'!D41+'30'!D41+'31'!D41</f>
        <v>1</v>
      </c>
      <c r="E17" s="178">
        <f>'01'!E41+'02'!E41+'03'!E41+'04'!E41+'05'!E41+'06'!E41+'07'!E41+'08'!E41+'09'!E41+'10'!E41+'11'!E41+'12'!E41+'13'!E41+'14'!E41+'15'!E41+'16'!E41+'17'!E41+'18'!E41+'19'!E41+'20'!E41+'21'!E41+'22'!E41+'23'!E41+'24'!E41+'25'!E41+'26'!E41+'27'!E41+'28'!E41+'29'!E41+'30'!E41+'31'!E41</f>
        <v>1</v>
      </c>
      <c r="F17" s="178"/>
      <c r="G17" s="178">
        <f>'01'!G41+'02'!G41+'03'!G41+'04'!G41+'05'!G41+'06'!G41+'07'!G41+'08'!G41+'09'!G41+'10'!G41+'11'!G41+'12'!G41+'13'!G41+'14'!G41+'15'!G41+'16'!G41+'17'!G41+'18'!G41+'19'!G41+'20'!G41+'21'!G41+'22'!G41+'23'!G41+'24'!G41+'25'!G41+'26'!G41+'27'!G41+'28'!G41+'29'!G41+'30'!G41+'31'!G41</f>
        <v>44</v>
      </c>
      <c r="H17" s="178">
        <f t="shared" si="0"/>
        <v>44</v>
      </c>
      <c r="I17" s="58">
        <f>'01'!M41+'02'!M41+'03'!M41+'04'!M41+'05'!M41+'06'!M41+'07'!M41+'08'!M41+'09'!M41+'10'!M41+'11'!M41+'12'!M41+'13'!M41+'14'!M41+'15'!M41+'16'!M41+'17'!M41+'18'!M41+'19'!M41+'20'!M41+'21'!M41+'22'!M41+'23'!M41+'24'!M41+'25'!M41+'26'!M41+'27'!M41+'28'!M41+'29'!M41+'30'!M41+'31'!M41</f>
        <v>263800</v>
      </c>
      <c r="J17" s="31"/>
      <c r="K17" s="81"/>
      <c r="L17" s="81"/>
      <c r="M17" s="184"/>
    </row>
    <row r="18" spans="1:13" ht="12" customHeight="1">
      <c r="A18" s="54">
        <f t="shared" si="1"/>
        <v>12</v>
      </c>
      <c r="B18" s="187" t="s">
        <v>140</v>
      </c>
      <c r="C18" s="178"/>
      <c r="D18" s="178">
        <f>'01'!D44+'02'!D44+'03'!D44+'04'!D44+'05'!D44+'06'!D44+'07'!D44+'08'!D44+'09'!D44+'10'!D44+'11'!D44+'12'!D44+'13'!D44+'14'!D44+'15'!D44+'16'!D44+'17'!D44+'18'!D44+'19'!D44+'20'!D44+'21'!D44+'22'!D44+'23'!D44+'24'!D44+'25'!D44+'26'!D44+'27'!D44+'28'!D44+'29'!D44+'30'!D44+'31'!D44</f>
        <v>5</v>
      </c>
      <c r="E18" s="178">
        <f>'01'!E44+'02'!E44+'03'!E44+'04'!E44+'05'!E44+'06'!E44+'07'!E44+'08'!E44+'09'!E44+'10'!E44+'11'!E44+'12'!E44+'13'!E44+'14'!E44+'15'!E44+'16'!E44+'17'!E44+'18'!E44+'19'!E44+'20'!E44+'21'!E44+'22'!E44+'23'!E44+'24'!E44+'25'!E44+'26'!E44+'27'!E44+'28'!E44+'29'!E44+'30'!E44+'31'!E44</f>
        <v>5</v>
      </c>
      <c r="F18" s="178"/>
      <c r="G18" s="178">
        <f>'01'!G44+'02'!G44+'03'!G44+'04'!G44+'05'!G44+'06'!G44+'07'!G44+'08'!G44+'09'!G44+'10'!G44+'11'!G44+'12'!G44+'13'!G44+'14'!G44+'15'!G44+'16'!G44+'17'!G44+'18'!G44+'19'!G44+'20'!G44+'21'!G44+'22'!G44+'23'!G44+'24'!G44+'25'!G44+'26'!G44+'27'!G44+'28'!G44+'29'!G44+'30'!G44+'31'!G44</f>
        <v>198</v>
      </c>
      <c r="H18" s="178">
        <f t="shared" si="0"/>
        <v>198</v>
      </c>
      <c r="I18" s="58">
        <f>'01'!M44+'02'!M44+'03'!M44+'04'!M44+'05'!M44+'06'!M44+'07'!M44+'08'!M44+'09'!M44+'10'!M44+'11'!M44+'12'!M44+'13'!M44+'14'!M44+'15'!M44+'16'!M44+'17'!M44+'18'!M44+'19'!M44+'20'!M44+'21'!M44+'22'!M44+'23'!M44+'24'!M44+'25'!M44+'26'!M44+'27'!M44+'28'!M44+'29'!M44+'30'!M44+'31'!M44</f>
        <v>1524320</v>
      </c>
      <c r="J18" s="31"/>
      <c r="K18" s="81"/>
      <c r="L18" s="81"/>
      <c r="M18" s="184"/>
    </row>
    <row r="19" spans="1:13" ht="12" customHeight="1">
      <c r="A19" s="54">
        <f t="shared" si="1"/>
        <v>13</v>
      </c>
      <c r="B19" s="187" t="s">
        <v>81</v>
      </c>
      <c r="C19" s="178"/>
      <c r="D19" s="178">
        <f>'01'!D48+'02'!D48+'03'!D48+'04'!D48+'05'!D48+'06'!D48+'07'!D48+'08'!D48+'09'!D48+'10'!D48+'11'!D48+'12'!D48+'13'!D48+'14'!D48+'15'!D48+'16'!D48+'17'!D48+'18'!D48+'19'!D48+'20'!D48+'21'!D48+'22'!D48+'23'!D48+'24'!D48+'25'!D48+'26'!D48+'27'!D48+'28'!D48+'29'!D48+'30'!D48+'31'!D48</f>
        <v>2</v>
      </c>
      <c r="E19" s="178">
        <f>'01'!E48+'02'!E48+'03'!E48+'04'!E48+'05'!E48+'06'!E48+'07'!E48+'08'!E48+'09'!E48+'10'!E48+'11'!E48+'12'!E48+'13'!E48+'14'!E48+'15'!E48+'16'!E48+'17'!E48+'18'!E48+'19'!E48+'20'!E48+'21'!E48+'22'!E48+'23'!E48+'24'!E48+'25'!E48+'26'!E48+'27'!E48+'28'!E48+'29'!E48+'30'!E48+'31'!E48</f>
        <v>2</v>
      </c>
      <c r="F19" s="178"/>
      <c r="G19" s="178">
        <f>'01'!G48+'02'!G48+'03'!G48+'04'!G48+'05'!G48+'06'!G48+'07'!G48+'08'!G48+'09'!G48+'10'!G48+'11'!G48+'12'!G48+'13'!G48+'14'!G48+'15'!G48+'16'!G48+'17'!G48+'18'!G48+'19'!G48+'20'!G48+'21'!G48+'22'!G48+'23'!G48+'24'!G48+'25'!G48+'26'!G48+'27'!G48+'28'!G48+'29'!G48+'30'!G48+'31'!G48</f>
        <v>56</v>
      </c>
      <c r="H19" s="178">
        <f t="shared" si="0"/>
        <v>56</v>
      </c>
      <c r="I19" s="58">
        <f>'01'!M48+'02'!M48+'03'!M48+'04'!M48+'05'!M48+'06'!M48+'07'!M48+'08'!M48+'09'!M48+'10'!M48+'11'!M48+'12'!M48+'13'!M48+'14'!M48+'15'!M48+'16'!M48+'17'!M48+'18'!M48+'19'!M48+'20'!M48+'21'!M48+'22'!M48+'23'!M48+'24'!M48+'25'!M48+'26'!M48+'27'!M48+'28'!M48+'29'!M48+'30'!M48+'31'!M48</f>
        <v>389400</v>
      </c>
      <c r="J19" s="31"/>
      <c r="K19" s="81"/>
      <c r="L19" s="81"/>
      <c r="M19" s="184"/>
    </row>
    <row r="20" spans="1:13" ht="12" customHeight="1">
      <c r="A20" s="54">
        <f t="shared" si="1"/>
        <v>14</v>
      </c>
      <c r="B20" s="187" t="s">
        <v>82</v>
      </c>
      <c r="C20" s="178"/>
      <c r="D20" s="178">
        <f>'01'!D50+'02'!D50+'03'!D50+'04'!D50+'05'!D50+'06'!D50+'07'!D50+'08'!D50+'09'!D50+'10'!D50+'11'!D50+'12'!D50+'13'!D50+'14'!D50+'15'!D50+'16'!D50+'17'!D50+'18'!D50+'19'!D50+'20'!D50+'21'!D50+'22'!D50+'23'!D50+'24'!D50+'25'!D50+'26'!D50+'27'!D50+'28'!D50+'29'!D50+'30'!D50+'31'!D50</f>
        <v>15</v>
      </c>
      <c r="E20" s="178">
        <f>'01'!E50+'02'!E50+'03'!E50+'04'!E50+'05'!E50+'06'!E50+'07'!E50+'08'!E50+'09'!E50+'10'!E50+'11'!E50+'12'!E50+'13'!E50+'14'!E50+'15'!E50+'16'!E50+'17'!E50+'18'!E50+'19'!E50+'20'!E50+'21'!E50+'22'!E50+'23'!E50+'24'!E50+'25'!E50+'26'!E50+'27'!E50+'28'!E50+'29'!E50+'30'!E50+'31'!E50</f>
        <v>15</v>
      </c>
      <c r="F20" s="178"/>
      <c r="G20" s="178">
        <f>'01'!G50+'02'!G50+'03'!G50+'04'!G50+'05'!G50+'06'!G50+'07'!G50+'08'!G50+'09'!G50+'10'!G50+'11'!G50+'12'!G50+'13'!G50+'14'!G50+'15'!G50+'16'!G50+'17'!G50+'18'!G50+'19'!G50+'20'!G50+'21'!G50+'22'!G50+'23'!G50+'24'!G50+'25'!G50+'26'!G50+'27'!G50+'28'!G50+'29'!G50+'30'!G50+'31'!G50</f>
        <v>264</v>
      </c>
      <c r="H20" s="178">
        <f t="shared" si="0"/>
        <v>264</v>
      </c>
      <c r="I20" s="58">
        <f>'01'!M50+'02'!M50+'03'!M50+'04'!M50+'05'!M50+'06'!M50+'07'!M50+'08'!M50+'09'!M50+'10'!M50+'11'!M50+'12'!M50+'13'!M50+'14'!M50+'15'!M50+'16'!M50+'17'!M50+'18'!M50+'19'!M50+'20'!M50+'21'!M50+'22'!M50+'23'!M50+'24'!M50+'25'!M50+'26'!M50+'27'!M50+'28'!M50+'29'!M50+'30'!M50+'31'!M50</f>
        <v>1116000</v>
      </c>
      <c r="J20" s="31"/>
      <c r="K20" s="97"/>
      <c r="L20" s="81"/>
      <c r="M20" s="184"/>
    </row>
    <row r="21" spans="1:13" ht="12" customHeight="1">
      <c r="A21" s="54">
        <f t="shared" si="1"/>
        <v>15</v>
      </c>
      <c r="B21" s="189" t="s">
        <v>154</v>
      </c>
      <c r="C21" s="178"/>
      <c r="D21" s="178">
        <f>'01'!D53+'02'!D53+'03'!D53+'04'!D53+'05'!D53+'06'!D53+'07'!D53+'08'!D53+'09'!D53+'10'!D53+'11'!D53+'12'!D53+'13'!D53+'14'!D53+'15'!D53+'16'!D53+'17'!D53+'18'!D53+'19'!D53+'20'!D53+'21'!D53+'22'!D53+'23'!D53+'24'!D53+'25'!D53+'26'!D53+'27'!D53+'28'!D53+'29'!D53+'30'!D53+'31'!D53</f>
        <v>0</v>
      </c>
      <c r="E21" s="178">
        <f>'01'!E53+'02'!E53+'03'!E53+'04'!E53+'05'!E53+'06'!E53+'07'!E53+'08'!E53+'09'!E53+'10'!E53+'11'!E53+'12'!E53+'13'!E53+'14'!E53+'15'!E53+'16'!E53+'17'!E53+'18'!E53+'19'!E53+'20'!E53+'21'!E53+'22'!E53+'23'!E53+'24'!E53+'25'!E53+'26'!E53+'27'!E53+'28'!E53+'29'!E53+'30'!E53+'31'!E53</f>
        <v>0</v>
      </c>
      <c r="F21" s="178"/>
      <c r="G21" s="178">
        <f>'01'!G53+'02'!G53+'03'!G53+'04'!G53+'05'!G53+'06'!G53+'07'!G53+'08'!G53+'09'!G53+'10'!G53+'11'!G53+'12'!G53+'13'!G53+'14'!G53+'15'!G53+'16'!G53+'17'!G53+'18'!G53+'19'!G53+'20'!G53+'21'!G53+'22'!G53+'23'!G53+'24'!G53+'25'!G53+'26'!G53+'27'!G53+'28'!G53+'29'!G53+'30'!G53+'31'!G53</f>
        <v>0</v>
      </c>
      <c r="H21" s="178">
        <f t="shared" si="0"/>
        <v>0</v>
      </c>
      <c r="I21" s="58">
        <f>'01'!M53+'02'!M53+'03'!M53+'04'!M53+'05'!M53+'06'!M53+'07'!M53+'08'!M53+'09'!M53+'10'!M53+'11'!M53+'12'!M53+'13'!M53+'14'!M53+'15'!M53+'16'!M53+'17'!M53+'18'!M53+'19'!M53+'20'!M53+'21'!M53+'22'!M53+'23'!M53+'24'!M53+'25'!M53+'26'!M53+'27'!M53+'28'!M53+'29'!M53+'30'!M53+'31'!M53</f>
        <v>0</v>
      </c>
      <c r="J21" s="31"/>
      <c r="K21" s="81"/>
      <c r="L21" s="81"/>
      <c r="M21" s="184"/>
    </row>
    <row r="22" spans="1:13" ht="12" customHeight="1">
      <c r="A22" s="54">
        <f t="shared" si="1"/>
        <v>16</v>
      </c>
      <c r="B22" s="189" t="s">
        <v>148</v>
      </c>
      <c r="C22" s="178"/>
      <c r="D22" s="178">
        <f>'01'!D55+'02'!D55+'03'!D55+'04'!D55+'05'!D55+'06'!D55+'07'!D55+'08'!D55+'09'!D55+'10'!D55+'11'!D55+'12'!D55+'13'!D55+'14'!D55+'15'!D55+'16'!D55+'17'!D55+'18'!D55+'19'!D55+'20'!D55+'21'!D55+'22'!D55+'23'!D55+'24'!D55+'25'!D55+'26'!D55+'27'!D55+'28'!D55+'29'!D55+'30'!D55+'31'!D55</f>
        <v>1</v>
      </c>
      <c r="E22" s="178">
        <f>'01'!E55+'02'!E55+'03'!E55+'04'!E55+'05'!E55+'06'!E55+'07'!E55+'08'!E55+'09'!E55+'10'!E55+'11'!E55+'12'!E55+'13'!E55+'14'!E55+'15'!E55+'16'!E55+'17'!E55+'18'!E55+'19'!E55+'20'!E55+'21'!E55+'22'!E55+'23'!E55+'24'!E55+'25'!E55+'26'!E55+'27'!E55+'28'!E55+'29'!E55+'30'!E55+'31'!E55</f>
        <v>1</v>
      </c>
      <c r="F22" s="178"/>
      <c r="G22" s="178">
        <f>'01'!G55+'02'!G55+'03'!G55+'04'!G55+'05'!G55+'06'!G55+'07'!G55+'08'!G55+'09'!G55+'10'!G55+'11'!G55+'12'!G55+'13'!G55+'14'!G55+'15'!G55+'16'!G55+'17'!G55+'18'!G55+'19'!G55+'20'!G55+'21'!G55+'22'!G55+'23'!G55+'24'!G55+'25'!G55+'26'!G55+'27'!G55+'28'!G55+'29'!G55+'30'!G55+'31'!G55</f>
        <v>44</v>
      </c>
      <c r="H22" s="178">
        <f t="shared" si="0"/>
        <v>44</v>
      </c>
      <c r="I22" s="58">
        <f>'01'!M55+'02'!M55+'03'!M55+'04'!M55+'05'!M55+'06'!M55+'07'!M55+'08'!M55+'09'!M55+'10'!M55+'11'!M55+'12'!M55+'13'!M55+'14'!M55+'15'!M55+'16'!M55+'17'!M55+'18'!M55+'19'!M55+'20'!M55+'21'!M55+'22'!M55+'23'!M55+'24'!M55+'25'!M55+'26'!M55+'27'!M55+'28'!M55+'29'!M55+'30'!M55+'31'!M55</f>
        <v>439800</v>
      </c>
      <c r="J22" s="31"/>
      <c r="K22" s="81"/>
      <c r="L22" s="81"/>
      <c r="M22" s="184"/>
    </row>
    <row r="23" spans="1:13" ht="12" customHeight="1">
      <c r="A23" s="54">
        <f t="shared" si="1"/>
        <v>17</v>
      </c>
      <c r="B23" s="187" t="s">
        <v>144</v>
      </c>
      <c r="C23" s="178"/>
      <c r="D23" s="178">
        <f>'01'!D57+'02'!D57+'03'!D57+'04'!D57+'05'!D57+'06'!D57+'07'!D57+'08'!D57+'09'!D57+'10'!D57+'11'!D57+'12'!D57+'13'!D57+'14'!D57+'15'!D57+'16'!D57+'17'!D57+'18'!D57+'19'!D57+'20'!D57+'21'!D57+'22'!D57+'23'!D57+'24'!D57+'25'!D57+'26'!D57+'27'!D57+'28'!D57+'29'!D57+'30'!D57+'31'!D57</f>
        <v>1</v>
      </c>
      <c r="E23" s="178">
        <f>'01'!E57+'02'!E57+'03'!E57+'04'!E57+'05'!E57+'06'!E57+'07'!E57+'08'!E57+'09'!E57+'10'!E57+'11'!E57+'12'!E57+'13'!E57+'14'!E57+'15'!E57+'16'!E57+'17'!E57+'18'!E57+'19'!E57+'20'!E57+'21'!E57+'22'!E57+'23'!E57+'24'!E57+'25'!E57+'26'!E57+'27'!E57+'28'!E57+'29'!E57+'30'!E57+'31'!E57</f>
        <v>1</v>
      </c>
      <c r="F23" s="178"/>
      <c r="G23" s="178">
        <f>'01'!G57+'02'!G57+'03'!G57+'04'!G57+'05'!G57+'06'!G57+'07'!G57+'08'!G57+'09'!G57+'10'!G57+'11'!G57+'12'!G57+'13'!G57+'14'!G57+'15'!G57+'16'!G57+'17'!G57+'18'!G57+'19'!G57+'20'!G57+'21'!G57+'22'!G57+'23'!G57+'24'!G57+'25'!G57+'26'!G57+'27'!G57+'28'!G57+'29'!G57+'30'!G57+'31'!G57</f>
        <v>38</v>
      </c>
      <c r="H23" s="178">
        <f t="shared" si="0"/>
        <v>38</v>
      </c>
      <c r="I23" s="58">
        <f>'01'!M57+'02'!M57+'03'!M57+'04'!M57+'05'!M57+'06'!M57+'07'!M57+'08'!M57+'09'!M57+'10'!M57+'11'!M57+'12'!M57+'13'!M57+'14'!M57+'15'!M57+'16'!M57+'17'!M57+'18'!M57+'19'!M57+'20'!M57+'21'!M57+'22'!M57+'23'!M57+'24'!M57+'25'!M57+'26'!M57+'27'!M57+'28'!M57+'29'!M57+'30'!M57+'31'!M57</f>
        <v>317000</v>
      </c>
      <c r="J23" s="31"/>
      <c r="K23" s="81"/>
      <c r="L23" s="81"/>
      <c r="M23" s="184"/>
    </row>
    <row r="24" spans="1:13" ht="12" customHeight="1">
      <c r="A24" s="54">
        <f t="shared" si="1"/>
        <v>18</v>
      </c>
      <c r="B24" s="189" t="s">
        <v>162</v>
      </c>
      <c r="C24" s="178"/>
      <c r="D24" s="178">
        <f>'01'!D61+'02'!D61+'03'!D61+'04'!D61+'05'!D61+'06'!D61+'07'!D61+'08'!D61+'09'!D61+'10'!D61+'11'!D61+'12'!D61+'13'!D61+'14'!D61+'15'!D61+'16'!D61+'17'!D61+'18'!D61+'19'!D61+'20'!D61+'21'!D61+'22'!D61+'23'!D61+'24'!D61+'25'!D61+'26'!D61+'27'!D61+'28'!D61+'29'!D61+'30'!D61+'31'!D61</f>
        <v>3</v>
      </c>
      <c r="E24" s="178">
        <f>'01'!E61+'02'!E61+'03'!E61+'04'!E61+'05'!E61+'06'!E61+'07'!E61+'08'!E61+'09'!E61+'10'!E61+'11'!E61+'12'!E61+'13'!E61+'14'!E61+'15'!E61+'16'!E61+'17'!E61+'18'!E61+'19'!E61+'20'!E61+'21'!E61+'22'!E61+'23'!E61+'24'!E61+'25'!E61+'26'!E61+'27'!E61+'28'!E61+'29'!E61+'30'!E61+'31'!E61</f>
        <v>3</v>
      </c>
      <c r="F24" s="178">
        <f>'01'!F61+'02'!F61+'03'!F61+'04'!F61+'05'!F61+'06'!F61+'07'!F61+'08'!F61+'09'!F61+'10'!F61+'11'!F61+'12'!F61+'13'!F61+'14'!F61+'15'!F61+'16'!F61+'17'!F61+'18'!F61+'19'!F61+'20'!F61+'21'!F61+'22'!F61+'23'!F61+'24'!F61+'25'!F61+'26'!F61+'27'!F61+'28'!F61+'29'!F61+'30'!F61+'31'!F61</f>
        <v>0</v>
      </c>
      <c r="G24" s="178">
        <f>'01'!G61+'02'!G61+'03'!G61+'04'!G61+'05'!G61+'06'!G61+'07'!G61+'08'!G61+'09'!G61+'10'!G61+'11'!G61+'12'!G61+'13'!G61+'14'!G61+'15'!G61+'16'!G61+'17'!G61+'18'!G61+'19'!G61+'20'!G61+'21'!G61+'22'!G61+'23'!G61+'24'!G61+'25'!G61+'26'!G61+'27'!G61+'28'!G61+'29'!G61+'30'!G61+'31'!G61</f>
        <v>129</v>
      </c>
      <c r="H24" s="178">
        <f t="shared" si="0"/>
        <v>129</v>
      </c>
      <c r="I24" s="58">
        <f>'01'!M61+'02'!M61+'03'!M61+'04'!M61+'05'!M61+'06'!M61+'07'!M61+'08'!M61+'09'!M61+'10'!M61+'11'!M61+'12'!M61+'13'!M61+'14'!M61+'15'!M61+'16'!M61+'17'!M61+'18'!M61+'19'!M61+'20'!M61+'21'!M61+'22'!M61+'23'!M61+'24'!M61+'25'!M61+'26'!M61+'27'!M61+'28'!M61+'29'!M61+'30'!M61+'31'!M61</f>
        <v>985180</v>
      </c>
      <c r="J24" s="31"/>
      <c r="K24" s="81"/>
      <c r="L24" s="81"/>
      <c r="M24" s="184"/>
    </row>
    <row r="25" spans="1:13" ht="12" customHeight="1">
      <c r="A25" s="54">
        <f t="shared" si="1"/>
        <v>19</v>
      </c>
      <c r="B25" s="189" t="s">
        <v>155</v>
      </c>
      <c r="C25" s="178">
        <f>'01'!C64+'02'!C64+'03'!C64+'04'!C64+'05'!C64+'06'!C64+'07'!C64+'08'!C64+'09'!C64+'10'!C64+'11'!C64+'12'!C64+'13'!C64+'14'!C64+'15'!C64+'16'!C64+'17'!C64+'18'!C64+'19'!C64+'20'!C64+'21'!C64+'22'!C64+'23'!C64+'24'!C64+'25'!C64+'26'!C64+'27'!C64+'28'!C64+'29'!C64+'30'!C64+'31'!C64</f>
        <v>1</v>
      </c>
      <c r="D25" s="178">
        <f>'01'!D64+'02'!D64+'03'!D64+'04'!D64+'05'!D64+'06'!D64+'07'!D64+'08'!D64+'09'!D64+'10'!D64+'11'!D64+'12'!D64+'13'!D64+'14'!D64+'15'!D64+'16'!D64+'17'!D64+'18'!D64+'19'!D64+'20'!D64+'21'!D64+'22'!D64+'23'!D64+'24'!D64+'25'!D64+'26'!D64+'27'!D64+'28'!D64+'29'!D64+'30'!D64+'31'!D64</f>
        <v>0</v>
      </c>
      <c r="E25" s="178">
        <f>'01'!E64+'02'!E64+'03'!E64+'04'!E64+'05'!E64+'06'!E64+'07'!E64+'08'!E64+'09'!E64+'10'!E64+'11'!E64+'12'!E64+'13'!E64+'14'!E64+'15'!E64+'16'!E64+'17'!E64+'18'!E64+'19'!E64+'20'!E64+'21'!E64+'22'!E64+'23'!E64+'24'!E64+'25'!E64+'26'!E64+'27'!E64+'28'!E64+'29'!E64+'30'!E64+'31'!E64</f>
        <v>1</v>
      </c>
      <c r="F25" s="178">
        <f>'01'!F64+'02'!F64+'03'!F64+'04'!F64+'05'!F64+'06'!F64+'07'!F64+'08'!F64+'09'!F64+'10'!F64+'11'!F64+'12'!F64+'13'!F64+'14'!F64+'15'!F64+'16'!F64+'17'!F64+'18'!F64+'19'!F64+'20'!F64+'21'!F64+'22'!F64+'23'!F64+'24'!F64+'25'!F64+'26'!F64+'27'!F64+'28'!F64+'29'!F64+'30'!F64+'31'!F64</f>
        <v>39</v>
      </c>
      <c r="G25" s="178">
        <f>'01'!G64+'02'!G64+'03'!G64+'04'!G64+'05'!G64+'06'!G64+'07'!G64+'08'!G64+'09'!G64+'10'!G64+'11'!G64+'12'!G64+'13'!G64+'14'!G64+'15'!G64+'16'!G64+'17'!G64+'18'!G64+'19'!G64+'20'!G64+'21'!G64+'22'!G64+'23'!G64+'24'!G64+'25'!G64+'26'!G64+'27'!G64+'28'!G64+'29'!G64+'30'!G64+'31'!G64</f>
        <v>0</v>
      </c>
      <c r="H25" s="178">
        <f t="shared" si="0"/>
        <v>39</v>
      </c>
      <c r="I25" s="58">
        <f>'01'!M64+'02'!M64+'03'!M64+'04'!M64+'05'!M64+'06'!M64+'07'!M64+'08'!M64+'09'!M64+'10'!M64+'11'!M64+'12'!M64+'13'!M64+'14'!M64+'15'!M64+'16'!M64+'17'!M64+'18'!M64+'19'!M64+'20'!M64+'21'!M64+'22'!M64+'23'!M64+'24'!M64+'25'!M64+'26'!M64+'27'!M64+'28'!M64+'29'!M64+'30'!M64+'31'!M64</f>
        <v>391300</v>
      </c>
      <c r="J25" s="31"/>
      <c r="K25" s="81"/>
      <c r="L25" s="81"/>
      <c r="M25" s="184"/>
    </row>
    <row r="26" spans="1:13" ht="12" customHeight="1">
      <c r="A26" s="54">
        <f t="shared" si="1"/>
        <v>20</v>
      </c>
      <c r="B26" s="189" t="s">
        <v>170</v>
      </c>
      <c r="C26" s="178"/>
      <c r="D26" s="178">
        <f>'01'!D66+'02'!D66+'03'!D66+'04'!D66+'05'!D66+'06'!D66+'07'!D66+'08'!D66+'09'!D66+'10'!D66+'11'!D66+'12'!D66+'13'!D66+'14'!D66+'15'!D66+'16'!D66+'17'!D66+'18'!D66+'19'!D66+'20'!D66+'21'!D66+'22'!D66+'23'!D66+'24'!D66+'25'!D66+'26'!D66+'27'!D66+'28'!D66+'29'!D66+'30'!D66+'31'!D66</f>
        <v>2</v>
      </c>
      <c r="E26" s="178">
        <f>'01'!E66+'02'!E66+'03'!E66+'04'!E66+'05'!E66+'06'!E66+'07'!E66+'08'!E66+'09'!E66+'10'!E66+'11'!E66+'12'!E66+'13'!E66+'14'!E66+'15'!E66+'16'!E66+'17'!E66+'18'!E66+'19'!E66+'20'!E66+'21'!E66+'22'!E66+'23'!E66+'24'!E66+'25'!E66+'26'!E66+'27'!E66+'28'!E66+'29'!E66+'30'!E66+'31'!E66</f>
        <v>2</v>
      </c>
      <c r="F26" s="178">
        <f>'01'!F66+'02'!F66+'03'!F66+'04'!F66+'05'!F66+'06'!F66+'07'!F66+'08'!F66+'09'!F66+'10'!F66+'11'!F66+'12'!F66+'13'!F66+'14'!F66+'15'!F66+'16'!F66+'17'!F66+'18'!F66+'19'!F66+'20'!F66+'21'!F66+'22'!F66+'23'!F66+'24'!F66+'25'!F66+'26'!F66+'27'!F66+'28'!F66+'29'!F66+'30'!F66+'31'!F66</f>
        <v>0</v>
      </c>
      <c r="G26" s="178">
        <f>'01'!G66+'02'!G66+'03'!G66+'04'!G66+'05'!G66+'06'!G66+'07'!G66+'08'!G66+'09'!G66+'10'!G66+'11'!G66+'12'!G66+'13'!G66+'14'!G66+'15'!G66+'16'!G66+'17'!G66+'18'!G66+'19'!G66+'20'!G66+'21'!G66+'22'!G66+'23'!G66+'24'!G66+'25'!G66+'26'!G66+'27'!G66+'28'!G66+'29'!G66+'30'!G66+'31'!G66</f>
        <v>80</v>
      </c>
      <c r="H26" s="178">
        <f t="shared" si="0"/>
        <v>80</v>
      </c>
      <c r="I26" s="58">
        <f>'01'!M66+'02'!M66+'03'!M66+'04'!M66+'05'!M66+'06'!M66+'07'!M66+'08'!M66+'09'!M66+'10'!M66+'11'!M66+'12'!M66+'13'!M66+'14'!M66+'15'!M66+'16'!M66+'17'!M66+'18'!M66+'19'!M66+'20'!M66+'21'!M66+'22'!M66+'23'!M66+'24'!M66+'25'!M66+'26'!M66+'27'!M66+'28'!M66+'29'!M66+'30'!M66+'31'!M66</f>
        <v>725560</v>
      </c>
      <c r="J26" s="31"/>
      <c r="K26" s="81"/>
      <c r="L26" s="81"/>
      <c r="M26" s="184"/>
    </row>
    <row r="27" spans="1:13" ht="12" customHeight="1">
      <c r="A27" s="54">
        <f>A26+1</f>
        <v>21</v>
      </c>
      <c r="B27" s="189" t="s">
        <v>175</v>
      </c>
      <c r="C27" s="178"/>
      <c r="D27" s="178">
        <f>'01'!D68+'02'!D68+'03'!D68+'04'!D68+'05'!D68+'06'!D68+'07'!D68+'08'!D68+'09'!D68+'10'!D68+'11'!D68+'12'!D68+'13'!D68+'14'!D68+'15'!D68+'16'!D68+'17'!D68+'18'!D68+'19'!D68+'20'!D68+'21'!D68+'22'!D68+'23'!D68+'24'!D68+'25'!D68+'26'!D68+'27'!D68+'28'!D68+'29'!D68+'30'!D68+'31'!D68</f>
        <v>1</v>
      </c>
      <c r="E27" s="178">
        <f>'01'!E68+'02'!E68+'03'!E68+'04'!E68+'05'!E68+'06'!E68+'07'!E68+'08'!E68+'09'!E68+'10'!E68+'11'!E68+'12'!E68+'13'!E68+'14'!E68+'15'!E68+'16'!E68+'17'!E68+'18'!E68+'19'!E68+'20'!E68+'21'!E68+'22'!E68+'23'!E68+'24'!E68+'25'!E68+'26'!E68+'27'!E68+'28'!E68+'29'!E68+'30'!E68+'31'!E68</f>
        <v>1</v>
      </c>
      <c r="F27" s="178">
        <f>'01'!F68+'02'!F68+'03'!F68+'04'!F68+'05'!F68+'06'!F68+'07'!F68+'08'!F68+'09'!F68+'10'!F68+'11'!F68+'12'!F68+'13'!F68+'14'!F68+'15'!F68+'16'!F68+'17'!F68+'18'!F68+'19'!F68+'20'!F68+'21'!F68+'22'!F68+'23'!F68+'24'!F68+'25'!F68+'26'!F68+'27'!F68+'28'!F68+'29'!F68+'30'!F68+'31'!F68</f>
        <v>0</v>
      </c>
      <c r="G27" s="178">
        <f>'01'!G68+'02'!G68+'03'!G68+'04'!G68+'05'!G68+'06'!G68+'07'!G68+'08'!G68+'09'!G68+'10'!G68+'11'!G68+'12'!G68+'13'!G68+'14'!G68+'15'!G68+'16'!G68+'17'!G68+'18'!G68+'19'!G68+'20'!G68+'21'!G68+'22'!G68+'23'!G68+'24'!G68+'25'!G68+'26'!G68+'27'!G68+'28'!G68+'29'!G68+'30'!G68+'31'!G68</f>
        <v>40</v>
      </c>
      <c r="H27" s="178">
        <f t="shared" si="0"/>
        <v>40</v>
      </c>
      <c r="I27" s="58">
        <f>'01'!M68+'02'!M68+'03'!M68+'04'!M68+'05'!M68+'06'!M68+'07'!M68+'08'!M68+'09'!M68+'10'!M68+'11'!M68+'12'!M68+'13'!M68+'14'!M68+'15'!M68+'16'!M68+'17'!M68+'18'!M68+'19'!M68+'20'!M68+'21'!M68+'22'!M68+'23'!M68+'24'!M68+'25'!M68+'26'!M68+'27'!M68+'28'!M68+'29'!M68+'30'!M68+'31'!M68</f>
        <v>362780</v>
      </c>
      <c r="J27" s="31"/>
      <c r="K27" s="81"/>
      <c r="L27" s="81"/>
      <c r="M27" s="184"/>
    </row>
    <row r="28" spans="1:13" ht="12" customHeight="1">
      <c r="A28" s="54">
        <v>22</v>
      </c>
      <c r="B28" s="189"/>
      <c r="C28" s="178"/>
      <c r="D28" s="178">
        <f>'01'!D70+'02'!D70+'03'!D70+'04'!D70+'05'!D70+'06'!D70+'07'!D70+'08'!D70+'09'!D70+'10'!D70+'11'!D70+'12'!D70+'13'!D70+'14'!D70+'15'!D70+'16'!D70+'17'!D70+'18'!D70+'19'!D70+'20'!D70+'21'!D70+'22'!D70+'23'!D70+'24'!D70+'25'!D70+'26'!D70+'27'!D70+'28'!D70+'29'!D70+'30'!D70+'31'!D70</f>
        <v>0</v>
      </c>
      <c r="E28" s="178">
        <f>'01'!E70+'02'!E70+'03'!E70+'04'!E70+'05'!E70+'06'!E70+'07'!E70+'08'!E70+'09'!E70+'10'!E70+'11'!E70+'12'!E70+'13'!E70+'14'!E70+'15'!E70+'16'!E70+'17'!E70+'18'!E70+'19'!E70+'20'!E70+'21'!E70+'22'!E70+'23'!E70+'24'!E70+'25'!E70+'26'!E70+'27'!E70+'28'!E70+'29'!E70+'30'!E70+'31'!E70</f>
        <v>0</v>
      </c>
      <c r="F28" s="178">
        <f>'01'!F70+'02'!F70+'03'!F70+'04'!F70+'05'!F70+'06'!F70+'07'!F70+'08'!F70+'09'!F70+'10'!F70+'11'!F70+'12'!F70+'13'!F70+'14'!F70+'15'!F70+'16'!F70+'17'!F70+'18'!F70+'19'!F70+'20'!F70+'21'!F70+'22'!F70+'23'!F70+'24'!F70+'25'!F70+'26'!F70+'27'!F70+'28'!F70+'29'!F70+'30'!F70+'31'!F70</f>
        <v>0</v>
      </c>
      <c r="G28" s="178">
        <f>'01'!G70+'02'!G70+'03'!G70+'04'!G70+'05'!G70+'06'!G70+'07'!G70+'08'!G70+'09'!G70+'10'!G70+'11'!G70+'12'!G70+'13'!G70+'14'!G70+'15'!G70+'16'!G70+'17'!G70+'18'!G70+'19'!G70+'20'!G70+'21'!G70+'22'!G70+'23'!G70+'24'!G70+'25'!G70+'26'!G70+'27'!G70+'28'!G70+'29'!G70+'30'!G70+'31'!G70</f>
        <v>0</v>
      </c>
      <c r="H28" s="178">
        <f t="shared" si="0"/>
        <v>0</v>
      </c>
      <c r="I28" s="58">
        <f>'01'!M70+'02'!M70+'03'!M70+'04'!M70+'05'!M70+'06'!M70+'07'!M70+'08'!M70+'09'!M70+'10'!M70+'11'!M70+'12'!M70+'13'!M70+'14'!M70+'15'!M70+'16'!M70+'17'!M70+'18'!M70+'19'!M70+'20'!M70+'21'!M70+'22'!M70+'23'!M70+'24'!M70+'25'!M70+'26'!M70+'27'!M70+'28'!M70+'29'!M70+'30'!M70+'31'!M70</f>
        <v>0</v>
      </c>
      <c r="J28" s="31"/>
      <c r="K28" s="81"/>
      <c r="L28" s="81"/>
      <c r="M28" s="184"/>
    </row>
    <row r="29" spans="1:13" ht="12" customHeight="1">
      <c r="A29" s="54">
        <v>23</v>
      </c>
      <c r="B29" s="189" t="s">
        <v>186</v>
      </c>
      <c r="C29" s="178"/>
      <c r="D29" s="178">
        <f>'01'!D72+'02'!D72+'03'!D72+'04'!D72+'05'!D72+'06'!D72+'07'!D72+'08'!D72+'09'!D72+'10'!D72+'11'!D72+'12'!D72+'13'!D72+'14'!D72+'15'!D72+'16'!D72+'17'!D72+'18'!D72+'19'!D72+'20'!D72+'21'!D72+'22'!D72+'23'!D72+'24'!D72+'25'!D72+'26'!D72+'27'!D72+'28'!D72+'29'!D72+'30'!D72+'31'!D72</f>
        <v>2</v>
      </c>
      <c r="E29" s="178">
        <f>'01'!E72+'02'!E72+'03'!E72+'04'!E72+'05'!E72+'06'!E72+'07'!E72+'08'!E72+'09'!E72+'10'!E72+'11'!E72+'12'!E72+'13'!E72+'14'!E72+'15'!E72+'16'!E72+'17'!E72+'18'!E72+'19'!E72+'20'!E72+'21'!E72+'22'!E72+'23'!E72+'24'!E72+'25'!E72+'26'!E72+'27'!E72+'28'!E72+'29'!E72+'30'!E72+'31'!E72</f>
        <v>2</v>
      </c>
      <c r="F29" s="178">
        <f>'01'!F72+'02'!F72+'03'!F72+'04'!F72+'05'!F72+'06'!F72+'07'!F72+'08'!F72+'09'!F72+'10'!F72+'11'!F72+'12'!F72+'13'!F72+'14'!F72+'15'!F72+'16'!F72+'17'!F72+'18'!F72+'19'!F72+'20'!F72+'21'!F72+'22'!F72+'23'!F72+'24'!F72+'25'!F72+'26'!F72+'27'!F72+'28'!F72+'29'!F72+'30'!F72+'31'!F72</f>
        <v>0</v>
      </c>
      <c r="G29" s="178">
        <f>'01'!G72+'02'!G72+'03'!G72+'04'!G72+'05'!G72+'06'!G72+'07'!G72+'08'!G72+'09'!G72+'10'!G72+'11'!G72+'12'!G72+'13'!G72+'14'!G72+'15'!G72+'16'!G72+'17'!G72+'18'!G72+'19'!G72+'20'!G72+'21'!G72+'22'!G72+'23'!G72+'24'!G72+'25'!G72+'26'!G72+'27'!G72+'28'!G72+'29'!G72+'30'!G72+'31'!G72</f>
        <v>82</v>
      </c>
      <c r="H29" s="178">
        <f t="shared" si="0"/>
        <v>82</v>
      </c>
      <c r="I29" s="182">
        <f>'01'!M72+'02'!M72+'03'!M72+'04'!M72+'05'!M72+'06'!M72+'07'!M72+'08'!M72+'09'!M72+'10'!M72+'11'!M72+'12'!M72+'13'!M72+'14'!M72+'15'!M72+'16'!M72+'17'!M72+'18'!M72+'19'!M72+'20'!M72+'21'!M72+'22'!M72+'23'!M72+'24'!M72+'25'!M72+'26'!M72+'27'!M72+'28'!M72+'29'!M72+'30'!M72+'31'!M72</f>
        <v>743140</v>
      </c>
      <c r="J29" s="31"/>
      <c r="K29" s="81"/>
      <c r="L29" s="81"/>
      <c r="M29" s="184"/>
    </row>
    <row r="30" spans="1:13" s="57" customFormat="1" ht="18.75" customHeight="1" thickBot="1">
      <c r="A30" s="150"/>
      <c r="B30" s="190" t="s">
        <v>55</v>
      </c>
      <c r="C30" s="191">
        <f>SUM(C7:C29)</f>
        <v>59</v>
      </c>
      <c r="D30" s="191">
        <f>SUM(D7:D29)</f>
        <v>607</v>
      </c>
      <c r="E30" s="191">
        <f>C30+D30</f>
        <v>666</v>
      </c>
      <c r="F30" s="191">
        <f t="shared" ref="F30:I30" si="2">SUM(F7:F29)</f>
        <v>1108</v>
      </c>
      <c r="G30" s="191">
        <f t="shared" si="2"/>
        <v>11763</v>
      </c>
      <c r="H30" s="191">
        <f t="shared" si="2"/>
        <v>12871</v>
      </c>
      <c r="I30" s="192">
        <f t="shared" si="2"/>
        <v>53682280</v>
      </c>
      <c r="K30" s="185"/>
      <c r="L30" s="81"/>
      <c r="M30" s="184"/>
    </row>
    <row r="31" spans="1:13" ht="14.25" thickTop="1" thickBot="1">
      <c r="A31" s="260" t="s">
        <v>124</v>
      </c>
      <c r="B31" s="260"/>
      <c r="C31" s="260"/>
      <c r="D31" s="260"/>
      <c r="E31" s="260"/>
      <c r="F31" s="260"/>
      <c r="G31" s="260"/>
      <c r="H31" s="260"/>
      <c r="I31" s="260"/>
      <c r="J31" t="s">
        <v>70</v>
      </c>
      <c r="K31" s="81"/>
      <c r="L31" s="81"/>
      <c r="M31" s="184"/>
    </row>
    <row r="32" spans="1:13" ht="13.5" thickTop="1">
      <c r="A32" s="152" t="s">
        <v>47</v>
      </c>
      <c r="B32" s="153" t="s">
        <v>56</v>
      </c>
      <c r="C32" s="244" t="s">
        <v>57</v>
      </c>
      <c r="D32" s="245"/>
      <c r="E32" s="245"/>
      <c r="F32" s="245"/>
      <c r="G32" s="245" t="s">
        <v>51</v>
      </c>
      <c r="H32" s="245"/>
      <c r="I32" s="246"/>
      <c r="K32" s="81"/>
      <c r="L32" s="81"/>
      <c r="M32" s="184"/>
    </row>
    <row r="33" spans="1:13" ht="12" customHeight="1">
      <c r="A33" s="156">
        <v>1</v>
      </c>
      <c r="B33" s="157" t="s">
        <v>58</v>
      </c>
      <c r="C33" s="226"/>
      <c r="D33" s="227"/>
      <c r="E33" s="227"/>
      <c r="F33" s="227"/>
      <c r="G33" s="227"/>
      <c r="H33" s="227"/>
      <c r="I33" s="228"/>
      <c r="K33" s="81"/>
      <c r="L33" s="81"/>
      <c r="M33" s="184"/>
    </row>
    <row r="34" spans="1:13" ht="12" customHeight="1">
      <c r="A34" s="156">
        <v>2</v>
      </c>
      <c r="B34" s="157" t="s">
        <v>189</v>
      </c>
      <c r="C34" s="226"/>
      <c r="D34" s="227"/>
      <c r="E34" s="227"/>
      <c r="F34" s="227"/>
      <c r="G34" s="227"/>
      <c r="H34" s="227"/>
      <c r="I34" s="228"/>
      <c r="K34" s="81"/>
      <c r="L34" s="184"/>
      <c r="M34" s="184"/>
    </row>
    <row r="35" spans="1:13" ht="12" customHeight="1">
      <c r="A35" s="156"/>
      <c r="B35" s="55" t="s">
        <v>59</v>
      </c>
      <c r="C35" s="234">
        <f>19*31</f>
        <v>589</v>
      </c>
      <c r="D35" s="235"/>
      <c r="E35" s="235"/>
      <c r="F35" s="235"/>
      <c r="G35" s="229">
        <v>17550000</v>
      </c>
      <c r="H35" s="229"/>
      <c r="I35" s="230"/>
      <c r="K35" s="81"/>
      <c r="L35" s="81"/>
      <c r="M35" s="184"/>
    </row>
    <row r="36" spans="1:13" ht="12" customHeight="1">
      <c r="A36" s="156"/>
      <c r="B36" s="56" t="s">
        <v>61</v>
      </c>
      <c r="C36" s="234">
        <f>22*31</f>
        <v>682</v>
      </c>
      <c r="D36" s="235"/>
      <c r="E36" s="235"/>
      <c r="F36" s="235"/>
      <c r="G36" s="229">
        <v>17600000</v>
      </c>
      <c r="H36" s="229"/>
      <c r="I36" s="230"/>
      <c r="K36" s="81"/>
      <c r="L36" s="81"/>
      <c r="M36" s="97"/>
    </row>
    <row r="37" spans="1:13" ht="12" customHeight="1">
      <c r="A37" s="156">
        <v>3</v>
      </c>
      <c r="B37" s="157" t="s">
        <v>62</v>
      </c>
      <c r="C37" s="226">
        <f>SUM(C38:F40)</f>
        <v>7</v>
      </c>
      <c r="D37" s="227"/>
      <c r="E37" s="227"/>
      <c r="F37" s="227"/>
      <c r="G37" s="227">
        <f>SUM(G38:I40)</f>
        <v>115000</v>
      </c>
      <c r="H37" s="227"/>
      <c r="I37" s="228"/>
      <c r="K37" s="81"/>
      <c r="L37" s="81"/>
      <c r="M37" s="81"/>
    </row>
    <row r="38" spans="1:13" ht="12" customHeight="1">
      <c r="A38" s="156"/>
      <c r="B38" s="154" t="s">
        <v>85</v>
      </c>
      <c r="C38" s="234">
        <f>'01'!L77+'02'!L77+'03'!L77+'04'!L77+'05'!L77+'06'!L77+'07'!L77+'08'!L77+'09'!L77+'10'!L77+'11'!L77+'12'!L77+'13'!L77+'14'!L77+'15'!L77+'16'!L77+'17'!L77+'18'!L77+'19'!L77+'20'!L77+'21'!L77+'22'!L77+'23'!L77+'24'!L77+'25'!L77+'26'!L77+'27'!L77+'28'!L77+'29'!L77+'30'!L77+'31'!L77</f>
        <v>2</v>
      </c>
      <c r="D38" s="235"/>
      <c r="E38" s="235"/>
      <c r="F38" s="235"/>
      <c r="G38" s="229">
        <f>'01'!M77+'02'!M77+'03'!M77+'04'!M77+'05'!M77+'06'!M77+'07'!M77+'08'!M77+'09'!M77+'10'!M77+'11'!M77+'12'!M77+'13'!M77+'14'!M77+'15'!M77+'16'!M77+'17'!M77+'18'!M77+'19'!M77+'20'!M77+'21'!M77+'22'!M77+'23'!M77+'24'!M77+'25'!M77+'26'!M77+'27'!M77+'28'!M77+'29'!M77+'30'!M77+'31'!M77</f>
        <v>40000</v>
      </c>
      <c r="H38" s="229"/>
      <c r="I38" s="230"/>
      <c r="K38" s="81"/>
      <c r="L38" s="81"/>
      <c r="M38" s="97"/>
    </row>
    <row r="39" spans="1:13" ht="12" customHeight="1">
      <c r="A39" s="156"/>
      <c r="B39" s="154" t="s">
        <v>86</v>
      </c>
      <c r="C39" s="234">
        <f>'01'!L78+'02'!L78+'03'!L78+'04'!L78+'05'!L78+'06'!L78+'07'!L78+'08'!L78+'09'!L78+'10'!L78+'11'!L78+'12'!L78+'13'!L78+'14'!L78+'15'!L78+'16'!L78+'17'!L78+'18'!L78+'19'!L78+'20'!L78+'21'!L78+'22'!L78+'23'!L78+'24'!L78+'25'!L78+'26'!L78+'27'!L78+'28'!L78+'29'!L78+'30'!L78+'31'!L78</f>
        <v>5</v>
      </c>
      <c r="D39" s="235"/>
      <c r="E39" s="235"/>
      <c r="F39" s="235"/>
      <c r="G39" s="229">
        <f>'01'!M78+'02'!M78+'03'!M78+'04'!M78+'05'!M78+'06'!M78+'07'!M78+'08'!M78+'09'!M78+'10'!M78+'11'!M78+'12'!M78+'13'!M78+'14'!M78+'15'!M78+'16'!M78+'17'!M78+'18'!M78+'19'!M78+'20'!M78+'21'!M78+'22'!M78+'23'!M78+'24'!M78+'25'!M78+'26'!M78+'27'!M78+'28'!M78+'29'!M78+'30'!M78+'31'!M78</f>
        <v>75000</v>
      </c>
      <c r="H39" s="229"/>
      <c r="I39" s="230"/>
      <c r="K39" s="81"/>
      <c r="L39" s="81"/>
      <c r="M39" s="81"/>
    </row>
    <row r="40" spans="1:13" ht="12" customHeight="1">
      <c r="A40" s="156"/>
      <c r="B40" s="154" t="s">
        <v>123</v>
      </c>
      <c r="C40" s="236"/>
      <c r="D40" s="237"/>
      <c r="E40" s="237"/>
      <c r="F40" s="238"/>
      <c r="G40" s="231"/>
      <c r="H40" s="232"/>
      <c r="I40" s="233"/>
    </row>
    <row r="41" spans="1:13" ht="12" customHeight="1">
      <c r="A41" s="156">
        <v>4</v>
      </c>
      <c r="B41" s="158" t="s">
        <v>60</v>
      </c>
      <c r="C41" s="226"/>
      <c r="D41" s="227"/>
      <c r="E41" s="227"/>
      <c r="F41" s="227"/>
      <c r="G41" s="227"/>
      <c r="H41" s="227"/>
      <c r="I41" s="228"/>
    </row>
    <row r="42" spans="1:13" ht="20.25" customHeight="1" thickBot="1">
      <c r="A42" s="155"/>
      <c r="B42" s="151" t="s">
        <v>55</v>
      </c>
      <c r="C42" s="239">
        <f>C33+C34+C37+C41</f>
        <v>7</v>
      </c>
      <c r="D42" s="240"/>
      <c r="E42" s="240"/>
      <c r="F42" s="240"/>
      <c r="G42" s="241">
        <f>G33+G34+G37+G41</f>
        <v>115000</v>
      </c>
      <c r="H42" s="242"/>
      <c r="I42" s="243"/>
    </row>
    <row r="43" spans="1:13" ht="12" customHeight="1" thickTop="1">
      <c r="A43" s="224"/>
      <c r="B43" s="224"/>
      <c r="C43" s="224"/>
      <c r="D43" s="224"/>
      <c r="E43" s="224"/>
      <c r="F43" s="224"/>
      <c r="G43" s="224"/>
      <c r="H43" s="224"/>
      <c r="I43" s="224"/>
    </row>
    <row r="44" spans="1:13" ht="12" customHeight="1">
      <c r="A44" s="225"/>
      <c r="B44" s="225"/>
      <c r="C44" s="225"/>
      <c r="D44" s="225"/>
      <c r="E44" s="225"/>
      <c r="F44" s="225"/>
      <c r="G44" s="225"/>
      <c r="H44" s="225"/>
      <c r="I44" s="225"/>
    </row>
    <row r="45" spans="1:13">
      <c r="A45" s="4"/>
      <c r="B45" s="135"/>
      <c r="C45" s="4"/>
      <c r="D45" s="4"/>
      <c r="E45" s="96"/>
      <c r="F45" s="4"/>
      <c r="G45" s="247" t="s">
        <v>198</v>
      </c>
      <c r="H45" s="248"/>
      <c r="I45" s="248"/>
    </row>
    <row r="46" spans="1:13">
      <c r="D46" s="31"/>
      <c r="F46" s="31"/>
      <c r="G46" s="249" t="s">
        <v>63</v>
      </c>
      <c r="H46" s="249"/>
      <c r="I46" s="249"/>
    </row>
    <row r="47" spans="1:13">
      <c r="B47" s="97"/>
      <c r="C47" s="81"/>
      <c r="D47" s="97"/>
      <c r="E47" s="97"/>
      <c r="F47" s="81"/>
      <c r="G47" s="97"/>
      <c r="I47" s="31"/>
    </row>
    <row r="48" spans="1:13">
      <c r="B48" s="97"/>
      <c r="C48" s="97"/>
      <c r="D48" s="97"/>
      <c r="E48" s="81"/>
      <c r="F48" s="81"/>
      <c r="G48" s="97"/>
      <c r="I48" s="31"/>
      <c r="K48" t="s">
        <v>70</v>
      </c>
    </row>
    <row r="49" spans="2:9">
      <c r="B49" s="97"/>
      <c r="C49" s="81"/>
      <c r="D49" s="97"/>
      <c r="E49" s="97"/>
      <c r="F49" s="81"/>
      <c r="G49" s="97"/>
      <c r="H49" s="31"/>
    </row>
    <row r="50" spans="2:9">
      <c r="B50" s="97"/>
      <c r="C50" s="81"/>
      <c r="D50" s="81"/>
      <c r="E50" s="97"/>
      <c r="F50" s="81"/>
      <c r="G50" s="97"/>
      <c r="I50" s="31"/>
    </row>
    <row r="51" spans="2:9">
      <c r="B51" s="81"/>
      <c r="C51" s="81"/>
      <c r="D51" s="81"/>
      <c r="E51" s="81"/>
      <c r="F51" s="81"/>
      <c r="G51" s="97"/>
    </row>
    <row r="52" spans="2:9">
      <c r="B52" s="81"/>
      <c r="C52" s="81"/>
      <c r="D52" s="81"/>
      <c r="E52" s="81"/>
      <c r="F52" s="81"/>
      <c r="G52" s="81"/>
      <c r="H52">
        <v>1521</v>
      </c>
    </row>
    <row r="53" spans="2:9">
      <c r="B53" s="97"/>
      <c r="C53" s="81"/>
      <c r="D53" s="136"/>
      <c r="E53" s="136"/>
      <c r="F53" s="136"/>
      <c r="G53" s="81"/>
      <c r="H53">
        <v>1304</v>
      </c>
    </row>
    <row r="54" spans="2:9">
      <c r="B54" s="148"/>
      <c r="C54" s="81"/>
      <c r="D54" s="81"/>
      <c r="E54" s="135"/>
      <c r="F54" s="83"/>
      <c r="G54" s="81"/>
      <c r="H54">
        <v>1596</v>
      </c>
    </row>
    <row r="55" spans="2:9">
      <c r="B55" s="97"/>
      <c r="C55" s="81"/>
      <c r="D55" s="81"/>
      <c r="E55" s="135"/>
      <c r="F55" s="83"/>
      <c r="G55" s="97"/>
      <c r="H55">
        <v>1026</v>
      </c>
    </row>
    <row r="56" spans="2:9">
      <c r="B56" s="97"/>
      <c r="C56" s="81"/>
      <c r="D56" s="81"/>
      <c r="E56" s="135"/>
      <c r="F56" s="83"/>
      <c r="G56" s="81"/>
      <c r="H56">
        <f>SUM(H51:H55)</f>
        <v>5447</v>
      </c>
      <c r="I56" t="s">
        <v>70</v>
      </c>
    </row>
    <row r="57" spans="2:9" ht="12.75" customHeight="1">
      <c r="B57" s="97"/>
      <c r="C57" s="81"/>
      <c r="D57" s="143"/>
      <c r="E57" s="135"/>
      <c r="F57" s="83"/>
      <c r="G57" s="81"/>
      <c r="H57" t="s">
        <v>70</v>
      </c>
    </row>
    <row r="58" spans="2:9">
      <c r="B58" s="97"/>
      <c r="C58" s="81"/>
      <c r="D58" s="146"/>
      <c r="E58" s="147"/>
      <c r="F58" s="81"/>
      <c r="G58" s="81"/>
      <c r="H58" t="s">
        <v>70</v>
      </c>
      <c r="I58" t="s">
        <v>70</v>
      </c>
    </row>
    <row r="59" spans="2:9">
      <c r="B59" s="149"/>
      <c r="C59" s="81"/>
      <c r="D59" s="81"/>
      <c r="E59" s="81"/>
      <c r="F59" s="81"/>
      <c r="G59" s="81"/>
    </row>
  </sheetData>
  <mergeCells count="38">
    <mergeCell ref="G45:I45"/>
    <mergeCell ref="G35:I35"/>
    <mergeCell ref="G46:I46"/>
    <mergeCell ref="A1:D1"/>
    <mergeCell ref="A2:D2"/>
    <mergeCell ref="E1:I1"/>
    <mergeCell ref="E2:I2"/>
    <mergeCell ref="A3:I3"/>
    <mergeCell ref="A4:I4"/>
    <mergeCell ref="A5:A6"/>
    <mergeCell ref="B5:B6"/>
    <mergeCell ref="C5:E5"/>
    <mergeCell ref="F5:H5"/>
    <mergeCell ref="I5:I6"/>
    <mergeCell ref="A31:I31"/>
    <mergeCell ref="C35:F35"/>
    <mergeCell ref="C32:F32"/>
    <mergeCell ref="G32:I32"/>
    <mergeCell ref="G33:I33"/>
    <mergeCell ref="G34:I34"/>
    <mergeCell ref="C33:F33"/>
    <mergeCell ref="C34:F34"/>
    <mergeCell ref="A43:F44"/>
    <mergeCell ref="G43:I44"/>
    <mergeCell ref="C41:F41"/>
    <mergeCell ref="G41:I41"/>
    <mergeCell ref="G36:I36"/>
    <mergeCell ref="G37:I37"/>
    <mergeCell ref="G38:I38"/>
    <mergeCell ref="G39:I39"/>
    <mergeCell ref="G40:I40"/>
    <mergeCell ref="C38:F38"/>
    <mergeCell ref="C39:F39"/>
    <mergeCell ref="C40:F40"/>
    <mergeCell ref="C42:F42"/>
    <mergeCell ref="G42:I42"/>
    <mergeCell ref="C37:F37"/>
    <mergeCell ref="C36:F36"/>
  </mergeCells>
  <phoneticPr fontId="9" type="noConversion"/>
  <pageMargins left="0.45" right="0.41" top="0.18" bottom="0.32" header="0.28000000000000003" footer="0.28999999999999998"/>
  <pageSetup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91"/>
  <sheetViews>
    <sheetView workbookViewId="0">
      <selection sqref="A1:XFD1048576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2" t="s">
        <v>64</v>
      </c>
      <c r="B1" s="272"/>
      <c r="C1" s="272"/>
      <c r="D1" s="273" t="s">
        <v>65</v>
      </c>
      <c r="E1" s="273"/>
      <c r="F1" s="273"/>
      <c r="G1" s="273"/>
      <c r="H1" s="273"/>
      <c r="I1" s="273"/>
      <c r="J1" s="273"/>
      <c r="K1" s="273"/>
      <c r="L1" s="273"/>
      <c r="M1" s="273"/>
    </row>
    <row r="2" spans="1:13">
      <c r="A2" s="273" t="s">
        <v>66</v>
      </c>
      <c r="B2" s="273"/>
      <c r="C2" s="273"/>
      <c r="D2" s="274" t="s">
        <v>67</v>
      </c>
      <c r="E2" s="274"/>
      <c r="F2" s="274"/>
      <c r="G2" s="274"/>
      <c r="H2" s="274"/>
      <c r="I2" s="274"/>
      <c r="J2" s="274"/>
      <c r="K2" s="274"/>
      <c r="L2" s="274"/>
      <c r="M2" s="274"/>
    </row>
    <row r="3" spans="1:13">
      <c r="A3" s="249" t="s">
        <v>68</v>
      </c>
      <c r="B3" s="249"/>
      <c r="C3" s="249"/>
    </row>
    <row r="4" spans="1:13" ht="20.25">
      <c r="A4" s="271" t="s">
        <v>69</v>
      </c>
      <c r="B4" s="271"/>
      <c r="C4" s="271"/>
      <c r="D4" s="271"/>
      <c r="E4" s="271"/>
      <c r="F4" s="271"/>
      <c r="G4" s="271"/>
      <c r="H4" s="271"/>
      <c r="I4" s="271"/>
      <c r="J4" s="271"/>
      <c r="K4" s="271"/>
      <c r="L4" s="271"/>
      <c r="M4" s="271"/>
    </row>
    <row r="5" spans="1:13" ht="13.5" thickBot="1">
      <c r="A5" s="264" t="s">
        <v>194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</row>
    <row r="6" spans="1:13" ht="13.5" customHeight="1" thickTop="1">
      <c r="A6" s="5" t="s">
        <v>0</v>
      </c>
      <c r="B6" s="20" t="s">
        <v>1</v>
      </c>
      <c r="C6" s="265" t="s">
        <v>31</v>
      </c>
      <c r="D6" s="265"/>
      <c r="E6" s="265"/>
      <c r="F6" s="265" t="s">
        <v>33</v>
      </c>
      <c r="G6" s="265"/>
      <c r="H6" s="265"/>
      <c r="I6" s="265"/>
      <c r="J6" s="266" t="s">
        <v>41</v>
      </c>
      <c r="K6" s="266" t="s">
        <v>42</v>
      </c>
      <c r="L6" s="266" t="s">
        <v>43</v>
      </c>
      <c r="M6" s="268" t="s">
        <v>45</v>
      </c>
    </row>
    <row r="7" spans="1:13">
      <c r="A7" s="6" t="s">
        <v>2</v>
      </c>
      <c r="B7" s="21" t="s">
        <v>38</v>
      </c>
      <c r="C7" s="205" t="s">
        <v>35</v>
      </c>
      <c r="D7" s="205" t="s">
        <v>36</v>
      </c>
      <c r="E7" s="205" t="s">
        <v>32</v>
      </c>
      <c r="F7" s="205" t="s">
        <v>34</v>
      </c>
      <c r="G7" s="205" t="s">
        <v>37</v>
      </c>
      <c r="H7" s="27" t="s">
        <v>39</v>
      </c>
      <c r="I7" s="205" t="s">
        <v>40</v>
      </c>
      <c r="J7" s="267"/>
      <c r="K7" s="267"/>
      <c r="L7" s="267"/>
      <c r="M7" s="269"/>
    </row>
    <row r="8" spans="1:13">
      <c r="A8" s="35">
        <v>1</v>
      </c>
      <c r="B8" s="32" t="s">
        <v>20</v>
      </c>
      <c r="C8" s="33">
        <f>C9</f>
        <v>0</v>
      </c>
      <c r="D8" s="33">
        <f>D10+D11+D12</f>
        <v>0</v>
      </c>
      <c r="E8" s="33">
        <f>SUM(E9:E12)</f>
        <v>0</v>
      </c>
      <c r="F8" s="33">
        <f>F9</f>
        <v>0</v>
      </c>
      <c r="G8" s="33">
        <f>G10+G11+G12</f>
        <v>0</v>
      </c>
      <c r="H8" s="34">
        <f>SUM(H9:H12)</f>
        <v>0</v>
      </c>
      <c r="I8" s="34">
        <f>SUM(I9:I12)</f>
        <v>0</v>
      </c>
      <c r="J8" s="34">
        <f>SUM(J9:J12)</f>
        <v>0</v>
      </c>
      <c r="K8" s="34">
        <f>SUM(K9:K12)</f>
        <v>0</v>
      </c>
      <c r="L8" s="34">
        <f>L9+L10+L11+L12</f>
        <v>0</v>
      </c>
      <c r="M8" s="34">
        <f>SUM(M9:M12)</f>
        <v>0</v>
      </c>
    </row>
    <row r="9" spans="1:13">
      <c r="A9" s="8"/>
      <c r="B9" s="1" t="s">
        <v>3</v>
      </c>
      <c r="C9" s="205"/>
      <c r="D9" s="205"/>
      <c r="E9" s="205">
        <f>C9</f>
        <v>0</v>
      </c>
      <c r="F9" s="205">
        <f>E9*24</f>
        <v>0</v>
      </c>
      <c r="G9" s="205"/>
      <c r="H9" s="178">
        <f>F9</f>
        <v>0</v>
      </c>
      <c r="I9" s="178">
        <f>H9+E9</f>
        <v>0</v>
      </c>
      <c r="J9" s="178">
        <f>3200*I9</f>
        <v>0</v>
      </c>
      <c r="K9" s="178">
        <f>1600*H9</f>
        <v>0</v>
      </c>
      <c r="L9" s="141"/>
      <c r="M9" s="42">
        <f t="shared" ref="M9:M12" si="0">J9+K9</f>
        <v>0</v>
      </c>
    </row>
    <row r="10" spans="1:13">
      <c r="A10" s="9"/>
      <c r="B10" s="1" t="s">
        <v>6</v>
      </c>
      <c r="C10" s="205"/>
      <c r="D10" s="205"/>
      <c r="E10" s="205">
        <f>D10</f>
        <v>0</v>
      </c>
      <c r="F10" s="205"/>
      <c r="G10" s="205"/>
      <c r="H10" s="178">
        <f>G10</f>
        <v>0</v>
      </c>
      <c r="I10" s="178">
        <f>H10+E10</f>
        <v>0</v>
      </c>
      <c r="J10" s="178">
        <f>3200*I10</f>
        <v>0</v>
      </c>
      <c r="K10" s="178">
        <f>1600*H10</f>
        <v>0</v>
      </c>
      <c r="L10" s="141"/>
      <c r="M10" s="42">
        <f t="shared" si="0"/>
        <v>0</v>
      </c>
    </row>
    <row r="11" spans="1:13">
      <c r="A11" s="10"/>
      <c r="B11" s="1" t="s">
        <v>5</v>
      </c>
      <c r="C11" s="205"/>
      <c r="D11" s="205"/>
      <c r="E11" s="205">
        <f>D11</f>
        <v>0</v>
      </c>
      <c r="F11" s="205"/>
      <c r="G11" s="205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5"/>
      <c r="D12" s="205"/>
      <c r="E12" s="205">
        <f>D12</f>
        <v>0</v>
      </c>
      <c r="F12" s="205"/>
      <c r="G12" s="205">
        <f>E12*32</f>
        <v>0</v>
      </c>
      <c r="H12" s="178">
        <f>G12</f>
        <v>0</v>
      </c>
      <c r="I12" s="178">
        <f>H12+E12*2</f>
        <v>0</v>
      </c>
      <c r="J12" s="178">
        <f>4000*I12</f>
        <v>0</v>
      </c>
      <c r="K12" s="178"/>
      <c r="L12" s="141"/>
      <c r="M12" s="42">
        <f t="shared" si="0"/>
        <v>0</v>
      </c>
    </row>
    <row r="13" spans="1:13">
      <c r="A13" s="35">
        <v>2</v>
      </c>
      <c r="B13" s="32" t="s">
        <v>21</v>
      </c>
      <c r="C13" s="36">
        <f>C14</f>
        <v>0</v>
      </c>
      <c r="D13" s="36">
        <f>D15+D16+D17+D18+D19</f>
        <v>0</v>
      </c>
      <c r="E13" s="36">
        <f>SUM(E14:E19)</f>
        <v>0</v>
      </c>
      <c r="F13" s="36">
        <f>F14</f>
        <v>0</v>
      </c>
      <c r="G13" s="36">
        <f>G15+G16+G17+G18+G19</f>
        <v>0</v>
      </c>
      <c r="H13" s="37">
        <f>SUM(H14:H19)</f>
        <v>0</v>
      </c>
      <c r="I13" s="37">
        <f>SUM(I14:I19)</f>
        <v>0</v>
      </c>
      <c r="J13" s="37">
        <f>SUM(J14:J19)</f>
        <v>0</v>
      </c>
      <c r="K13" s="37">
        <f>SUM(K14:K19)</f>
        <v>0</v>
      </c>
      <c r="L13" s="44">
        <f>L14+L15+L16+L17+L18+L19</f>
        <v>0</v>
      </c>
      <c r="M13" s="37">
        <f>SUM(M14:M19)</f>
        <v>0</v>
      </c>
    </row>
    <row r="14" spans="1:13">
      <c r="A14" s="12"/>
      <c r="B14" s="1" t="s">
        <v>3</v>
      </c>
      <c r="C14" s="205"/>
      <c r="D14" s="205"/>
      <c r="E14" s="205">
        <f>C14</f>
        <v>0</v>
      </c>
      <c r="F14" s="205">
        <f>C14*15</f>
        <v>0</v>
      </c>
      <c r="G14" s="205"/>
      <c r="H14" s="178">
        <f>F14</f>
        <v>0</v>
      </c>
      <c r="I14" s="178">
        <f t="shared" ref="I14:I19" si="2">H14+E14</f>
        <v>0</v>
      </c>
      <c r="J14" s="178">
        <f>3200*I14</f>
        <v>0</v>
      </c>
      <c r="K14" s="178">
        <f>H14*1600</f>
        <v>0</v>
      </c>
      <c r="L14" s="141"/>
      <c r="M14" s="42">
        <f>J14+K14</f>
        <v>0</v>
      </c>
    </row>
    <row r="15" spans="1:13">
      <c r="A15" s="12"/>
      <c r="B15" s="1" t="s">
        <v>6</v>
      </c>
      <c r="C15" s="205"/>
      <c r="D15" s="205"/>
      <c r="E15" s="205">
        <f>D15</f>
        <v>0</v>
      </c>
      <c r="F15" s="205"/>
      <c r="G15" s="205">
        <f>D15*15</f>
        <v>0</v>
      </c>
      <c r="H15" s="178">
        <f>G15</f>
        <v>0</v>
      </c>
      <c r="I15" s="178">
        <f t="shared" si="2"/>
        <v>0</v>
      </c>
      <c r="J15" s="178">
        <f t="shared" ref="J15:J19" si="3">3200*I15</f>
        <v>0</v>
      </c>
      <c r="K15" s="178">
        <f t="shared" ref="K15:K19" si="4">H15*1600</f>
        <v>0</v>
      </c>
      <c r="L15" s="141"/>
      <c r="M15" s="42">
        <f t="shared" ref="M15:M19" si="5">J15+K15</f>
        <v>0</v>
      </c>
    </row>
    <row r="16" spans="1:13">
      <c r="A16" s="12"/>
      <c r="B16" s="1" t="s">
        <v>5</v>
      </c>
      <c r="C16" s="205"/>
      <c r="D16" s="205"/>
      <c r="E16" s="205">
        <f>D16</f>
        <v>0</v>
      </c>
      <c r="F16" s="205"/>
      <c r="G16" s="205">
        <f>D16*15</f>
        <v>0</v>
      </c>
      <c r="H16" s="178">
        <f>G16</f>
        <v>0</v>
      </c>
      <c r="I16" s="178">
        <f t="shared" si="2"/>
        <v>0</v>
      </c>
      <c r="J16" s="178">
        <f t="shared" si="3"/>
        <v>0</v>
      </c>
      <c r="K16" s="178">
        <f t="shared" si="4"/>
        <v>0</v>
      </c>
      <c r="L16" s="141"/>
      <c r="M16" s="42">
        <f t="shared" si="5"/>
        <v>0</v>
      </c>
    </row>
    <row r="17" spans="1:13">
      <c r="A17" s="12"/>
      <c r="B17" s="2" t="s">
        <v>7</v>
      </c>
      <c r="C17" s="205"/>
      <c r="D17" s="205"/>
      <c r="E17" s="205">
        <f>D17</f>
        <v>0</v>
      </c>
      <c r="F17" s="205"/>
      <c r="G17" s="205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5"/>
      <c r="D18" s="205"/>
      <c r="E18" s="205">
        <f>D18</f>
        <v>0</v>
      </c>
      <c r="F18" s="205"/>
      <c r="G18" s="205">
        <f>D18*15</f>
        <v>0</v>
      </c>
      <c r="H18" s="178">
        <f>G18</f>
        <v>0</v>
      </c>
      <c r="I18" s="178">
        <f t="shared" si="2"/>
        <v>0</v>
      </c>
      <c r="J18" s="178">
        <f t="shared" si="3"/>
        <v>0</v>
      </c>
      <c r="K18" s="178">
        <f t="shared" si="4"/>
        <v>0</v>
      </c>
      <c r="L18" s="141"/>
      <c r="M18" s="42">
        <f t="shared" si="5"/>
        <v>0</v>
      </c>
    </row>
    <row r="19" spans="1:13">
      <c r="A19" s="14"/>
      <c r="B19" s="23" t="s">
        <v>4</v>
      </c>
      <c r="C19" s="205"/>
      <c r="D19" s="205"/>
      <c r="E19" s="205">
        <f>D19</f>
        <v>0</v>
      </c>
      <c r="F19" s="205"/>
      <c r="G19" s="205">
        <f>D19*15</f>
        <v>0</v>
      </c>
      <c r="H19" s="178">
        <f>G19</f>
        <v>0</v>
      </c>
      <c r="I19" s="178">
        <f t="shared" si="2"/>
        <v>0</v>
      </c>
      <c r="J19" s="178">
        <f t="shared" si="3"/>
        <v>0</v>
      </c>
      <c r="K19" s="178">
        <f t="shared" si="4"/>
        <v>0</v>
      </c>
      <c r="L19" s="141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0</v>
      </c>
      <c r="E20" s="36">
        <f t="shared" ref="E20:L20" si="6">E21</f>
        <v>0</v>
      </c>
      <c r="F20" s="36"/>
      <c r="G20" s="36">
        <f t="shared" si="6"/>
        <v>0</v>
      </c>
      <c r="H20" s="36">
        <f t="shared" si="6"/>
        <v>0</v>
      </c>
      <c r="I20" s="36">
        <f t="shared" si="6"/>
        <v>0</v>
      </c>
      <c r="J20" s="36">
        <f t="shared" si="6"/>
        <v>0</v>
      </c>
      <c r="K20" s="36">
        <f t="shared" si="6"/>
        <v>0</v>
      </c>
      <c r="L20" s="36">
        <f t="shared" si="6"/>
        <v>0</v>
      </c>
      <c r="M20" s="37">
        <f>M21</f>
        <v>0</v>
      </c>
    </row>
    <row r="21" spans="1:13">
      <c r="A21" s="10"/>
      <c r="B21" s="24" t="s">
        <v>19</v>
      </c>
      <c r="C21" s="205"/>
      <c r="D21" s="205"/>
      <c r="E21" s="205">
        <f>D21</f>
        <v>0</v>
      </c>
      <c r="F21" s="205"/>
      <c r="G21" s="205"/>
      <c r="H21" s="178">
        <f>G21</f>
        <v>0</v>
      </c>
      <c r="I21" s="178"/>
      <c r="J21" s="178">
        <f>3200*I21</f>
        <v>0</v>
      </c>
      <c r="K21" s="178"/>
      <c r="L21" s="141"/>
      <c r="M21" s="42">
        <f>J21+K21</f>
        <v>0</v>
      </c>
    </row>
    <row r="22" spans="1:13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3">
      <c r="A23" s="15"/>
      <c r="B23" s="3" t="s">
        <v>9</v>
      </c>
      <c r="C23" s="205"/>
      <c r="D23" s="205"/>
      <c r="E23" s="205">
        <f>D23</f>
        <v>0</v>
      </c>
      <c r="F23" s="205"/>
      <c r="G23" s="205">
        <f>E23*32</f>
        <v>0</v>
      </c>
      <c r="H23" s="178">
        <f>G23</f>
        <v>0</v>
      </c>
      <c r="I23" s="178">
        <f>H23+E23*2</f>
        <v>0</v>
      </c>
      <c r="J23" s="178">
        <f>3200*I23</f>
        <v>0</v>
      </c>
      <c r="K23" s="178">
        <f>1600*H23</f>
        <v>0</v>
      </c>
      <c r="L23" s="141"/>
      <c r="M23" s="42">
        <f>J23+K23</f>
        <v>0</v>
      </c>
    </row>
    <row r="24" spans="1:13">
      <c r="A24" s="35">
        <v>5</v>
      </c>
      <c r="B24" s="32" t="s">
        <v>24</v>
      </c>
      <c r="C24" s="36"/>
      <c r="D24" s="36">
        <f>D25</f>
        <v>0</v>
      </c>
      <c r="E24" s="36">
        <f t="shared" ref="E24:L24" si="8">E25</f>
        <v>0</v>
      </c>
      <c r="F24" s="36"/>
      <c r="G24" s="36">
        <f t="shared" si="8"/>
        <v>0</v>
      </c>
      <c r="H24" s="36">
        <f t="shared" si="8"/>
        <v>0</v>
      </c>
      <c r="I24" s="36">
        <f t="shared" si="8"/>
        <v>0</v>
      </c>
      <c r="J24" s="36">
        <f t="shared" si="8"/>
        <v>0</v>
      </c>
      <c r="K24" s="36">
        <f t="shared" si="8"/>
        <v>0</v>
      </c>
      <c r="L24" s="36">
        <f t="shared" si="8"/>
        <v>0</v>
      </c>
      <c r="M24" s="37">
        <f>M25</f>
        <v>0</v>
      </c>
    </row>
    <row r="25" spans="1:13">
      <c r="A25" s="16"/>
      <c r="B25" s="23" t="s">
        <v>10</v>
      </c>
      <c r="C25" s="205"/>
      <c r="D25" s="205"/>
      <c r="E25" s="205">
        <f>D25</f>
        <v>0</v>
      </c>
      <c r="F25" s="205"/>
      <c r="G25" s="205">
        <f>E25*28</f>
        <v>0</v>
      </c>
      <c r="H25" s="178">
        <f>G25</f>
        <v>0</v>
      </c>
      <c r="I25" s="178">
        <f>H25+E25</f>
        <v>0</v>
      </c>
      <c r="J25" s="178">
        <f>3200*I25</f>
        <v>0</v>
      </c>
      <c r="K25" s="178">
        <f>1600*H25</f>
        <v>0</v>
      </c>
      <c r="L25" s="141"/>
      <c r="M25" s="42">
        <f>J25+K25</f>
        <v>0</v>
      </c>
    </row>
    <row r="26" spans="1:13">
      <c r="A26" s="38">
        <v>6</v>
      </c>
      <c r="B26" s="32" t="s">
        <v>25</v>
      </c>
      <c r="C26" s="36"/>
      <c r="D26" s="36">
        <f>D27</f>
        <v>0</v>
      </c>
      <c r="E26" s="36">
        <f t="shared" ref="E26:L26" si="9">E27</f>
        <v>0</v>
      </c>
      <c r="F26" s="36"/>
      <c r="G26" s="36">
        <f t="shared" si="9"/>
        <v>0</v>
      </c>
      <c r="H26" s="36">
        <f t="shared" si="9"/>
        <v>0</v>
      </c>
      <c r="I26" s="36">
        <f t="shared" si="9"/>
        <v>0</v>
      </c>
      <c r="J26" s="36">
        <f t="shared" si="9"/>
        <v>0</v>
      </c>
      <c r="K26" s="36">
        <f t="shared" si="9"/>
        <v>0</v>
      </c>
      <c r="L26" s="36">
        <f t="shared" si="9"/>
        <v>0</v>
      </c>
      <c r="M26" s="37">
        <f>M27</f>
        <v>0</v>
      </c>
    </row>
    <row r="27" spans="1:13">
      <c r="A27" s="15"/>
      <c r="B27" s="3" t="s">
        <v>10</v>
      </c>
      <c r="C27" s="205"/>
      <c r="D27" s="205"/>
      <c r="E27" s="205">
        <f>D27</f>
        <v>0</v>
      </c>
      <c r="F27" s="205"/>
      <c r="G27" s="205">
        <f>E27*24</f>
        <v>0</v>
      </c>
      <c r="H27" s="178">
        <f>G27</f>
        <v>0</v>
      </c>
      <c r="I27" s="178">
        <f>H27+E27</f>
        <v>0</v>
      </c>
      <c r="J27" s="178">
        <f>3200*I27</f>
        <v>0</v>
      </c>
      <c r="K27" s="178">
        <f>1600*H27</f>
        <v>0</v>
      </c>
      <c r="L27" s="141"/>
      <c r="M27" s="42">
        <f>J27+K27</f>
        <v>0</v>
      </c>
    </row>
    <row r="28" spans="1:13">
      <c r="A28" s="35">
        <v>7</v>
      </c>
      <c r="B28" s="32" t="s">
        <v>26</v>
      </c>
      <c r="C28" s="36">
        <f>C29</f>
        <v>0</v>
      </c>
      <c r="D28" s="36">
        <f>D30+D31</f>
        <v>0</v>
      </c>
      <c r="E28" s="36">
        <f>SUM(E29:E31)</f>
        <v>0</v>
      </c>
      <c r="F28" s="36">
        <f>F29</f>
        <v>0</v>
      </c>
      <c r="G28" s="37">
        <f>G30+G31</f>
        <v>0</v>
      </c>
      <c r="H28" s="37">
        <f>SUM(H29:H31)</f>
        <v>0</v>
      </c>
      <c r="I28" s="36">
        <f t="shared" ref="I28:M28" si="10">SUM(I29:I31)</f>
        <v>0</v>
      </c>
      <c r="J28" s="36">
        <f t="shared" si="10"/>
        <v>0</v>
      </c>
      <c r="K28" s="36">
        <f t="shared" si="10"/>
        <v>0</v>
      </c>
      <c r="L28" s="36">
        <f t="shared" si="10"/>
        <v>0</v>
      </c>
      <c r="M28" s="37">
        <f t="shared" si="10"/>
        <v>0</v>
      </c>
    </row>
    <row r="29" spans="1:13">
      <c r="A29" s="12"/>
      <c r="B29" s="1" t="s">
        <v>3</v>
      </c>
      <c r="C29" s="205"/>
      <c r="D29" s="205"/>
      <c r="E29" s="205">
        <f>C29</f>
        <v>0</v>
      </c>
      <c r="F29" s="205"/>
      <c r="G29" s="205"/>
      <c r="H29" s="178">
        <f>F29</f>
        <v>0</v>
      </c>
      <c r="I29" s="178">
        <f>H29+E29</f>
        <v>0</v>
      </c>
      <c r="J29" s="178">
        <f>3200*I29</f>
        <v>0</v>
      </c>
      <c r="K29" s="178">
        <f>1600*H29</f>
        <v>0</v>
      </c>
      <c r="L29" s="141"/>
      <c r="M29" s="42">
        <f>J29+K29</f>
        <v>0</v>
      </c>
    </row>
    <row r="30" spans="1:13">
      <c r="A30" s="12"/>
      <c r="B30" s="1" t="s">
        <v>11</v>
      </c>
      <c r="C30" s="205"/>
      <c r="D30" s="205"/>
      <c r="E30" s="205">
        <f>D30</f>
        <v>0</v>
      </c>
      <c r="F30" s="205"/>
      <c r="G30" s="178"/>
      <c r="H30" s="178">
        <f>G30</f>
        <v>0</v>
      </c>
      <c r="I30" s="178">
        <f>H30+E30</f>
        <v>0</v>
      </c>
      <c r="J30" s="178">
        <f>3200*I30</f>
        <v>0</v>
      </c>
      <c r="K30" s="178">
        <f>1600*H30</f>
        <v>0</v>
      </c>
      <c r="L30" s="141"/>
      <c r="M30" s="42">
        <f>J30+K30+M74</f>
        <v>0</v>
      </c>
    </row>
    <row r="31" spans="1:13">
      <c r="A31" s="14"/>
      <c r="B31" s="130" t="s">
        <v>188</v>
      </c>
      <c r="C31" s="205"/>
      <c r="D31" s="205"/>
      <c r="E31" s="205">
        <f>D31</f>
        <v>0</v>
      </c>
      <c r="F31" s="205"/>
      <c r="G31" s="178">
        <f>E31*15</f>
        <v>0</v>
      </c>
      <c r="H31" s="178">
        <f>G31</f>
        <v>0</v>
      </c>
      <c r="I31" s="178">
        <f>H31+E31</f>
        <v>0</v>
      </c>
      <c r="J31" s="178">
        <f>3200*I31</f>
        <v>0</v>
      </c>
      <c r="K31" s="178">
        <f>1600*H31</f>
        <v>0</v>
      </c>
      <c r="L31" s="141"/>
      <c r="M31" s="42">
        <f>J31+K31</f>
        <v>0</v>
      </c>
    </row>
    <row r="32" spans="1:13">
      <c r="A32" s="35">
        <v>8</v>
      </c>
      <c r="B32" s="32" t="s">
        <v>142</v>
      </c>
      <c r="C32" s="36"/>
      <c r="D32" s="36">
        <f>D33</f>
        <v>0</v>
      </c>
      <c r="E32" s="36">
        <f t="shared" ref="E32:L32" si="11">E33</f>
        <v>0</v>
      </c>
      <c r="F32" s="36"/>
      <c r="G32" s="36">
        <f t="shared" si="11"/>
        <v>0</v>
      </c>
      <c r="H32" s="36">
        <f t="shared" si="11"/>
        <v>0</v>
      </c>
      <c r="I32" s="37">
        <f>I33</f>
        <v>0</v>
      </c>
      <c r="J32" s="36">
        <f t="shared" si="11"/>
        <v>0</v>
      </c>
      <c r="K32" s="36">
        <f t="shared" si="11"/>
        <v>0</v>
      </c>
      <c r="L32" s="36">
        <f t="shared" si="11"/>
        <v>0</v>
      </c>
      <c r="M32" s="37">
        <f>M33</f>
        <v>0</v>
      </c>
    </row>
    <row r="33" spans="1:13">
      <c r="A33" s="10"/>
      <c r="B33" s="24" t="s">
        <v>19</v>
      </c>
      <c r="C33" s="205"/>
      <c r="D33" s="205"/>
      <c r="E33" s="205">
        <f>D33</f>
        <v>0</v>
      </c>
      <c r="F33" s="205"/>
      <c r="G33" s="205">
        <f>E33*15</f>
        <v>0</v>
      </c>
      <c r="H33" s="178">
        <f>G33</f>
        <v>0</v>
      </c>
      <c r="I33" s="178">
        <f>H33+E33</f>
        <v>0</v>
      </c>
      <c r="J33" s="178">
        <f>3200*I33</f>
        <v>0</v>
      </c>
      <c r="K33" s="178"/>
      <c r="L33" s="141"/>
      <c r="M33" s="42">
        <f>J33+K33</f>
        <v>0</v>
      </c>
    </row>
    <row r="34" spans="1:13">
      <c r="A34" s="35">
        <v>9</v>
      </c>
      <c r="B34" s="32" t="s">
        <v>27</v>
      </c>
      <c r="C34" s="36">
        <f>C35</f>
        <v>0</v>
      </c>
      <c r="D34" s="36">
        <f>D36+D37</f>
        <v>0</v>
      </c>
      <c r="E34" s="36">
        <f>C34+D34</f>
        <v>0</v>
      </c>
      <c r="F34" s="36">
        <f>F35</f>
        <v>0</v>
      </c>
      <c r="G34" s="36">
        <f>G36+G37</f>
        <v>0</v>
      </c>
      <c r="H34" s="37">
        <f>SUM(H35:H37)</f>
        <v>0</v>
      </c>
      <c r="I34" s="37">
        <f>SUM(I35:I37)</f>
        <v>0</v>
      </c>
      <c r="J34" s="37">
        <f>SUM(J35:J37)</f>
        <v>0</v>
      </c>
      <c r="K34" s="37">
        <f>SUM(K35:K37)</f>
        <v>0</v>
      </c>
      <c r="L34" s="36">
        <f t="shared" ref="L34" si="12">L36+L37</f>
        <v>0</v>
      </c>
      <c r="M34" s="37">
        <f>SUM(M35:M37)</f>
        <v>0</v>
      </c>
    </row>
    <row r="35" spans="1:13">
      <c r="A35" s="12"/>
      <c r="B35" s="1" t="s">
        <v>3</v>
      </c>
      <c r="C35" s="205"/>
      <c r="D35" s="205"/>
      <c r="E35" s="205">
        <f>C35</f>
        <v>0</v>
      </c>
      <c r="F35" s="205"/>
      <c r="G35" s="205"/>
      <c r="H35" s="178">
        <f>F35</f>
        <v>0</v>
      </c>
      <c r="I35" s="178">
        <f>H35+E35</f>
        <v>0</v>
      </c>
      <c r="J35" s="178">
        <f>3200*I35</f>
        <v>0</v>
      </c>
      <c r="K35" s="178">
        <f>1600*H35</f>
        <v>0</v>
      </c>
      <c r="L35" s="141"/>
      <c r="M35" s="42">
        <f>J35+K35</f>
        <v>0</v>
      </c>
    </row>
    <row r="36" spans="1:13">
      <c r="A36" s="13"/>
      <c r="B36" s="1" t="s">
        <v>12</v>
      </c>
      <c r="C36" s="205"/>
      <c r="D36" s="205"/>
      <c r="E36" s="205">
        <f>D36</f>
        <v>0</v>
      </c>
      <c r="F36" s="205"/>
      <c r="G36" s="205"/>
      <c r="H36" s="178">
        <f>G36</f>
        <v>0</v>
      </c>
      <c r="I36" s="178">
        <f>H36+E36</f>
        <v>0</v>
      </c>
      <c r="J36" s="178">
        <f>3200*I36</f>
        <v>0</v>
      </c>
      <c r="K36" s="178">
        <f>1600*H36</f>
        <v>0</v>
      </c>
      <c r="L36" s="141"/>
      <c r="M36" s="42">
        <f>J36+K36+M75</f>
        <v>0</v>
      </c>
    </row>
    <row r="37" spans="1:13">
      <c r="A37" s="13"/>
      <c r="B37" s="196" t="s">
        <v>193</v>
      </c>
      <c r="C37" s="205"/>
      <c r="D37" s="205"/>
      <c r="E37" s="205">
        <f>D37</f>
        <v>0</v>
      </c>
      <c r="F37" s="205"/>
      <c r="G37" s="205"/>
      <c r="H37" s="178">
        <f>G37</f>
        <v>0</v>
      </c>
      <c r="I37" s="178"/>
      <c r="J37" s="178">
        <f>4000*I37</f>
        <v>0</v>
      </c>
      <c r="K37" s="178"/>
      <c r="L37" s="141"/>
      <c r="M37" s="42">
        <f>J37+K37</f>
        <v>0</v>
      </c>
    </row>
    <row r="38" spans="1:13">
      <c r="A38" s="35">
        <v>10</v>
      </c>
      <c r="B38" s="32" t="s">
        <v>28</v>
      </c>
      <c r="C38" s="36"/>
      <c r="D38" s="36">
        <f>D39+D40</f>
        <v>0</v>
      </c>
      <c r="E38" s="36">
        <f t="shared" ref="E38:M38" si="13">E39+E40</f>
        <v>0</v>
      </c>
      <c r="F38" s="36">
        <f t="shared" si="13"/>
        <v>0</v>
      </c>
      <c r="G38" s="36">
        <f t="shared" si="13"/>
        <v>0</v>
      </c>
      <c r="H38" s="36">
        <f t="shared" si="13"/>
        <v>0</v>
      </c>
      <c r="I38" s="36">
        <f t="shared" si="13"/>
        <v>0</v>
      </c>
      <c r="J38" s="36">
        <f t="shared" si="13"/>
        <v>0</v>
      </c>
      <c r="K38" s="36">
        <f t="shared" si="13"/>
        <v>0</v>
      </c>
      <c r="L38" s="36">
        <f t="shared" si="13"/>
        <v>0</v>
      </c>
      <c r="M38" s="36">
        <f t="shared" si="13"/>
        <v>0</v>
      </c>
    </row>
    <row r="39" spans="1:13">
      <c r="A39" s="13"/>
      <c r="B39" s="196" t="s">
        <v>192</v>
      </c>
      <c r="C39" s="205"/>
      <c r="D39" s="205"/>
      <c r="E39" s="205">
        <f>D39</f>
        <v>0</v>
      </c>
      <c r="F39" s="205"/>
      <c r="G39" s="205">
        <f>E39*15</f>
        <v>0</v>
      </c>
      <c r="H39" s="178">
        <f>G39</f>
        <v>0</v>
      </c>
      <c r="I39" s="178">
        <f>H39+E39</f>
        <v>0</v>
      </c>
      <c r="J39" s="178">
        <f>4000*I39</f>
        <v>0</v>
      </c>
      <c r="K39" s="178"/>
      <c r="L39" s="141"/>
      <c r="M39" s="42">
        <f>J39+K39</f>
        <v>0</v>
      </c>
    </row>
    <row r="40" spans="1:13">
      <c r="A40" s="14"/>
      <c r="B40" s="180"/>
      <c r="C40" s="205"/>
      <c r="D40" s="205"/>
      <c r="E40" s="205"/>
      <c r="F40" s="205"/>
      <c r="G40" s="205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3">
      <c r="A42" s="9"/>
      <c r="B42" s="24" t="s">
        <v>13</v>
      </c>
      <c r="C42" s="205"/>
      <c r="D42" s="205"/>
      <c r="E42" s="205">
        <f>D42</f>
        <v>0</v>
      </c>
      <c r="F42" s="205"/>
      <c r="G42" s="205">
        <f>E42*44</f>
        <v>0</v>
      </c>
      <c r="H42" s="178">
        <f>G42</f>
        <v>0</v>
      </c>
      <c r="I42" s="178">
        <f>H42+E42*2</f>
        <v>0</v>
      </c>
      <c r="J42" s="178">
        <f>4300*I42</f>
        <v>0</v>
      </c>
      <c r="K42" s="178">
        <f>1500*H42</f>
        <v>0</v>
      </c>
      <c r="L42" s="141"/>
      <c r="M42" s="42">
        <f>J42+K42</f>
        <v>0</v>
      </c>
    </row>
    <row r="43" spans="1:13">
      <c r="A43" s="9"/>
      <c r="B43" s="24" t="s">
        <v>14</v>
      </c>
      <c r="C43" s="205"/>
      <c r="D43" s="205"/>
      <c r="E43" s="205">
        <f>D43</f>
        <v>0</v>
      </c>
      <c r="F43" s="205"/>
      <c r="G43" s="205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0</v>
      </c>
      <c r="E44" s="36">
        <f t="shared" ref="E44:L44" si="15">E45+E46+E47</f>
        <v>0</v>
      </c>
      <c r="F44" s="36"/>
      <c r="G44" s="36">
        <f t="shared" si="15"/>
        <v>0</v>
      </c>
      <c r="H44" s="36">
        <f t="shared" si="15"/>
        <v>0</v>
      </c>
      <c r="I44" s="36">
        <f t="shared" si="15"/>
        <v>0</v>
      </c>
      <c r="J44" s="37">
        <f>J45+J46+J47</f>
        <v>0</v>
      </c>
      <c r="K44" s="37">
        <f>K45+K46+K47</f>
        <v>0</v>
      </c>
      <c r="L44" s="36">
        <f t="shared" si="15"/>
        <v>0</v>
      </c>
      <c r="M44" s="37">
        <f>M45+M46+M47</f>
        <v>0</v>
      </c>
    </row>
    <row r="45" spans="1:13">
      <c r="A45" s="17"/>
      <c r="B45" s="25" t="s">
        <v>13</v>
      </c>
      <c r="C45" s="205"/>
      <c r="D45" s="205"/>
      <c r="E45" s="205">
        <f>D45</f>
        <v>0</v>
      </c>
      <c r="F45" s="205"/>
      <c r="G45" s="205">
        <f>D45*40</f>
        <v>0</v>
      </c>
      <c r="H45" s="178">
        <f>G45</f>
        <v>0</v>
      </c>
      <c r="I45" s="205">
        <f>E45*42</f>
        <v>0</v>
      </c>
      <c r="J45" s="178">
        <f>5590*I45</f>
        <v>0</v>
      </c>
      <c r="K45" s="178">
        <f>1500*H45</f>
        <v>0</v>
      </c>
      <c r="L45" s="141"/>
      <c r="M45" s="42">
        <f>J45+K45</f>
        <v>0</v>
      </c>
    </row>
    <row r="46" spans="1:13">
      <c r="A46" s="18"/>
      <c r="B46" s="24" t="s">
        <v>15</v>
      </c>
      <c r="C46" s="205"/>
      <c r="D46" s="205"/>
      <c r="E46" s="205">
        <f>D46</f>
        <v>0</v>
      </c>
      <c r="F46" s="205"/>
      <c r="G46" s="205">
        <f>D46*40</f>
        <v>0</v>
      </c>
      <c r="H46" s="178">
        <f>G46</f>
        <v>0</v>
      </c>
      <c r="I46" s="205">
        <f>E46*42</f>
        <v>0</v>
      </c>
      <c r="J46" s="178">
        <f>5590*I46</f>
        <v>0</v>
      </c>
      <c r="K46" s="178">
        <f>1500*H46</f>
        <v>0</v>
      </c>
      <c r="L46" s="141"/>
      <c r="M46" s="42">
        <f>J46+K46</f>
        <v>0</v>
      </c>
    </row>
    <row r="47" spans="1:13">
      <c r="A47" s="9"/>
      <c r="B47" s="22" t="s">
        <v>167</v>
      </c>
      <c r="C47" s="205"/>
      <c r="D47" s="205"/>
      <c r="E47" s="205">
        <f>D47</f>
        <v>0</v>
      </c>
      <c r="F47" s="205"/>
      <c r="G47" s="205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205"/>
      <c r="D49" s="205"/>
      <c r="E49" s="205">
        <f>D49</f>
        <v>0</v>
      </c>
      <c r="F49" s="205"/>
      <c r="G49" s="205">
        <f>D49*28</f>
        <v>0</v>
      </c>
      <c r="H49" s="178">
        <f>G49</f>
        <v>0</v>
      </c>
      <c r="I49" s="178">
        <f>H49+E49</f>
        <v>0</v>
      </c>
      <c r="J49" s="178">
        <f>4300*I49</f>
        <v>0</v>
      </c>
      <c r="K49" s="178">
        <f>2500*H49</f>
        <v>0</v>
      </c>
      <c r="L49" s="141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0</v>
      </c>
      <c r="E50" s="36">
        <f t="shared" ref="E50:L50" si="17">E51+E52</f>
        <v>0</v>
      </c>
      <c r="F50" s="36"/>
      <c r="G50" s="36">
        <f t="shared" si="17"/>
        <v>0</v>
      </c>
      <c r="H50" s="36">
        <f t="shared" si="17"/>
        <v>0</v>
      </c>
      <c r="I50" s="36">
        <f t="shared" si="17"/>
        <v>0</v>
      </c>
      <c r="J50" s="36">
        <f t="shared" si="17"/>
        <v>0</v>
      </c>
      <c r="K50" s="36">
        <f t="shared" si="17"/>
        <v>0</v>
      </c>
      <c r="L50" s="36">
        <f t="shared" si="17"/>
        <v>0</v>
      </c>
      <c r="M50" s="37">
        <f>M51+M52</f>
        <v>0</v>
      </c>
    </row>
    <row r="51" spans="1:13">
      <c r="A51" s="89"/>
      <c r="B51" s="92" t="s">
        <v>137</v>
      </c>
      <c r="C51" s="90"/>
      <c r="D51" s="90"/>
      <c r="E51" s="205">
        <f>D51</f>
        <v>0</v>
      </c>
      <c r="F51" s="90"/>
      <c r="G51" s="90">
        <f>E51*15</f>
        <v>0</v>
      </c>
      <c r="H51" s="178">
        <f>G51</f>
        <v>0</v>
      </c>
      <c r="I51" s="178">
        <f>H51+E51</f>
        <v>0</v>
      </c>
      <c r="J51" s="178">
        <f>4000*I51</f>
        <v>0</v>
      </c>
      <c r="K51" s="178"/>
      <c r="L51" s="91"/>
      <c r="M51" s="42">
        <f>J51+K51</f>
        <v>0</v>
      </c>
    </row>
    <row r="52" spans="1:13">
      <c r="A52" s="13"/>
      <c r="B52" s="93" t="s">
        <v>18</v>
      </c>
      <c r="C52" s="205"/>
      <c r="D52" s="205"/>
      <c r="E52" s="205">
        <f>D52</f>
        <v>0</v>
      </c>
      <c r="F52" s="205"/>
      <c r="G52" s="90">
        <f>E52*15</f>
        <v>0</v>
      </c>
      <c r="H52" s="178">
        <f>G52</f>
        <v>0</v>
      </c>
      <c r="I52" s="178">
        <f>H52+E52</f>
        <v>0</v>
      </c>
      <c r="J52" s="178">
        <f>4000*I52</f>
        <v>0</v>
      </c>
      <c r="K52" s="178"/>
      <c r="L52" s="141"/>
      <c r="M52" s="42">
        <f>J52+K52</f>
        <v>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0</v>
      </c>
      <c r="E57" s="60">
        <f>SUM(E58:E60)</f>
        <v>0</v>
      </c>
      <c r="F57" s="60"/>
      <c r="G57" s="60">
        <f>SUM(G58:G60)</f>
        <v>0</v>
      </c>
      <c r="H57" s="95">
        <f>SUM(H58:H60)</f>
        <v>0</v>
      </c>
      <c r="I57" s="60">
        <f t="shared" ref="I57:M57" si="20">SUM(I58:I60)</f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197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0</v>
      </c>
      <c r="E61" s="60">
        <f>E62+E63</f>
        <v>0</v>
      </c>
      <c r="F61" s="60"/>
      <c r="G61" s="60">
        <f>G62+G63</f>
        <v>0</v>
      </c>
      <c r="H61" s="60">
        <f t="shared" ref="H61:L61" si="22">H62+H63</f>
        <v>0</v>
      </c>
      <c r="I61" s="60">
        <f t="shared" si="22"/>
        <v>0</v>
      </c>
      <c r="J61" s="60">
        <f t="shared" si="22"/>
        <v>0</v>
      </c>
      <c r="K61" s="60">
        <f t="shared" si="22"/>
        <v>0</v>
      </c>
      <c r="L61" s="60">
        <f t="shared" si="22"/>
        <v>0</v>
      </c>
      <c r="M61" s="95">
        <f>M62+M63</f>
        <v>0</v>
      </c>
    </row>
    <row r="62" spans="1:13">
      <c r="A62" s="109"/>
      <c r="B62" s="112" t="s">
        <v>165</v>
      </c>
      <c r="C62" s="114"/>
      <c r="D62" s="114"/>
      <c r="E62" s="111">
        <f>D62</f>
        <v>0</v>
      </c>
      <c r="F62" s="114"/>
      <c r="G62" s="114"/>
      <c r="H62" s="115">
        <f>G62</f>
        <v>0</v>
      </c>
      <c r="I62" s="115">
        <f>H62+E62*2</f>
        <v>0</v>
      </c>
      <c r="J62" s="116">
        <f>4300*I62</f>
        <v>0</v>
      </c>
      <c r="K62" s="115">
        <f>H62*2500</f>
        <v>0</v>
      </c>
      <c r="L62" s="117"/>
      <c r="M62" s="42">
        <f>J62+K62</f>
        <v>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/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/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0</v>
      </c>
      <c r="E72" s="103">
        <f t="shared" si="25"/>
        <v>0</v>
      </c>
      <c r="F72" s="103">
        <f t="shared" si="25"/>
        <v>0</v>
      </c>
      <c r="G72" s="103">
        <f t="shared" si="25"/>
        <v>0</v>
      </c>
      <c r="H72" s="104">
        <f t="shared" si="25"/>
        <v>0</v>
      </c>
      <c r="I72" s="104">
        <f t="shared" si="25"/>
        <v>0</v>
      </c>
      <c r="J72" s="104">
        <f t="shared" si="25"/>
        <v>0</v>
      </c>
      <c r="K72" s="104">
        <f t="shared" si="25"/>
        <v>0</v>
      </c>
      <c r="L72" s="103">
        <f t="shared" si="25"/>
        <v>0</v>
      </c>
      <c r="M72" s="104">
        <f>M73</f>
        <v>0</v>
      </c>
    </row>
    <row r="73" spans="1:13">
      <c r="A73" s="14"/>
      <c r="B73" s="128" t="s">
        <v>182</v>
      </c>
      <c r="C73" s="101"/>
      <c r="D73" s="101"/>
      <c r="E73" s="101">
        <f>D73</f>
        <v>0</v>
      </c>
      <c r="F73" s="101"/>
      <c r="G73" s="101">
        <f>E73*41</f>
        <v>0</v>
      </c>
      <c r="H73" s="102">
        <f>G73</f>
        <v>0</v>
      </c>
      <c r="I73" s="102">
        <f>H73+E73*2</f>
        <v>0</v>
      </c>
      <c r="J73" s="178">
        <f>5590*I73</f>
        <v>0</v>
      </c>
      <c r="K73" s="178">
        <f>3200*H73</f>
        <v>0</v>
      </c>
      <c r="L73" s="45"/>
      <c r="M73" s="42">
        <f>J73+K73</f>
        <v>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0</v>
      </c>
      <c r="D76" s="41">
        <f>D8+D13+D20+D22+D24+D26+D28+D32+D34+D38+D41+D44+D48+D50+D53+D55+D57+D61+D66+D68+D70+D72</f>
        <v>0</v>
      </c>
      <c r="E76" s="41">
        <f>E8+E13+E20+E22+E24+E26+E28+E32+E34+E38+E41+E44+E48+E50+E53+E55+E57+E61+E64+E66+E68+E70+E72</f>
        <v>0</v>
      </c>
      <c r="F76" s="41">
        <f>F8+F13+F28+F34+F64</f>
        <v>0</v>
      </c>
      <c r="G76" s="41">
        <f>G8+G13+G20+G22+G24+G26+G28+G32+G34+G38+G41+G44+G48+G50+G53+G55+G57+G61+G66+G68+G70+G72</f>
        <v>0</v>
      </c>
      <c r="H76" s="41">
        <f>H8+H13+H20+H22+H24+H26+H28+H32+H34+H38+H41+H44+H48+H50+H53+H55+H57+H61+H64+H66+H68+H70+H72</f>
        <v>0</v>
      </c>
      <c r="I76" s="41">
        <f>I8+I13+I20+I22+I24+I26+I28+I32+I34+I38+I41+I44+I48+I50+I53+I55+I57+I61+I64+I66+I68+I70+I72</f>
        <v>0</v>
      </c>
      <c r="J76" s="41">
        <f>J8+J13+J20+J22+J24+J26+J28+J32+J34+J38+J41+J44+J48+J50+J53+J55+J57+J61+J64+J66+J68+J70+J72</f>
        <v>0</v>
      </c>
      <c r="K76" s="41">
        <f>K8+K13+K20+K22+K24+K26+K28+K32+K34+K38+K41+K44+K48+K50+K53+K55+K57+K61+K64+K66+K68+K70+K72</f>
        <v>0</v>
      </c>
      <c r="L76" s="41"/>
      <c r="M76" s="41">
        <f>M8+M13+M20+M22+M24+M26+M28+M32+M34+M38+M41+M44+M48+M50+M53+M55+M57+M61+M64+M77+M78+M66+M68+M70+M72</f>
        <v>0</v>
      </c>
    </row>
    <row r="77" spans="1:13" ht="13.5" thickTop="1">
      <c r="D77" s="270"/>
      <c r="E77" s="270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204"/>
      <c r="D78" s="248"/>
      <c r="E78" s="248"/>
      <c r="F78" s="204"/>
      <c r="G78" s="204"/>
      <c r="H78" s="81"/>
      <c r="J78" s="80"/>
      <c r="K78" s="87" t="s">
        <v>88</v>
      </c>
      <c r="L78" s="88"/>
      <c r="M78" s="87">
        <f>15000*L78</f>
        <v>0</v>
      </c>
    </row>
    <row r="79" spans="1:13">
      <c r="B79" s="132"/>
      <c r="C79" s="204"/>
      <c r="D79" s="261"/>
      <c r="E79" s="261"/>
      <c r="F79" s="204"/>
      <c r="G79" s="204"/>
      <c r="H79" s="81"/>
      <c r="K79" s="73" t="s">
        <v>32</v>
      </c>
      <c r="L79" s="206">
        <f>L77+L78</f>
        <v>0</v>
      </c>
    </row>
    <row r="80" spans="1:13">
      <c r="B80" s="132"/>
      <c r="C80" s="204"/>
      <c r="D80" s="263"/>
      <c r="E80" s="263"/>
      <c r="F80" s="133"/>
      <c r="G80" s="133"/>
      <c r="H80" s="82"/>
      <c r="I80" s="77"/>
      <c r="J80" s="134"/>
      <c r="K80" s="81"/>
      <c r="L80" s="204"/>
      <c r="M80" s="81"/>
    </row>
    <row r="81" spans="2:13">
      <c r="B81" s="132"/>
      <c r="C81" s="204"/>
      <c r="D81" s="261"/>
      <c r="E81" s="261"/>
      <c r="F81" s="204"/>
      <c r="G81" s="204"/>
      <c r="H81" s="82"/>
      <c r="I81" s="74"/>
      <c r="J81" s="81"/>
      <c r="K81" s="136"/>
      <c r="L81" s="136"/>
      <c r="M81" s="136"/>
    </row>
    <row r="82" spans="2:13">
      <c r="B82" s="132"/>
      <c r="C82" s="204"/>
      <c r="D82" s="261"/>
      <c r="E82" s="261"/>
      <c r="F82" s="204"/>
      <c r="G82" s="204"/>
      <c r="H82" s="82"/>
      <c r="I82" s="73"/>
      <c r="J82" s="81"/>
      <c r="K82" s="81"/>
      <c r="L82" s="139"/>
      <c r="M82" s="97"/>
    </row>
    <row r="83" spans="2:13">
      <c r="B83" s="132"/>
      <c r="C83" s="204"/>
      <c r="D83" s="261"/>
      <c r="E83" s="261"/>
      <c r="F83" s="204"/>
      <c r="G83" s="204"/>
      <c r="H83" s="82"/>
      <c r="I83" s="74"/>
      <c r="J83" s="81"/>
      <c r="K83" s="81"/>
      <c r="L83" s="204"/>
      <c r="M83" s="97"/>
    </row>
    <row r="84" spans="2:13">
      <c r="B84" s="132"/>
      <c r="C84" s="204"/>
      <c r="D84" s="261"/>
      <c r="E84" s="261"/>
      <c r="F84" s="135"/>
      <c r="G84" s="135"/>
      <c r="H84" s="83"/>
      <c r="I84" s="74"/>
      <c r="J84" s="81"/>
      <c r="K84" s="81"/>
      <c r="L84" s="204"/>
      <c r="M84" s="81"/>
    </row>
    <row r="85" spans="2:13">
      <c r="B85" s="132"/>
      <c r="C85" s="204"/>
      <c r="D85" s="261"/>
      <c r="E85" s="261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204"/>
      <c r="D86" s="262"/>
      <c r="E86" s="262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204"/>
      <c r="D87" s="261"/>
      <c r="E87" s="261"/>
      <c r="F87" s="204"/>
      <c r="G87" s="204"/>
      <c r="H87" s="97"/>
      <c r="J87" s="81"/>
      <c r="K87" s="81"/>
      <c r="L87" s="81"/>
      <c r="M87" s="97"/>
    </row>
    <row r="88" spans="2:13">
      <c r="B88" s="137"/>
      <c r="C88" s="204"/>
      <c r="D88" s="261"/>
      <c r="E88" s="261"/>
      <c r="F88" s="204"/>
      <c r="G88" s="204"/>
      <c r="H88" s="81"/>
      <c r="I88" s="31"/>
      <c r="J88" s="31"/>
    </row>
    <row r="89" spans="2:13">
      <c r="B89" s="138"/>
      <c r="C89" s="139"/>
      <c r="D89" s="261"/>
      <c r="E89" s="261"/>
      <c r="F89" s="204"/>
      <c r="G89" s="204"/>
      <c r="H89" s="81"/>
    </row>
    <row r="90" spans="2:13">
      <c r="B90" s="140"/>
      <c r="C90" s="204"/>
      <c r="D90" s="261"/>
      <c r="E90" s="261"/>
      <c r="F90" s="81"/>
      <c r="G90" s="81"/>
      <c r="H90" s="81"/>
      <c r="J90" s="31"/>
      <c r="M90" s="31"/>
    </row>
    <row r="91" spans="2:13">
      <c r="B91" s="140"/>
      <c r="C91" s="204"/>
      <c r="D91" s="261"/>
      <c r="E91" s="261"/>
      <c r="F91" s="81"/>
      <c r="G91" s="81"/>
      <c r="H91" s="81"/>
      <c r="J91" t="s">
        <v>70</v>
      </c>
    </row>
  </sheetData>
  <mergeCells count="28">
    <mergeCell ref="D91:E91"/>
    <mergeCell ref="D90:E90"/>
    <mergeCell ref="D89:E89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0:E80"/>
    <mergeCell ref="D81:E81"/>
    <mergeCell ref="D82:E82"/>
    <mergeCell ref="D77:E77"/>
    <mergeCell ref="D78:E78"/>
    <mergeCell ref="D79:E79"/>
    <mergeCell ref="D87:E87"/>
    <mergeCell ref="D88:E88"/>
    <mergeCell ref="D85:E85"/>
    <mergeCell ref="D86:E86"/>
    <mergeCell ref="D83:E83"/>
    <mergeCell ref="D84:E84"/>
  </mergeCells>
  <phoneticPr fontId="9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91"/>
  <sheetViews>
    <sheetView workbookViewId="0">
      <selection sqref="A1:XFD1048576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2" t="s">
        <v>64</v>
      </c>
      <c r="B1" s="272"/>
      <c r="C1" s="272"/>
      <c r="D1" s="273" t="s">
        <v>65</v>
      </c>
      <c r="E1" s="273"/>
      <c r="F1" s="273"/>
      <c r="G1" s="273"/>
      <c r="H1" s="273"/>
      <c r="I1" s="273"/>
      <c r="J1" s="273"/>
      <c r="K1" s="273"/>
      <c r="L1" s="273"/>
      <c r="M1" s="273"/>
    </row>
    <row r="2" spans="1:13">
      <c r="A2" s="273" t="s">
        <v>66</v>
      </c>
      <c r="B2" s="273"/>
      <c r="C2" s="273"/>
      <c r="D2" s="274" t="s">
        <v>67</v>
      </c>
      <c r="E2" s="274"/>
      <c r="F2" s="274"/>
      <c r="G2" s="274"/>
      <c r="H2" s="274"/>
      <c r="I2" s="274"/>
      <c r="J2" s="274"/>
      <c r="K2" s="274"/>
      <c r="L2" s="274"/>
      <c r="M2" s="274"/>
    </row>
    <row r="3" spans="1:13">
      <c r="A3" s="249" t="s">
        <v>68</v>
      </c>
      <c r="B3" s="249"/>
      <c r="C3" s="249"/>
    </row>
    <row r="4" spans="1:13" ht="20.25">
      <c r="A4" s="271" t="s">
        <v>69</v>
      </c>
      <c r="B4" s="271"/>
      <c r="C4" s="271"/>
      <c r="D4" s="271"/>
      <c r="E4" s="271"/>
      <c r="F4" s="271"/>
      <c r="G4" s="271"/>
      <c r="H4" s="271"/>
      <c r="I4" s="271"/>
      <c r="J4" s="271"/>
      <c r="K4" s="271"/>
      <c r="L4" s="271"/>
      <c r="M4" s="271"/>
    </row>
    <row r="5" spans="1:13" ht="13.5" thickBot="1">
      <c r="A5" s="264" t="s">
        <v>194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</row>
    <row r="6" spans="1:13" ht="13.5" customHeight="1" thickTop="1">
      <c r="A6" s="5" t="s">
        <v>0</v>
      </c>
      <c r="B6" s="20" t="s">
        <v>1</v>
      </c>
      <c r="C6" s="265" t="s">
        <v>31</v>
      </c>
      <c r="D6" s="265"/>
      <c r="E6" s="265"/>
      <c r="F6" s="265" t="s">
        <v>33</v>
      </c>
      <c r="G6" s="265"/>
      <c r="H6" s="265"/>
      <c r="I6" s="265"/>
      <c r="J6" s="266" t="s">
        <v>41</v>
      </c>
      <c r="K6" s="266" t="s">
        <v>42</v>
      </c>
      <c r="L6" s="266" t="s">
        <v>43</v>
      </c>
      <c r="M6" s="268" t="s">
        <v>45</v>
      </c>
    </row>
    <row r="7" spans="1:13">
      <c r="A7" s="6" t="s">
        <v>2</v>
      </c>
      <c r="B7" s="21" t="s">
        <v>38</v>
      </c>
      <c r="C7" s="205" t="s">
        <v>35</v>
      </c>
      <c r="D7" s="205" t="s">
        <v>36</v>
      </c>
      <c r="E7" s="205" t="s">
        <v>32</v>
      </c>
      <c r="F7" s="205" t="s">
        <v>34</v>
      </c>
      <c r="G7" s="205" t="s">
        <v>37</v>
      </c>
      <c r="H7" s="27" t="s">
        <v>39</v>
      </c>
      <c r="I7" s="205" t="s">
        <v>40</v>
      </c>
      <c r="J7" s="267"/>
      <c r="K7" s="267"/>
      <c r="L7" s="267"/>
      <c r="M7" s="269"/>
    </row>
    <row r="8" spans="1:13">
      <c r="A8" s="35">
        <v>1</v>
      </c>
      <c r="B8" s="32" t="s">
        <v>20</v>
      </c>
      <c r="C8" s="33">
        <f>C9</f>
        <v>0</v>
      </c>
      <c r="D8" s="33">
        <f>D10+D11+D12</f>
        <v>0</v>
      </c>
      <c r="E8" s="33">
        <f>SUM(E9:E12)</f>
        <v>0</v>
      </c>
      <c r="F8" s="33">
        <f>F9</f>
        <v>0</v>
      </c>
      <c r="G8" s="33">
        <f>G10+G11+G12</f>
        <v>0</v>
      </c>
      <c r="H8" s="34">
        <f>SUM(H9:H12)</f>
        <v>0</v>
      </c>
      <c r="I8" s="34">
        <f>SUM(I9:I12)</f>
        <v>0</v>
      </c>
      <c r="J8" s="34">
        <f>SUM(J9:J12)</f>
        <v>0</v>
      </c>
      <c r="K8" s="34">
        <f>SUM(K9:K12)</f>
        <v>0</v>
      </c>
      <c r="L8" s="34">
        <f>L9+L10+L11+L12</f>
        <v>0</v>
      </c>
      <c r="M8" s="34">
        <f>SUM(M9:M12)</f>
        <v>0</v>
      </c>
    </row>
    <row r="9" spans="1:13">
      <c r="A9" s="8"/>
      <c r="B9" s="1" t="s">
        <v>3</v>
      </c>
      <c r="C9" s="205"/>
      <c r="D9" s="205"/>
      <c r="E9" s="205">
        <f>C9</f>
        <v>0</v>
      </c>
      <c r="F9" s="205">
        <f>E9*24</f>
        <v>0</v>
      </c>
      <c r="G9" s="205"/>
      <c r="H9" s="178">
        <f>F9</f>
        <v>0</v>
      </c>
      <c r="I9" s="178">
        <f>H9+E9</f>
        <v>0</v>
      </c>
      <c r="J9" s="178">
        <f>3200*I9</f>
        <v>0</v>
      </c>
      <c r="K9" s="178">
        <f>1600*H9</f>
        <v>0</v>
      </c>
      <c r="L9" s="141"/>
      <c r="M9" s="42">
        <f t="shared" ref="M9:M12" si="0">J9+K9</f>
        <v>0</v>
      </c>
    </row>
    <row r="10" spans="1:13">
      <c r="A10" s="9"/>
      <c r="B10" s="1" t="s">
        <v>6</v>
      </c>
      <c r="C10" s="205"/>
      <c r="D10" s="205"/>
      <c r="E10" s="205">
        <f>D10</f>
        <v>0</v>
      </c>
      <c r="F10" s="205"/>
      <c r="G10" s="205"/>
      <c r="H10" s="178">
        <f>G10</f>
        <v>0</v>
      </c>
      <c r="I10" s="178">
        <f>H10+E10</f>
        <v>0</v>
      </c>
      <c r="J10" s="178">
        <f>3200*I10</f>
        <v>0</v>
      </c>
      <c r="K10" s="178">
        <f>1600*H10</f>
        <v>0</v>
      </c>
      <c r="L10" s="141"/>
      <c r="M10" s="42">
        <f t="shared" si="0"/>
        <v>0</v>
      </c>
    </row>
    <row r="11" spans="1:13">
      <c r="A11" s="10"/>
      <c r="B11" s="1" t="s">
        <v>5</v>
      </c>
      <c r="C11" s="205"/>
      <c r="D11" s="205"/>
      <c r="E11" s="205">
        <f>D11</f>
        <v>0</v>
      </c>
      <c r="F11" s="205"/>
      <c r="G11" s="205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5"/>
      <c r="D12" s="205"/>
      <c r="E12" s="205">
        <f>D12</f>
        <v>0</v>
      </c>
      <c r="F12" s="205"/>
      <c r="G12" s="205">
        <f>E12*32</f>
        <v>0</v>
      </c>
      <c r="H12" s="178">
        <f>G12</f>
        <v>0</v>
      </c>
      <c r="I12" s="178">
        <f>H12+E12*2</f>
        <v>0</v>
      </c>
      <c r="J12" s="178">
        <f>4000*I12</f>
        <v>0</v>
      </c>
      <c r="K12" s="178"/>
      <c r="L12" s="141"/>
      <c r="M12" s="42">
        <f t="shared" si="0"/>
        <v>0</v>
      </c>
    </row>
    <row r="13" spans="1:13">
      <c r="A13" s="35">
        <v>2</v>
      </c>
      <c r="B13" s="32" t="s">
        <v>21</v>
      </c>
      <c r="C13" s="36">
        <f>C14</f>
        <v>0</v>
      </c>
      <c r="D13" s="36">
        <f>D15+D16+D17+D18+D19</f>
        <v>0</v>
      </c>
      <c r="E13" s="36">
        <f>SUM(E14:E19)</f>
        <v>0</v>
      </c>
      <c r="F13" s="36">
        <f>F14</f>
        <v>0</v>
      </c>
      <c r="G13" s="36">
        <f>G15+G16+G17+G18+G19</f>
        <v>0</v>
      </c>
      <c r="H13" s="37">
        <f>SUM(H14:H19)</f>
        <v>0</v>
      </c>
      <c r="I13" s="37">
        <f>SUM(I14:I19)</f>
        <v>0</v>
      </c>
      <c r="J13" s="37">
        <f>SUM(J14:J19)</f>
        <v>0</v>
      </c>
      <c r="K13" s="37">
        <f>SUM(K14:K19)</f>
        <v>0</v>
      </c>
      <c r="L13" s="44">
        <f>L14+L15+L16+L17+L18+L19</f>
        <v>0</v>
      </c>
      <c r="M13" s="37">
        <f>SUM(M14:M19)</f>
        <v>0</v>
      </c>
    </row>
    <row r="14" spans="1:13">
      <c r="A14" s="12"/>
      <c r="B14" s="1" t="s">
        <v>3</v>
      </c>
      <c r="C14" s="205"/>
      <c r="D14" s="205"/>
      <c r="E14" s="205">
        <f>C14</f>
        <v>0</v>
      </c>
      <c r="F14" s="205">
        <f>C14*15</f>
        <v>0</v>
      </c>
      <c r="G14" s="205"/>
      <c r="H14" s="178">
        <f>F14</f>
        <v>0</v>
      </c>
      <c r="I14" s="178">
        <f t="shared" ref="I14:I19" si="2">H14+E14</f>
        <v>0</v>
      </c>
      <c r="J14" s="178">
        <f>3200*I14</f>
        <v>0</v>
      </c>
      <c r="K14" s="178">
        <f>H14*1600</f>
        <v>0</v>
      </c>
      <c r="L14" s="141"/>
      <c r="M14" s="42">
        <f>J14+K14</f>
        <v>0</v>
      </c>
    </row>
    <row r="15" spans="1:13">
      <c r="A15" s="12"/>
      <c r="B15" s="1" t="s">
        <v>6</v>
      </c>
      <c r="C15" s="205"/>
      <c r="D15" s="205"/>
      <c r="E15" s="205">
        <f>D15</f>
        <v>0</v>
      </c>
      <c r="F15" s="205"/>
      <c r="G15" s="205">
        <f>D15*15</f>
        <v>0</v>
      </c>
      <c r="H15" s="178">
        <f>G15</f>
        <v>0</v>
      </c>
      <c r="I15" s="178">
        <f t="shared" si="2"/>
        <v>0</v>
      </c>
      <c r="J15" s="178">
        <f t="shared" ref="J15:J19" si="3">3200*I15</f>
        <v>0</v>
      </c>
      <c r="K15" s="178">
        <f t="shared" ref="K15:K19" si="4">H15*1600</f>
        <v>0</v>
      </c>
      <c r="L15" s="141"/>
      <c r="M15" s="42">
        <f t="shared" ref="M15:M19" si="5">J15+K15</f>
        <v>0</v>
      </c>
    </row>
    <row r="16" spans="1:13">
      <c r="A16" s="12"/>
      <c r="B16" s="1" t="s">
        <v>5</v>
      </c>
      <c r="C16" s="205"/>
      <c r="D16" s="205"/>
      <c r="E16" s="205">
        <f>D16</f>
        <v>0</v>
      </c>
      <c r="F16" s="205"/>
      <c r="G16" s="205">
        <f>D16*15</f>
        <v>0</v>
      </c>
      <c r="H16" s="178">
        <f>G16</f>
        <v>0</v>
      </c>
      <c r="I16" s="178">
        <f t="shared" si="2"/>
        <v>0</v>
      </c>
      <c r="J16" s="178">
        <f t="shared" si="3"/>
        <v>0</v>
      </c>
      <c r="K16" s="178">
        <f t="shared" si="4"/>
        <v>0</v>
      </c>
      <c r="L16" s="141"/>
      <c r="M16" s="42">
        <f t="shared" si="5"/>
        <v>0</v>
      </c>
    </row>
    <row r="17" spans="1:13">
      <c r="A17" s="12"/>
      <c r="B17" s="2" t="s">
        <v>7</v>
      </c>
      <c r="C17" s="205"/>
      <c r="D17" s="205"/>
      <c r="E17" s="205">
        <f>D17</f>
        <v>0</v>
      </c>
      <c r="F17" s="205"/>
      <c r="G17" s="205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5"/>
      <c r="D18" s="205"/>
      <c r="E18" s="205">
        <f>D18</f>
        <v>0</v>
      </c>
      <c r="F18" s="205"/>
      <c r="G18" s="205">
        <f>D18*15</f>
        <v>0</v>
      </c>
      <c r="H18" s="178">
        <f>G18</f>
        <v>0</v>
      </c>
      <c r="I18" s="178">
        <f t="shared" si="2"/>
        <v>0</v>
      </c>
      <c r="J18" s="178">
        <f t="shared" si="3"/>
        <v>0</v>
      </c>
      <c r="K18" s="178">
        <f t="shared" si="4"/>
        <v>0</v>
      </c>
      <c r="L18" s="141"/>
      <c r="M18" s="42">
        <f t="shared" si="5"/>
        <v>0</v>
      </c>
    </row>
    <row r="19" spans="1:13">
      <c r="A19" s="14"/>
      <c r="B19" s="23" t="s">
        <v>4</v>
      </c>
      <c r="C19" s="205"/>
      <c r="D19" s="205"/>
      <c r="E19" s="205">
        <f>D19</f>
        <v>0</v>
      </c>
      <c r="F19" s="205"/>
      <c r="G19" s="205">
        <f>D19*15</f>
        <v>0</v>
      </c>
      <c r="H19" s="178">
        <f>G19</f>
        <v>0</v>
      </c>
      <c r="I19" s="178">
        <f t="shared" si="2"/>
        <v>0</v>
      </c>
      <c r="J19" s="178">
        <f t="shared" si="3"/>
        <v>0</v>
      </c>
      <c r="K19" s="178">
        <f t="shared" si="4"/>
        <v>0</v>
      </c>
      <c r="L19" s="141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0</v>
      </c>
      <c r="E20" s="36">
        <f t="shared" ref="E20:L20" si="6">E21</f>
        <v>0</v>
      </c>
      <c r="F20" s="36"/>
      <c r="G20" s="36">
        <f t="shared" si="6"/>
        <v>0</v>
      </c>
      <c r="H20" s="36">
        <f t="shared" si="6"/>
        <v>0</v>
      </c>
      <c r="I20" s="36">
        <f t="shared" si="6"/>
        <v>0</v>
      </c>
      <c r="J20" s="36">
        <f t="shared" si="6"/>
        <v>0</v>
      </c>
      <c r="K20" s="36">
        <f t="shared" si="6"/>
        <v>0</v>
      </c>
      <c r="L20" s="36">
        <f t="shared" si="6"/>
        <v>0</v>
      </c>
      <c r="M20" s="37">
        <f>M21</f>
        <v>0</v>
      </c>
    </row>
    <row r="21" spans="1:13">
      <c r="A21" s="10"/>
      <c r="B21" s="24" t="s">
        <v>19</v>
      </c>
      <c r="C21" s="205"/>
      <c r="D21" s="205"/>
      <c r="E21" s="205">
        <f>D21</f>
        <v>0</v>
      </c>
      <c r="F21" s="205"/>
      <c r="G21" s="205"/>
      <c r="H21" s="178">
        <f>G21</f>
        <v>0</v>
      </c>
      <c r="I21" s="178"/>
      <c r="J21" s="178">
        <f>3200*I21</f>
        <v>0</v>
      </c>
      <c r="K21" s="178"/>
      <c r="L21" s="141"/>
      <c r="M21" s="42">
        <f>J21+K21</f>
        <v>0</v>
      </c>
    </row>
    <row r="22" spans="1:13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3">
      <c r="A23" s="15"/>
      <c r="B23" s="3" t="s">
        <v>9</v>
      </c>
      <c r="C23" s="205"/>
      <c r="D23" s="205"/>
      <c r="E23" s="205">
        <f>D23</f>
        <v>0</v>
      </c>
      <c r="F23" s="205"/>
      <c r="G23" s="205">
        <f>E23*32</f>
        <v>0</v>
      </c>
      <c r="H23" s="178">
        <f>G23</f>
        <v>0</v>
      </c>
      <c r="I23" s="178">
        <f>H23+E23*2</f>
        <v>0</v>
      </c>
      <c r="J23" s="178">
        <f>3200*I23</f>
        <v>0</v>
      </c>
      <c r="K23" s="178">
        <f>1600*H23</f>
        <v>0</v>
      </c>
      <c r="L23" s="141"/>
      <c r="M23" s="42">
        <f>J23+K23</f>
        <v>0</v>
      </c>
    </row>
    <row r="24" spans="1:13">
      <c r="A24" s="35">
        <v>5</v>
      </c>
      <c r="B24" s="32" t="s">
        <v>24</v>
      </c>
      <c r="C24" s="36"/>
      <c r="D24" s="36">
        <f>D25</f>
        <v>0</v>
      </c>
      <c r="E24" s="36">
        <f t="shared" ref="E24:L24" si="8">E25</f>
        <v>0</v>
      </c>
      <c r="F24" s="36"/>
      <c r="G24" s="36">
        <f t="shared" si="8"/>
        <v>0</v>
      </c>
      <c r="H24" s="36">
        <f t="shared" si="8"/>
        <v>0</v>
      </c>
      <c r="I24" s="36">
        <f t="shared" si="8"/>
        <v>0</v>
      </c>
      <c r="J24" s="36">
        <f t="shared" si="8"/>
        <v>0</v>
      </c>
      <c r="K24" s="36">
        <f t="shared" si="8"/>
        <v>0</v>
      </c>
      <c r="L24" s="36">
        <f t="shared" si="8"/>
        <v>0</v>
      </c>
      <c r="M24" s="37">
        <f>M25</f>
        <v>0</v>
      </c>
    </row>
    <row r="25" spans="1:13">
      <c r="A25" s="16"/>
      <c r="B25" s="23" t="s">
        <v>10</v>
      </c>
      <c r="C25" s="205"/>
      <c r="D25" s="205"/>
      <c r="E25" s="205">
        <f>D25</f>
        <v>0</v>
      </c>
      <c r="F25" s="205"/>
      <c r="G25" s="205">
        <f>E25*28</f>
        <v>0</v>
      </c>
      <c r="H25" s="178">
        <f>G25</f>
        <v>0</v>
      </c>
      <c r="I25" s="178">
        <f>H25+E25</f>
        <v>0</v>
      </c>
      <c r="J25" s="178">
        <f>3200*I25</f>
        <v>0</v>
      </c>
      <c r="K25" s="178">
        <f>1600*H25</f>
        <v>0</v>
      </c>
      <c r="L25" s="141"/>
      <c r="M25" s="42">
        <f>J25+K25</f>
        <v>0</v>
      </c>
    </row>
    <row r="26" spans="1:13">
      <c r="A26" s="38">
        <v>6</v>
      </c>
      <c r="B26" s="32" t="s">
        <v>25</v>
      </c>
      <c r="C26" s="36"/>
      <c r="D26" s="36">
        <f>D27</f>
        <v>0</v>
      </c>
      <c r="E26" s="36">
        <f t="shared" ref="E26:L26" si="9">E27</f>
        <v>0</v>
      </c>
      <c r="F26" s="36"/>
      <c r="G26" s="36">
        <f t="shared" si="9"/>
        <v>0</v>
      </c>
      <c r="H26" s="36">
        <f t="shared" si="9"/>
        <v>0</v>
      </c>
      <c r="I26" s="36">
        <f t="shared" si="9"/>
        <v>0</v>
      </c>
      <c r="J26" s="36">
        <f t="shared" si="9"/>
        <v>0</v>
      </c>
      <c r="K26" s="36">
        <f t="shared" si="9"/>
        <v>0</v>
      </c>
      <c r="L26" s="36">
        <f t="shared" si="9"/>
        <v>0</v>
      </c>
      <c r="M26" s="37">
        <f>M27</f>
        <v>0</v>
      </c>
    </row>
    <row r="27" spans="1:13">
      <c r="A27" s="15"/>
      <c r="B27" s="3" t="s">
        <v>10</v>
      </c>
      <c r="C27" s="205"/>
      <c r="D27" s="205"/>
      <c r="E27" s="205">
        <f>D27</f>
        <v>0</v>
      </c>
      <c r="F27" s="205"/>
      <c r="G27" s="205">
        <f>E27*24</f>
        <v>0</v>
      </c>
      <c r="H27" s="178">
        <f>G27</f>
        <v>0</v>
      </c>
      <c r="I27" s="178">
        <f>H27+E27</f>
        <v>0</v>
      </c>
      <c r="J27" s="178">
        <f>3200*I27</f>
        <v>0</v>
      </c>
      <c r="K27" s="178">
        <f>1600*H27</f>
        <v>0</v>
      </c>
      <c r="L27" s="141"/>
      <c r="M27" s="42">
        <f>J27+K27</f>
        <v>0</v>
      </c>
    </row>
    <row r="28" spans="1:13">
      <c r="A28" s="35">
        <v>7</v>
      </c>
      <c r="B28" s="32" t="s">
        <v>26</v>
      </c>
      <c r="C28" s="36">
        <f>C29</f>
        <v>0</v>
      </c>
      <c r="D28" s="36">
        <f>D30+D31</f>
        <v>0</v>
      </c>
      <c r="E28" s="36">
        <f>SUM(E29:E31)</f>
        <v>0</v>
      </c>
      <c r="F28" s="36">
        <f>F29</f>
        <v>0</v>
      </c>
      <c r="G28" s="37">
        <f>G30+G31</f>
        <v>0</v>
      </c>
      <c r="H28" s="37">
        <f>SUM(H29:H31)</f>
        <v>0</v>
      </c>
      <c r="I28" s="36">
        <f t="shared" ref="I28:M28" si="10">SUM(I29:I31)</f>
        <v>0</v>
      </c>
      <c r="J28" s="36">
        <f t="shared" si="10"/>
        <v>0</v>
      </c>
      <c r="K28" s="36">
        <f t="shared" si="10"/>
        <v>0</v>
      </c>
      <c r="L28" s="36">
        <f t="shared" si="10"/>
        <v>0</v>
      </c>
      <c r="M28" s="37">
        <f t="shared" si="10"/>
        <v>0</v>
      </c>
    </row>
    <row r="29" spans="1:13">
      <c r="A29" s="12"/>
      <c r="B29" s="1" t="s">
        <v>3</v>
      </c>
      <c r="C29" s="205"/>
      <c r="D29" s="205"/>
      <c r="E29" s="205">
        <f>C29</f>
        <v>0</v>
      </c>
      <c r="F29" s="205"/>
      <c r="G29" s="205"/>
      <c r="H29" s="178">
        <f>F29</f>
        <v>0</v>
      </c>
      <c r="I29" s="178">
        <f>H29+E29</f>
        <v>0</v>
      </c>
      <c r="J29" s="178">
        <f>3200*I29</f>
        <v>0</v>
      </c>
      <c r="K29" s="178">
        <f>1600*H29</f>
        <v>0</v>
      </c>
      <c r="L29" s="141"/>
      <c r="M29" s="42">
        <f>J29+K29</f>
        <v>0</v>
      </c>
    </row>
    <row r="30" spans="1:13">
      <c r="A30" s="12"/>
      <c r="B30" s="1" t="s">
        <v>11</v>
      </c>
      <c r="C30" s="205"/>
      <c r="D30" s="205"/>
      <c r="E30" s="205">
        <f>D30</f>
        <v>0</v>
      </c>
      <c r="F30" s="205"/>
      <c r="G30" s="178"/>
      <c r="H30" s="178">
        <f>G30</f>
        <v>0</v>
      </c>
      <c r="I30" s="178">
        <f>H30+E30</f>
        <v>0</v>
      </c>
      <c r="J30" s="178">
        <f>3200*I30</f>
        <v>0</v>
      </c>
      <c r="K30" s="178">
        <f>1600*H30</f>
        <v>0</v>
      </c>
      <c r="L30" s="141"/>
      <c r="M30" s="42">
        <f>J30+K30+M74</f>
        <v>0</v>
      </c>
    </row>
    <row r="31" spans="1:13">
      <c r="A31" s="14"/>
      <c r="B31" s="130" t="s">
        <v>188</v>
      </c>
      <c r="C31" s="205"/>
      <c r="D31" s="205"/>
      <c r="E31" s="205">
        <f>D31</f>
        <v>0</v>
      </c>
      <c r="F31" s="205"/>
      <c r="G31" s="178">
        <f>E31*15</f>
        <v>0</v>
      </c>
      <c r="H31" s="178">
        <f>G31</f>
        <v>0</v>
      </c>
      <c r="I31" s="178">
        <f>H31+E31</f>
        <v>0</v>
      </c>
      <c r="J31" s="178">
        <f>3200*I31</f>
        <v>0</v>
      </c>
      <c r="K31" s="178">
        <f>1600*H31</f>
        <v>0</v>
      </c>
      <c r="L31" s="141"/>
      <c r="M31" s="42">
        <f>J31+K31</f>
        <v>0</v>
      </c>
    </row>
    <row r="32" spans="1:13">
      <c r="A32" s="35">
        <v>8</v>
      </c>
      <c r="B32" s="32" t="s">
        <v>142</v>
      </c>
      <c r="C32" s="36"/>
      <c r="D32" s="36">
        <f>D33</f>
        <v>0</v>
      </c>
      <c r="E32" s="36">
        <f t="shared" ref="E32:L32" si="11">E33</f>
        <v>0</v>
      </c>
      <c r="F32" s="36"/>
      <c r="G32" s="36">
        <f t="shared" si="11"/>
        <v>0</v>
      </c>
      <c r="H32" s="36">
        <f t="shared" si="11"/>
        <v>0</v>
      </c>
      <c r="I32" s="37">
        <f>I33</f>
        <v>0</v>
      </c>
      <c r="J32" s="36">
        <f t="shared" si="11"/>
        <v>0</v>
      </c>
      <c r="K32" s="36">
        <f t="shared" si="11"/>
        <v>0</v>
      </c>
      <c r="L32" s="36">
        <f t="shared" si="11"/>
        <v>0</v>
      </c>
      <c r="M32" s="37">
        <f>M33</f>
        <v>0</v>
      </c>
    </row>
    <row r="33" spans="1:13">
      <c r="A33" s="10"/>
      <c r="B33" s="24" t="s">
        <v>19</v>
      </c>
      <c r="C33" s="205"/>
      <c r="D33" s="205"/>
      <c r="E33" s="205">
        <f>D33</f>
        <v>0</v>
      </c>
      <c r="F33" s="205"/>
      <c r="G33" s="205">
        <f>E33*15</f>
        <v>0</v>
      </c>
      <c r="H33" s="178">
        <f>G33</f>
        <v>0</v>
      </c>
      <c r="I33" s="178">
        <f>H33+E33</f>
        <v>0</v>
      </c>
      <c r="J33" s="178">
        <f>3200*I33</f>
        <v>0</v>
      </c>
      <c r="K33" s="178"/>
      <c r="L33" s="141"/>
      <c r="M33" s="42">
        <f>J33+K33</f>
        <v>0</v>
      </c>
    </row>
    <row r="34" spans="1:13">
      <c r="A34" s="35">
        <v>9</v>
      </c>
      <c r="B34" s="32" t="s">
        <v>27</v>
      </c>
      <c r="C34" s="36">
        <f>C35</f>
        <v>0</v>
      </c>
      <c r="D34" s="36">
        <f>D36+D37</f>
        <v>0</v>
      </c>
      <c r="E34" s="36">
        <f>C34+D34</f>
        <v>0</v>
      </c>
      <c r="F34" s="36">
        <f>F35</f>
        <v>0</v>
      </c>
      <c r="G34" s="36">
        <f>G36+G37</f>
        <v>0</v>
      </c>
      <c r="H34" s="37">
        <f>SUM(H35:H37)</f>
        <v>0</v>
      </c>
      <c r="I34" s="37">
        <f>SUM(I35:I37)</f>
        <v>0</v>
      </c>
      <c r="J34" s="37">
        <f>SUM(J35:J37)</f>
        <v>0</v>
      </c>
      <c r="K34" s="37">
        <f>SUM(K35:K37)</f>
        <v>0</v>
      </c>
      <c r="L34" s="36">
        <f t="shared" ref="L34" si="12">L36+L37</f>
        <v>0</v>
      </c>
      <c r="M34" s="37">
        <f>SUM(M35:M37)</f>
        <v>0</v>
      </c>
    </row>
    <row r="35" spans="1:13">
      <c r="A35" s="12"/>
      <c r="B35" s="1" t="s">
        <v>3</v>
      </c>
      <c r="C35" s="205"/>
      <c r="D35" s="205"/>
      <c r="E35" s="205">
        <f>C35</f>
        <v>0</v>
      </c>
      <c r="F35" s="205"/>
      <c r="G35" s="205"/>
      <c r="H35" s="178">
        <f>F35</f>
        <v>0</v>
      </c>
      <c r="I35" s="178">
        <f>H35+E35</f>
        <v>0</v>
      </c>
      <c r="J35" s="178">
        <f>3200*I35</f>
        <v>0</v>
      </c>
      <c r="K35" s="178">
        <f>1600*H35</f>
        <v>0</v>
      </c>
      <c r="L35" s="141"/>
      <c r="M35" s="42">
        <f>J35+K35</f>
        <v>0</v>
      </c>
    </row>
    <row r="36" spans="1:13">
      <c r="A36" s="13"/>
      <c r="B36" s="1" t="s">
        <v>12</v>
      </c>
      <c r="C36" s="205"/>
      <c r="D36" s="205"/>
      <c r="E36" s="205">
        <f>D36</f>
        <v>0</v>
      </c>
      <c r="F36" s="205"/>
      <c r="G36" s="205"/>
      <c r="H36" s="178">
        <f>G36</f>
        <v>0</v>
      </c>
      <c r="I36" s="178">
        <f>H36+E36</f>
        <v>0</v>
      </c>
      <c r="J36" s="178">
        <f>3200*I36</f>
        <v>0</v>
      </c>
      <c r="K36" s="178">
        <f>1600*H36</f>
        <v>0</v>
      </c>
      <c r="L36" s="141"/>
      <c r="M36" s="42">
        <f>J36+K36+M75</f>
        <v>0</v>
      </c>
    </row>
    <row r="37" spans="1:13">
      <c r="A37" s="13"/>
      <c r="B37" s="196" t="s">
        <v>193</v>
      </c>
      <c r="C37" s="205"/>
      <c r="D37" s="205"/>
      <c r="E37" s="205">
        <f>D37</f>
        <v>0</v>
      </c>
      <c r="F37" s="205"/>
      <c r="G37" s="205"/>
      <c r="H37" s="178">
        <f>G37</f>
        <v>0</v>
      </c>
      <c r="I37" s="178"/>
      <c r="J37" s="178">
        <f>4000*I37</f>
        <v>0</v>
      </c>
      <c r="K37" s="178"/>
      <c r="L37" s="141"/>
      <c r="M37" s="42">
        <f>J37+K37</f>
        <v>0</v>
      </c>
    </row>
    <row r="38" spans="1:13">
      <c r="A38" s="35">
        <v>10</v>
      </c>
      <c r="B38" s="32" t="s">
        <v>28</v>
      </c>
      <c r="C38" s="36"/>
      <c r="D38" s="36">
        <f>D39+D40</f>
        <v>0</v>
      </c>
      <c r="E38" s="36">
        <f t="shared" ref="E38:M38" si="13">E39+E40</f>
        <v>0</v>
      </c>
      <c r="F38" s="36">
        <f t="shared" si="13"/>
        <v>0</v>
      </c>
      <c r="G38" s="36">
        <f t="shared" si="13"/>
        <v>0</v>
      </c>
      <c r="H38" s="36">
        <f t="shared" si="13"/>
        <v>0</v>
      </c>
      <c r="I38" s="36">
        <f t="shared" si="13"/>
        <v>0</v>
      </c>
      <c r="J38" s="36">
        <f t="shared" si="13"/>
        <v>0</v>
      </c>
      <c r="K38" s="36">
        <f t="shared" si="13"/>
        <v>0</v>
      </c>
      <c r="L38" s="36">
        <f t="shared" si="13"/>
        <v>0</v>
      </c>
      <c r="M38" s="36">
        <f t="shared" si="13"/>
        <v>0</v>
      </c>
    </row>
    <row r="39" spans="1:13">
      <c r="A39" s="13"/>
      <c r="B39" s="196" t="s">
        <v>192</v>
      </c>
      <c r="C39" s="205"/>
      <c r="D39" s="205"/>
      <c r="E39" s="205">
        <f>D39</f>
        <v>0</v>
      </c>
      <c r="F39" s="205"/>
      <c r="G39" s="205">
        <f>E39*15</f>
        <v>0</v>
      </c>
      <c r="H39" s="178">
        <f>G39</f>
        <v>0</v>
      </c>
      <c r="I39" s="178">
        <f>H39+E39</f>
        <v>0</v>
      </c>
      <c r="J39" s="178">
        <f>4000*I39</f>
        <v>0</v>
      </c>
      <c r="K39" s="178"/>
      <c r="L39" s="141"/>
      <c r="M39" s="42">
        <f>J39+K39</f>
        <v>0</v>
      </c>
    </row>
    <row r="40" spans="1:13">
      <c r="A40" s="14"/>
      <c r="B40" s="180"/>
      <c r="C40" s="205"/>
      <c r="D40" s="205"/>
      <c r="E40" s="205"/>
      <c r="F40" s="205"/>
      <c r="G40" s="205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3">
      <c r="A42" s="9"/>
      <c r="B42" s="24" t="s">
        <v>13</v>
      </c>
      <c r="C42" s="205"/>
      <c r="D42" s="205"/>
      <c r="E42" s="205">
        <f>D42</f>
        <v>0</v>
      </c>
      <c r="F42" s="205"/>
      <c r="G42" s="205">
        <f>E42*44</f>
        <v>0</v>
      </c>
      <c r="H42" s="178">
        <f>G42</f>
        <v>0</v>
      </c>
      <c r="I42" s="178">
        <f>H42+E42*2</f>
        <v>0</v>
      </c>
      <c r="J42" s="178">
        <f>4300*I42</f>
        <v>0</v>
      </c>
      <c r="K42" s="178">
        <f>1500*H42</f>
        <v>0</v>
      </c>
      <c r="L42" s="141"/>
      <c r="M42" s="42">
        <f>J42+K42</f>
        <v>0</v>
      </c>
    </row>
    <row r="43" spans="1:13">
      <c r="A43" s="9"/>
      <c r="B43" s="24" t="s">
        <v>14</v>
      </c>
      <c r="C43" s="205"/>
      <c r="D43" s="205"/>
      <c r="E43" s="205">
        <f>D43</f>
        <v>0</v>
      </c>
      <c r="F43" s="205"/>
      <c r="G43" s="205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0</v>
      </c>
      <c r="E44" s="36">
        <f t="shared" ref="E44:L44" si="15">E45+E46+E47</f>
        <v>0</v>
      </c>
      <c r="F44" s="36"/>
      <c r="G44" s="36">
        <f t="shared" si="15"/>
        <v>0</v>
      </c>
      <c r="H44" s="36">
        <f t="shared" si="15"/>
        <v>0</v>
      </c>
      <c r="I44" s="36">
        <f t="shared" si="15"/>
        <v>0</v>
      </c>
      <c r="J44" s="37">
        <f>J45+J46+J47</f>
        <v>0</v>
      </c>
      <c r="K44" s="37">
        <f>K45+K46+K47</f>
        <v>0</v>
      </c>
      <c r="L44" s="36">
        <f t="shared" si="15"/>
        <v>0</v>
      </c>
      <c r="M44" s="37">
        <f>M45+M46+M47</f>
        <v>0</v>
      </c>
    </row>
    <row r="45" spans="1:13">
      <c r="A45" s="17"/>
      <c r="B45" s="25" t="s">
        <v>13</v>
      </c>
      <c r="C45" s="205"/>
      <c r="D45" s="205"/>
      <c r="E45" s="205">
        <f>D45</f>
        <v>0</v>
      </c>
      <c r="F45" s="205"/>
      <c r="G45" s="205">
        <f>D45*40</f>
        <v>0</v>
      </c>
      <c r="H45" s="178">
        <f>G45</f>
        <v>0</v>
      </c>
      <c r="I45" s="205">
        <f>E45*42</f>
        <v>0</v>
      </c>
      <c r="J45" s="178">
        <f>5590*I45</f>
        <v>0</v>
      </c>
      <c r="K45" s="178">
        <f>1500*H45</f>
        <v>0</v>
      </c>
      <c r="L45" s="141"/>
      <c r="M45" s="42">
        <f>J45+K45</f>
        <v>0</v>
      </c>
    </row>
    <row r="46" spans="1:13">
      <c r="A46" s="18"/>
      <c r="B46" s="24" t="s">
        <v>15</v>
      </c>
      <c r="C46" s="205"/>
      <c r="D46" s="205"/>
      <c r="E46" s="205">
        <f>D46</f>
        <v>0</v>
      </c>
      <c r="F46" s="205"/>
      <c r="G46" s="205">
        <f>D46*40</f>
        <v>0</v>
      </c>
      <c r="H46" s="178">
        <f>G46</f>
        <v>0</v>
      </c>
      <c r="I46" s="205">
        <f>E46*42</f>
        <v>0</v>
      </c>
      <c r="J46" s="178">
        <f>5590*I46</f>
        <v>0</v>
      </c>
      <c r="K46" s="178">
        <f>1500*H46</f>
        <v>0</v>
      </c>
      <c r="L46" s="141"/>
      <c r="M46" s="42">
        <f>J46+K46</f>
        <v>0</v>
      </c>
    </row>
    <row r="47" spans="1:13">
      <c r="A47" s="9"/>
      <c r="B47" s="22" t="s">
        <v>167</v>
      </c>
      <c r="C47" s="205"/>
      <c r="D47" s="205"/>
      <c r="E47" s="205">
        <f>D47</f>
        <v>0</v>
      </c>
      <c r="F47" s="205"/>
      <c r="G47" s="205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205"/>
      <c r="D49" s="205"/>
      <c r="E49" s="205">
        <f>D49</f>
        <v>0</v>
      </c>
      <c r="F49" s="205"/>
      <c r="G49" s="205">
        <f>D49*28</f>
        <v>0</v>
      </c>
      <c r="H49" s="178">
        <f>G49</f>
        <v>0</v>
      </c>
      <c r="I49" s="178">
        <f>H49+E49</f>
        <v>0</v>
      </c>
      <c r="J49" s="178">
        <f>4300*I49</f>
        <v>0</v>
      </c>
      <c r="K49" s="178">
        <f>2500*H49</f>
        <v>0</v>
      </c>
      <c r="L49" s="141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0</v>
      </c>
      <c r="E50" s="36">
        <f t="shared" ref="E50:L50" si="17">E51+E52</f>
        <v>0</v>
      </c>
      <c r="F50" s="36"/>
      <c r="G50" s="36">
        <f t="shared" si="17"/>
        <v>0</v>
      </c>
      <c r="H50" s="36">
        <f t="shared" si="17"/>
        <v>0</v>
      </c>
      <c r="I50" s="36">
        <f t="shared" si="17"/>
        <v>0</v>
      </c>
      <c r="J50" s="36">
        <f t="shared" si="17"/>
        <v>0</v>
      </c>
      <c r="K50" s="36">
        <f t="shared" si="17"/>
        <v>0</v>
      </c>
      <c r="L50" s="36">
        <f t="shared" si="17"/>
        <v>0</v>
      </c>
      <c r="M50" s="37">
        <f>M51+M52</f>
        <v>0</v>
      </c>
    </row>
    <row r="51" spans="1:13">
      <c r="A51" s="89"/>
      <c r="B51" s="92" t="s">
        <v>137</v>
      </c>
      <c r="C51" s="90"/>
      <c r="D51" s="90"/>
      <c r="E51" s="205">
        <f>D51</f>
        <v>0</v>
      </c>
      <c r="F51" s="90"/>
      <c r="G51" s="90">
        <f>E51*15</f>
        <v>0</v>
      </c>
      <c r="H51" s="178">
        <f>G51</f>
        <v>0</v>
      </c>
      <c r="I51" s="178">
        <f>H51+E51</f>
        <v>0</v>
      </c>
      <c r="J51" s="178">
        <f>4000*I51</f>
        <v>0</v>
      </c>
      <c r="K51" s="178"/>
      <c r="L51" s="91"/>
      <c r="M51" s="42">
        <f>J51+K51</f>
        <v>0</v>
      </c>
    </row>
    <row r="52" spans="1:13">
      <c r="A52" s="13"/>
      <c r="B52" s="93" t="s">
        <v>18</v>
      </c>
      <c r="C52" s="205"/>
      <c r="D52" s="205"/>
      <c r="E52" s="205">
        <f>D52</f>
        <v>0</v>
      </c>
      <c r="F52" s="205"/>
      <c r="G52" s="90">
        <f>E52*15</f>
        <v>0</v>
      </c>
      <c r="H52" s="178">
        <f>G52</f>
        <v>0</v>
      </c>
      <c r="I52" s="178">
        <f>H52+E52</f>
        <v>0</v>
      </c>
      <c r="J52" s="178">
        <f>4000*I52</f>
        <v>0</v>
      </c>
      <c r="K52" s="178"/>
      <c r="L52" s="141"/>
      <c r="M52" s="42">
        <f>J52+K52</f>
        <v>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0</v>
      </c>
      <c r="E57" s="60">
        <f>SUM(E58:E60)</f>
        <v>0</v>
      </c>
      <c r="F57" s="60"/>
      <c r="G57" s="60">
        <f>SUM(G58:G60)</f>
        <v>0</v>
      </c>
      <c r="H57" s="95">
        <f>SUM(H58:H60)</f>
        <v>0</v>
      </c>
      <c r="I57" s="60">
        <f t="shared" ref="I57:M57" si="20">SUM(I58:I60)</f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197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0</v>
      </c>
      <c r="E61" s="60">
        <f>E62+E63</f>
        <v>0</v>
      </c>
      <c r="F61" s="60"/>
      <c r="G61" s="60">
        <f>G62+G63</f>
        <v>0</v>
      </c>
      <c r="H61" s="60">
        <f t="shared" ref="H61:L61" si="22">H62+H63</f>
        <v>0</v>
      </c>
      <c r="I61" s="60">
        <f t="shared" si="22"/>
        <v>0</v>
      </c>
      <c r="J61" s="60">
        <f t="shared" si="22"/>
        <v>0</v>
      </c>
      <c r="K61" s="60">
        <f t="shared" si="22"/>
        <v>0</v>
      </c>
      <c r="L61" s="60">
        <f t="shared" si="22"/>
        <v>0</v>
      </c>
      <c r="M61" s="95">
        <f>M62+M63</f>
        <v>0</v>
      </c>
    </row>
    <row r="62" spans="1:13">
      <c r="A62" s="109"/>
      <c r="B62" s="112" t="s">
        <v>165</v>
      </c>
      <c r="C62" s="114"/>
      <c r="D62" s="114"/>
      <c r="E62" s="111">
        <f>D62</f>
        <v>0</v>
      </c>
      <c r="F62" s="114"/>
      <c r="G62" s="114"/>
      <c r="H62" s="115">
        <f>G62</f>
        <v>0</v>
      </c>
      <c r="I62" s="115">
        <f>H62+E62*2</f>
        <v>0</v>
      </c>
      <c r="J62" s="116">
        <f>4300*I62</f>
        <v>0</v>
      </c>
      <c r="K62" s="115">
        <f>H62*2500</f>
        <v>0</v>
      </c>
      <c r="L62" s="117"/>
      <c r="M62" s="42">
        <f>J62+K62</f>
        <v>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/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/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0</v>
      </c>
      <c r="E72" s="103">
        <f t="shared" si="25"/>
        <v>0</v>
      </c>
      <c r="F72" s="103">
        <f t="shared" si="25"/>
        <v>0</v>
      </c>
      <c r="G72" s="103">
        <f t="shared" si="25"/>
        <v>0</v>
      </c>
      <c r="H72" s="104">
        <f t="shared" si="25"/>
        <v>0</v>
      </c>
      <c r="I72" s="104">
        <f t="shared" si="25"/>
        <v>0</v>
      </c>
      <c r="J72" s="104">
        <f t="shared" si="25"/>
        <v>0</v>
      </c>
      <c r="K72" s="104">
        <f t="shared" si="25"/>
        <v>0</v>
      </c>
      <c r="L72" s="103">
        <f t="shared" si="25"/>
        <v>0</v>
      </c>
      <c r="M72" s="104">
        <f>M73</f>
        <v>0</v>
      </c>
    </row>
    <row r="73" spans="1:13">
      <c r="A73" s="14"/>
      <c r="B73" s="128" t="s">
        <v>182</v>
      </c>
      <c r="C73" s="101"/>
      <c r="D73" s="101"/>
      <c r="E73" s="101">
        <f>D73</f>
        <v>0</v>
      </c>
      <c r="F73" s="101"/>
      <c r="G73" s="101">
        <f>E73*41</f>
        <v>0</v>
      </c>
      <c r="H73" s="102">
        <f>G73</f>
        <v>0</v>
      </c>
      <c r="I73" s="102">
        <f>H73+E73*2</f>
        <v>0</v>
      </c>
      <c r="J73" s="178">
        <f>5590*I73</f>
        <v>0</v>
      </c>
      <c r="K73" s="178">
        <f>3200*H73</f>
        <v>0</v>
      </c>
      <c r="L73" s="45"/>
      <c r="M73" s="42">
        <f>J73+K73</f>
        <v>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0</v>
      </c>
      <c r="D76" s="41">
        <f>D8+D13+D20+D22+D24+D26+D28+D32+D34+D38+D41+D44+D48+D50+D53+D55+D57+D61+D66+D68+D70+D72</f>
        <v>0</v>
      </c>
      <c r="E76" s="41">
        <f>E8+E13+E20+E22+E24+E26+E28+E32+E34+E38+E41+E44+E48+E50+E53+E55+E57+E61+E64+E66+E68+E70+E72</f>
        <v>0</v>
      </c>
      <c r="F76" s="41">
        <f>F8+F13+F28+F34+F64</f>
        <v>0</v>
      </c>
      <c r="G76" s="41">
        <f>G8+G13+G20+G22+G24+G26+G28+G32+G34+G38+G41+G44+G48+G50+G53+G55+G57+G61+G66+G68+G70+G72</f>
        <v>0</v>
      </c>
      <c r="H76" s="41">
        <f>H8+H13+H20+H22+H24+H26+H28+H32+H34+H38+H41+H44+H48+H50+H53+H55+H57+H61+H64+H66+H68+H70+H72</f>
        <v>0</v>
      </c>
      <c r="I76" s="41">
        <f>I8+I13+I20+I22+I24+I26+I28+I32+I34+I38+I41+I44+I48+I50+I53+I55+I57+I61+I64+I66+I68+I70+I72</f>
        <v>0</v>
      </c>
      <c r="J76" s="41">
        <f>J8+J13+J20+J22+J24+J26+J28+J32+J34+J38+J41+J44+J48+J50+J53+J55+J57+J61+J64+J66+J68+J70+J72</f>
        <v>0</v>
      </c>
      <c r="K76" s="41">
        <f>K8+K13+K20+K22+K24+K26+K28+K32+K34+K38+K41+K44+K48+K50+K53+K55+K57+K61+K64+K66+K68+K70+K72</f>
        <v>0</v>
      </c>
      <c r="L76" s="41"/>
      <c r="M76" s="41">
        <f>M8+M13+M20+M22+M24+M26+M28+M32+M34+M38+M41+M44+M48+M50+M53+M55+M57+M61+M64+M77+M78+M66+M68+M70+M72</f>
        <v>0</v>
      </c>
    </row>
    <row r="77" spans="1:13" ht="13.5" thickTop="1">
      <c r="D77" s="270"/>
      <c r="E77" s="270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204"/>
      <c r="D78" s="248"/>
      <c r="E78" s="248"/>
      <c r="F78" s="204"/>
      <c r="G78" s="204"/>
      <c r="H78" s="81"/>
      <c r="J78" s="80"/>
      <c r="K78" s="87" t="s">
        <v>88</v>
      </c>
      <c r="L78" s="88"/>
      <c r="M78" s="87">
        <f>15000*L78</f>
        <v>0</v>
      </c>
    </row>
    <row r="79" spans="1:13">
      <c r="B79" s="132"/>
      <c r="C79" s="204"/>
      <c r="D79" s="261"/>
      <c r="E79" s="261"/>
      <c r="F79" s="204"/>
      <c r="G79" s="204"/>
      <c r="H79" s="81"/>
      <c r="K79" s="73" t="s">
        <v>32</v>
      </c>
      <c r="L79" s="206">
        <f>L77+L78</f>
        <v>0</v>
      </c>
    </row>
    <row r="80" spans="1:13">
      <c r="B80" s="132"/>
      <c r="C80" s="204"/>
      <c r="D80" s="263"/>
      <c r="E80" s="263"/>
      <c r="F80" s="133"/>
      <c r="G80" s="133"/>
      <c r="H80" s="82"/>
      <c r="I80" s="77"/>
      <c r="J80" s="134"/>
      <c r="K80" s="81"/>
      <c r="L80" s="204"/>
      <c r="M80" s="81"/>
    </row>
    <row r="81" spans="2:13">
      <c r="B81" s="132"/>
      <c r="C81" s="204"/>
      <c r="D81" s="261"/>
      <c r="E81" s="261"/>
      <c r="F81" s="204"/>
      <c r="G81" s="204"/>
      <c r="H81" s="82"/>
      <c r="I81" s="74"/>
      <c r="J81" s="81"/>
      <c r="K81" s="136"/>
      <c r="L81" s="136"/>
      <c r="M81" s="136"/>
    </row>
    <row r="82" spans="2:13">
      <c r="B82" s="132"/>
      <c r="C82" s="204"/>
      <c r="D82" s="261"/>
      <c r="E82" s="261"/>
      <c r="F82" s="204"/>
      <c r="G82" s="204"/>
      <c r="H82" s="82"/>
      <c r="I82" s="73"/>
      <c r="J82" s="81"/>
      <c r="K82" s="81"/>
      <c r="L82" s="139"/>
      <c r="M82" s="97"/>
    </row>
    <row r="83" spans="2:13">
      <c r="B83" s="132"/>
      <c r="C83" s="204"/>
      <c r="D83" s="261"/>
      <c r="E83" s="261"/>
      <c r="F83" s="204"/>
      <c r="G83" s="204"/>
      <c r="H83" s="82"/>
      <c r="I83" s="74"/>
      <c r="J83" s="81"/>
      <c r="K83" s="81"/>
      <c r="L83" s="204"/>
      <c r="M83" s="97"/>
    </row>
    <row r="84" spans="2:13">
      <c r="B84" s="132"/>
      <c r="C84" s="204"/>
      <c r="D84" s="261"/>
      <c r="E84" s="261"/>
      <c r="F84" s="135"/>
      <c r="G84" s="135"/>
      <c r="H84" s="83"/>
      <c r="I84" s="74"/>
      <c r="J84" s="81"/>
      <c r="K84" s="81"/>
      <c r="L84" s="204"/>
      <c r="M84" s="81"/>
    </row>
    <row r="85" spans="2:13">
      <c r="B85" s="132"/>
      <c r="C85" s="204"/>
      <c r="D85" s="261"/>
      <c r="E85" s="261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204"/>
      <c r="D86" s="262"/>
      <c r="E86" s="262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204"/>
      <c r="D87" s="261"/>
      <c r="E87" s="261"/>
      <c r="F87" s="204"/>
      <c r="G87" s="204"/>
      <c r="H87" s="97"/>
      <c r="J87" s="81"/>
      <c r="K87" s="81"/>
      <c r="L87" s="81"/>
      <c r="M87" s="97"/>
    </row>
    <row r="88" spans="2:13">
      <c r="B88" s="137"/>
      <c r="C88" s="204"/>
      <c r="D88" s="261"/>
      <c r="E88" s="261"/>
      <c r="F88" s="204"/>
      <c r="G88" s="204"/>
      <c r="H88" s="81"/>
      <c r="I88" s="31"/>
      <c r="J88" s="31"/>
    </row>
    <row r="89" spans="2:13">
      <c r="B89" s="138"/>
      <c r="C89" s="139"/>
      <c r="D89" s="261"/>
      <c r="E89" s="261"/>
      <c r="F89" s="204"/>
      <c r="G89" s="204"/>
      <c r="H89" s="81"/>
    </row>
    <row r="90" spans="2:13">
      <c r="B90" s="140"/>
      <c r="C90" s="204"/>
      <c r="D90" s="261"/>
      <c r="E90" s="261"/>
      <c r="F90" s="81"/>
      <c r="G90" s="81"/>
      <c r="H90" s="81"/>
      <c r="J90" s="31"/>
      <c r="M90" s="31"/>
    </row>
    <row r="91" spans="2:13">
      <c r="B91" s="140"/>
      <c r="C91" s="204"/>
      <c r="D91" s="261"/>
      <c r="E91" s="261"/>
      <c r="F91" s="81"/>
      <c r="G91" s="81"/>
      <c r="H91" s="81"/>
      <c r="J91" t="s">
        <v>70</v>
      </c>
    </row>
  </sheetData>
  <mergeCells count="28">
    <mergeCell ref="D91:E91"/>
    <mergeCell ref="D90:E90"/>
    <mergeCell ref="D89:E89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0:E80"/>
    <mergeCell ref="D81:E81"/>
    <mergeCell ref="D82:E82"/>
    <mergeCell ref="D77:E77"/>
    <mergeCell ref="D78:E78"/>
    <mergeCell ref="D79:E79"/>
    <mergeCell ref="D87:E87"/>
    <mergeCell ref="D88:E88"/>
    <mergeCell ref="D85:E85"/>
    <mergeCell ref="D86:E86"/>
    <mergeCell ref="D83:E83"/>
    <mergeCell ref="D84:E84"/>
  </mergeCells>
  <phoneticPr fontId="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91"/>
  <sheetViews>
    <sheetView workbookViewId="0">
      <selection sqref="A1:XFD1048576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2" t="s">
        <v>64</v>
      </c>
      <c r="B1" s="272"/>
      <c r="C1" s="272"/>
      <c r="D1" s="273" t="s">
        <v>65</v>
      </c>
      <c r="E1" s="273"/>
      <c r="F1" s="273"/>
      <c r="G1" s="273"/>
      <c r="H1" s="273"/>
      <c r="I1" s="273"/>
      <c r="J1" s="273"/>
      <c r="K1" s="273"/>
      <c r="L1" s="273"/>
      <c r="M1" s="273"/>
    </row>
    <row r="2" spans="1:13">
      <c r="A2" s="273" t="s">
        <v>66</v>
      </c>
      <c r="B2" s="273"/>
      <c r="C2" s="273"/>
      <c r="D2" s="274" t="s">
        <v>67</v>
      </c>
      <c r="E2" s="274"/>
      <c r="F2" s="274"/>
      <c r="G2" s="274"/>
      <c r="H2" s="274"/>
      <c r="I2" s="274"/>
      <c r="J2" s="274"/>
      <c r="K2" s="274"/>
      <c r="L2" s="274"/>
      <c r="M2" s="274"/>
    </row>
    <row r="3" spans="1:13">
      <c r="A3" s="249" t="s">
        <v>68</v>
      </c>
      <c r="B3" s="249"/>
      <c r="C3" s="249"/>
    </row>
    <row r="4" spans="1:13" ht="20.25">
      <c r="A4" s="271" t="s">
        <v>69</v>
      </c>
      <c r="B4" s="271"/>
      <c r="C4" s="271"/>
      <c r="D4" s="271"/>
      <c r="E4" s="271"/>
      <c r="F4" s="271"/>
      <c r="G4" s="271"/>
      <c r="H4" s="271"/>
      <c r="I4" s="271"/>
      <c r="J4" s="271"/>
      <c r="K4" s="271"/>
      <c r="L4" s="271"/>
      <c r="M4" s="271"/>
    </row>
    <row r="5" spans="1:13" ht="13.5" thickBot="1">
      <c r="A5" s="264" t="s">
        <v>194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</row>
    <row r="6" spans="1:13" ht="13.5" customHeight="1" thickTop="1">
      <c r="A6" s="5" t="s">
        <v>0</v>
      </c>
      <c r="B6" s="20" t="s">
        <v>1</v>
      </c>
      <c r="C6" s="265" t="s">
        <v>31</v>
      </c>
      <c r="D6" s="265"/>
      <c r="E6" s="265"/>
      <c r="F6" s="265" t="s">
        <v>33</v>
      </c>
      <c r="G6" s="265"/>
      <c r="H6" s="265"/>
      <c r="I6" s="265"/>
      <c r="J6" s="266" t="s">
        <v>41</v>
      </c>
      <c r="K6" s="266" t="s">
        <v>42</v>
      </c>
      <c r="L6" s="266" t="s">
        <v>43</v>
      </c>
      <c r="M6" s="268" t="s">
        <v>45</v>
      </c>
    </row>
    <row r="7" spans="1:13">
      <c r="A7" s="6" t="s">
        <v>2</v>
      </c>
      <c r="B7" s="21" t="s">
        <v>38</v>
      </c>
      <c r="C7" s="205" t="s">
        <v>35</v>
      </c>
      <c r="D7" s="205" t="s">
        <v>36</v>
      </c>
      <c r="E7" s="205" t="s">
        <v>32</v>
      </c>
      <c r="F7" s="205" t="s">
        <v>34</v>
      </c>
      <c r="G7" s="205" t="s">
        <v>37</v>
      </c>
      <c r="H7" s="27" t="s">
        <v>39</v>
      </c>
      <c r="I7" s="205" t="s">
        <v>40</v>
      </c>
      <c r="J7" s="267"/>
      <c r="K7" s="267"/>
      <c r="L7" s="267"/>
      <c r="M7" s="269"/>
    </row>
    <row r="8" spans="1:13">
      <c r="A8" s="35">
        <v>1</v>
      </c>
      <c r="B8" s="32" t="s">
        <v>20</v>
      </c>
      <c r="C8" s="33">
        <f>C9</f>
        <v>0</v>
      </c>
      <c r="D8" s="33">
        <f>D10+D11+D12</f>
        <v>0</v>
      </c>
      <c r="E8" s="33">
        <f>SUM(E9:E12)</f>
        <v>0</v>
      </c>
      <c r="F8" s="33">
        <f>F9</f>
        <v>0</v>
      </c>
      <c r="G8" s="33">
        <f>G10+G11+G12</f>
        <v>0</v>
      </c>
      <c r="H8" s="34">
        <f>SUM(H9:H12)</f>
        <v>0</v>
      </c>
      <c r="I8" s="34">
        <f>SUM(I9:I12)</f>
        <v>0</v>
      </c>
      <c r="J8" s="34">
        <f>SUM(J9:J12)</f>
        <v>0</v>
      </c>
      <c r="K8" s="34">
        <f>SUM(K9:K12)</f>
        <v>0</v>
      </c>
      <c r="L8" s="34">
        <f>L9+L10+L11+L12</f>
        <v>0</v>
      </c>
      <c r="M8" s="34">
        <f>SUM(M9:M12)</f>
        <v>0</v>
      </c>
    </row>
    <row r="9" spans="1:13">
      <c r="A9" s="8"/>
      <c r="B9" s="1" t="s">
        <v>3</v>
      </c>
      <c r="C9" s="205"/>
      <c r="D9" s="205"/>
      <c r="E9" s="205">
        <f>C9</f>
        <v>0</v>
      </c>
      <c r="F9" s="205">
        <f>E9*24</f>
        <v>0</v>
      </c>
      <c r="G9" s="205"/>
      <c r="H9" s="178">
        <f>F9</f>
        <v>0</v>
      </c>
      <c r="I9" s="178">
        <f>H9+E9</f>
        <v>0</v>
      </c>
      <c r="J9" s="178">
        <f>3200*I9</f>
        <v>0</v>
      </c>
      <c r="K9" s="178">
        <f>1600*H9</f>
        <v>0</v>
      </c>
      <c r="L9" s="141"/>
      <c r="M9" s="42">
        <f t="shared" ref="M9:M12" si="0">J9+K9</f>
        <v>0</v>
      </c>
    </row>
    <row r="10" spans="1:13">
      <c r="A10" s="9"/>
      <c r="B10" s="1" t="s">
        <v>6</v>
      </c>
      <c r="C10" s="205"/>
      <c r="D10" s="205"/>
      <c r="E10" s="205">
        <f>D10</f>
        <v>0</v>
      </c>
      <c r="F10" s="205"/>
      <c r="G10" s="205"/>
      <c r="H10" s="178">
        <f>G10</f>
        <v>0</v>
      </c>
      <c r="I10" s="178">
        <f>H10+E10</f>
        <v>0</v>
      </c>
      <c r="J10" s="178">
        <f>3200*I10</f>
        <v>0</v>
      </c>
      <c r="K10" s="178">
        <f>1600*H10</f>
        <v>0</v>
      </c>
      <c r="L10" s="141"/>
      <c r="M10" s="42">
        <f t="shared" si="0"/>
        <v>0</v>
      </c>
    </row>
    <row r="11" spans="1:13">
      <c r="A11" s="10"/>
      <c r="B11" s="1" t="s">
        <v>5</v>
      </c>
      <c r="C11" s="205"/>
      <c r="D11" s="205"/>
      <c r="E11" s="205">
        <f>D11</f>
        <v>0</v>
      </c>
      <c r="F11" s="205"/>
      <c r="G11" s="205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5"/>
      <c r="D12" s="205"/>
      <c r="E12" s="205">
        <f>D12</f>
        <v>0</v>
      </c>
      <c r="F12" s="205"/>
      <c r="G12" s="205">
        <f>E12*32</f>
        <v>0</v>
      </c>
      <c r="H12" s="178">
        <f>G12</f>
        <v>0</v>
      </c>
      <c r="I12" s="178">
        <f>H12+E12*2</f>
        <v>0</v>
      </c>
      <c r="J12" s="178">
        <f>4000*I12</f>
        <v>0</v>
      </c>
      <c r="K12" s="178"/>
      <c r="L12" s="141"/>
      <c r="M12" s="42">
        <f t="shared" si="0"/>
        <v>0</v>
      </c>
    </row>
    <row r="13" spans="1:13">
      <c r="A13" s="35">
        <v>2</v>
      </c>
      <c r="B13" s="32" t="s">
        <v>21</v>
      </c>
      <c r="C13" s="36">
        <f>C14</f>
        <v>0</v>
      </c>
      <c r="D13" s="36">
        <f>D15+D16+D17+D18+D19</f>
        <v>0</v>
      </c>
      <c r="E13" s="36">
        <f>SUM(E14:E19)</f>
        <v>0</v>
      </c>
      <c r="F13" s="36">
        <f>F14</f>
        <v>0</v>
      </c>
      <c r="G13" s="36">
        <f>G15+G16+G17+G18+G19</f>
        <v>0</v>
      </c>
      <c r="H13" s="37">
        <f>SUM(H14:H19)</f>
        <v>0</v>
      </c>
      <c r="I13" s="37">
        <f>SUM(I14:I19)</f>
        <v>0</v>
      </c>
      <c r="J13" s="37">
        <f>SUM(J14:J19)</f>
        <v>0</v>
      </c>
      <c r="K13" s="37">
        <f>SUM(K14:K19)</f>
        <v>0</v>
      </c>
      <c r="L13" s="44">
        <f>L14+L15+L16+L17+L18+L19</f>
        <v>0</v>
      </c>
      <c r="M13" s="37">
        <f>SUM(M14:M19)</f>
        <v>0</v>
      </c>
    </row>
    <row r="14" spans="1:13">
      <c r="A14" s="12"/>
      <c r="B14" s="1" t="s">
        <v>3</v>
      </c>
      <c r="C14" s="205"/>
      <c r="D14" s="205"/>
      <c r="E14" s="205">
        <f>C14</f>
        <v>0</v>
      </c>
      <c r="F14" s="205">
        <f>C14*15</f>
        <v>0</v>
      </c>
      <c r="G14" s="205"/>
      <c r="H14" s="178">
        <f>F14</f>
        <v>0</v>
      </c>
      <c r="I14" s="178">
        <f t="shared" ref="I14:I19" si="2">H14+E14</f>
        <v>0</v>
      </c>
      <c r="J14" s="178">
        <f>3200*I14</f>
        <v>0</v>
      </c>
      <c r="K14" s="178">
        <f>H14*1600</f>
        <v>0</v>
      </c>
      <c r="L14" s="141"/>
      <c r="M14" s="42">
        <f>J14+K14</f>
        <v>0</v>
      </c>
    </row>
    <row r="15" spans="1:13">
      <c r="A15" s="12"/>
      <c r="B15" s="1" t="s">
        <v>6</v>
      </c>
      <c r="C15" s="205"/>
      <c r="D15" s="205"/>
      <c r="E15" s="205">
        <f>D15</f>
        <v>0</v>
      </c>
      <c r="F15" s="205"/>
      <c r="G15" s="205">
        <f>D15*15</f>
        <v>0</v>
      </c>
      <c r="H15" s="178">
        <f>G15</f>
        <v>0</v>
      </c>
      <c r="I15" s="178">
        <f t="shared" si="2"/>
        <v>0</v>
      </c>
      <c r="J15" s="178">
        <f t="shared" ref="J15:J19" si="3">3200*I15</f>
        <v>0</v>
      </c>
      <c r="K15" s="178">
        <f t="shared" ref="K15:K19" si="4">H15*1600</f>
        <v>0</v>
      </c>
      <c r="L15" s="141"/>
      <c r="M15" s="42">
        <f t="shared" ref="M15:M19" si="5">J15+K15</f>
        <v>0</v>
      </c>
    </row>
    <row r="16" spans="1:13">
      <c r="A16" s="12"/>
      <c r="B16" s="1" t="s">
        <v>5</v>
      </c>
      <c r="C16" s="205"/>
      <c r="D16" s="205"/>
      <c r="E16" s="205">
        <f>D16</f>
        <v>0</v>
      </c>
      <c r="F16" s="205"/>
      <c r="G16" s="205">
        <f>D16*15</f>
        <v>0</v>
      </c>
      <c r="H16" s="178">
        <f>G16</f>
        <v>0</v>
      </c>
      <c r="I16" s="178">
        <f t="shared" si="2"/>
        <v>0</v>
      </c>
      <c r="J16" s="178">
        <f t="shared" si="3"/>
        <v>0</v>
      </c>
      <c r="K16" s="178">
        <f t="shared" si="4"/>
        <v>0</v>
      </c>
      <c r="L16" s="141"/>
      <c r="M16" s="42">
        <f t="shared" si="5"/>
        <v>0</v>
      </c>
    </row>
    <row r="17" spans="1:13">
      <c r="A17" s="12"/>
      <c r="B17" s="2" t="s">
        <v>7</v>
      </c>
      <c r="C17" s="205"/>
      <c r="D17" s="205"/>
      <c r="E17" s="205">
        <f>D17</f>
        <v>0</v>
      </c>
      <c r="F17" s="205"/>
      <c r="G17" s="205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5"/>
      <c r="D18" s="205"/>
      <c r="E18" s="205">
        <f>D18</f>
        <v>0</v>
      </c>
      <c r="F18" s="205"/>
      <c r="G18" s="205">
        <f>D18*15</f>
        <v>0</v>
      </c>
      <c r="H18" s="178">
        <f>G18</f>
        <v>0</v>
      </c>
      <c r="I18" s="178">
        <f t="shared" si="2"/>
        <v>0</v>
      </c>
      <c r="J18" s="178">
        <f t="shared" si="3"/>
        <v>0</v>
      </c>
      <c r="K18" s="178">
        <f t="shared" si="4"/>
        <v>0</v>
      </c>
      <c r="L18" s="141"/>
      <c r="M18" s="42">
        <f t="shared" si="5"/>
        <v>0</v>
      </c>
    </row>
    <row r="19" spans="1:13">
      <c r="A19" s="14"/>
      <c r="B19" s="23" t="s">
        <v>4</v>
      </c>
      <c r="C19" s="205"/>
      <c r="D19" s="205"/>
      <c r="E19" s="205">
        <f>D19</f>
        <v>0</v>
      </c>
      <c r="F19" s="205"/>
      <c r="G19" s="205">
        <f>D19*15</f>
        <v>0</v>
      </c>
      <c r="H19" s="178">
        <f>G19</f>
        <v>0</v>
      </c>
      <c r="I19" s="178">
        <f t="shared" si="2"/>
        <v>0</v>
      </c>
      <c r="J19" s="178">
        <f t="shared" si="3"/>
        <v>0</v>
      </c>
      <c r="K19" s="178">
        <f t="shared" si="4"/>
        <v>0</v>
      </c>
      <c r="L19" s="141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0</v>
      </c>
      <c r="E20" s="36">
        <f t="shared" ref="E20:L20" si="6">E21</f>
        <v>0</v>
      </c>
      <c r="F20" s="36"/>
      <c r="G20" s="36">
        <f t="shared" si="6"/>
        <v>0</v>
      </c>
      <c r="H20" s="36">
        <f t="shared" si="6"/>
        <v>0</v>
      </c>
      <c r="I20" s="36">
        <f t="shared" si="6"/>
        <v>0</v>
      </c>
      <c r="J20" s="36">
        <f t="shared" si="6"/>
        <v>0</v>
      </c>
      <c r="K20" s="36">
        <f t="shared" si="6"/>
        <v>0</v>
      </c>
      <c r="L20" s="36">
        <f t="shared" si="6"/>
        <v>0</v>
      </c>
      <c r="M20" s="37">
        <f>M21</f>
        <v>0</v>
      </c>
    </row>
    <row r="21" spans="1:13">
      <c r="A21" s="10"/>
      <c r="B21" s="24" t="s">
        <v>19</v>
      </c>
      <c r="C21" s="205"/>
      <c r="D21" s="205"/>
      <c r="E21" s="205">
        <f>D21</f>
        <v>0</v>
      </c>
      <c r="F21" s="205"/>
      <c r="G21" s="205"/>
      <c r="H21" s="178">
        <f>G21</f>
        <v>0</v>
      </c>
      <c r="I21" s="178"/>
      <c r="J21" s="178">
        <f>3200*I21</f>
        <v>0</v>
      </c>
      <c r="K21" s="178"/>
      <c r="L21" s="141"/>
      <c r="M21" s="42">
        <f>J21+K21</f>
        <v>0</v>
      </c>
    </row>
    <row r="22" spans="1:13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3">
      <c r="A23" s="15"/>
      <c r="B23" s="3" t="s">
        <v>9</v>
      </c>
      <c r="C23" s="205"/>
      <c r="D23" s="205"/>
      <c r="E23" s="205">
        <f>D23</f>
        <v>0</v>
      </c>
      <c r="F23" s="205"/>
      <c r="G23" s="205">
        <f>E23*32</f>
        <v>0</v>
      </c>
      <c r="H23" s="178">
        <f>G23</f>
        <v>0</v>
      </c>
      <c r="I23" s="178">
        <f>H23+E23*2</f>
        <v>0</v>
      </c>
      <c r="J23" s="178">
        <f>3200*I23</f>
        <v>0</v>
      </c>
      <c r="K23" s="178">
        <f>1600*H23</f>
        <v>0</v>
      </c>
      <c r="L23" s="141"/>
      <c r="M23" s="42">
        <f>J23+K23</f>
        <v>0</v>
      </c>
    </row>
    <row r="24" spans="1:13">
      <c r="A24" s="35">
        <v>5</v>
      </c>
      <c r="B24" s="32" t="s">
        <v>24</v>
      </c>
      <c r="C24" s="36"/>
      <c r="D24" s="36">
        <f>D25</f>
        <v>0</v>
      </c>
      <c r="E24" s="36">
        <f t="shared" ref="E24:L24" si="8">E25</f>
        <v>0</v>
      </c>
      <c r="F24" s="36"/>
      <c r="G24" s="36">
        <f t="shared" si="8"/>
        <v>0</v>
      </c>
      <c r="H24" s="36">
        <f t="shared" si="8"/>
        <v>0</v>
      </c>
      <c r="I24" s="36">
        <f t="shared" si="8"/>
        <v>0</v>
      </c>
      <c r="J24" s="36">
        <f t="shared" si="8"/>
        <v>0</v>
      </c>
      <c r="K24" s="36">
        <f t="shared" si="8"/>
        <v>0</v>
      </c>
      <c r="L24" s="36">
        <f t="shared" si="8"/>
        <v>0</v>
      </c>
      <c r="M24" s="37">
        <f>M25</f>
        <v>0</v>
      </c>
    </row>
    <row r="25" spans="1:13">
      <c r="A25" s="16"/>
      <c r="B25" s="23" t="s">
        <v>10</v>
      </c>
      <c r="C25" s="205"/>
      <c r="D25" s="205"/>
      <c r="E25" s="205">
        <f>D25</f>
        <v>0</v>
      </c>
      <c r="F25" s="205"/>
      <c r="G25" s="205">
        <f>E25*28</f>
        <v>0</v>
      </c>
      <c r="H25" s="178">
        <f>G25</f>
        <v>0</v>
      </c>
      <c r="I25" s="178">
        <f>H25+E25</f>
        <v>0</v>
      </c>
      <c r="J25" s="178">
        <f>3200*I25</f>
        <v>0</v>
      </c>
      <c r="K25" s="178">
        <f>1600*H25</f>
        <v>0</v>
      </c>
      <c r="L25" s="141"/>
      <c r="M25" s="42">
        <f>J25+K25</f>
        <v>0</v>
      </c>
    </row>
    <row r="26" spans="1:13">
      <c r="A26" s="38">
        <v>6</v>
      </c>
      <c r="B26" s="32" t="s">
        <v>25</v>
      </c>
      <c r="C26" s="36"/>
      <c r="D26" s="36">
        <f>D27</f>
        <v>0</v>
      </c>
      <c r="E26" s="36">
        <f t="shared" ref="E26:L26" si="9">E27</f>
        <v>0</v>
      </c>
      <c r="F26" s="36"/>
      <c r="G26" s="36">
        <f t="shared" si="9"/>
        <v>0</v>
      </c>
      <c r="H26" s="36">
        <f t="shared" si="9"/>
        <v>0</v>
      </c>
      <c r="I26" s="36">
        <f t="shared" si="9"/>
        <v>0</v>
      </c>
      <c r="J26" s="36">
        <f t="shared" si="9"/>
        <v>0</v>
      </c>
      <c r="K26" s="36">
        <f t="shared" si="9"/>
        <v>0</v>
      </c>
      <c r="L26" s="36">
        <f t="shared" si="9"/>
        <v>0</v>
      </c>
      <c r="M26" s="37">
        <f>M27</f>
        <v>0</v>
      </c>
    </row>
    <row r="27" spans="1:13">
      <c r="A27" s="15"/>
      <c r="B27" s="3" t="s">
        <v>10</v>
      </c>
      <c r="C27" s="205"/>
      <c r="D27" s="205"/>
      <c r="E27" s="205">
        <f>D27</f>
        <v>0</v>
      </c>
      <c r="F27" s="205"/>
      <c r="G27" s="205">
        <f>E27*24</f>
        <v>0</v>
      </c>
      <c r="H27" s="178">
        <f>G27</f>
        <v>0</v>
      </c>
      <c r="I27" s="178">
        <f>H27+E27</f>
        <v>0</v>
      </c>
      <c r="J27" s="178">
        <f>3200*I27</f>
        <v>0</v>
      </c>
      <c r="K27" s="178">
        <f>1600*H27</f>
        <v>0</v>
      </c>
      <c r="L27" s="141"/>
      <c r="M27" s="42">
        <f>J27+K27</f>
        <v>0</v>
      </c>
    </row>
    <row r="28" spans="1:13">
      <c r="A28" s="35">
        <v>7</v>
      </c>
      <c r="B28" s="32" t="s">
        <v>26</v>
      </c>
      <c r="C28" s="36">
        <f>C29</f>
        <v>0</v>
      </c>
      <c r="D28" s="36">
        <f>D30+D31</f>
        <v>0</v>
      </c>
      <c r="E28" s="36">
        <f>SUM(E29:E31)</f>
        <v>0</v>
      </c>
      <c r="F28" s="36">
        <f>F29</f>
        <v>0</v>
      </c>
      <c r="G28" s="37">
        <f>G30+G31</f>
        <v>0</v>
      </c>
      <c r="H28" s="37">
        <f>SUM(H29:H31)</f>
        <v>0</v>
      </c>
      <c r="I28" s="36">
        <f t="shared" ref="I28:M28" si="10">SUM(I29:I31)</f>
        <v>0</v>
      </c>
      <c r="J28" s="36">
        <f t="shared" si="10"/>
        <v>0</v>
      </c>
      <c r="K28" s="36">
        <f t="shared" si="10"/>
        <v>0</v>
      </c>
      <c r="L28" s="36">
        <f t="shared" si="10"/>
        <v>0</v>
      </c>
      <c r="M28" s="37">
        <f t="shared" si="10"/>
        <v>0</v>
      </c>
    </row>
    <row r="29" spans="1:13">
      <c r="A29" s="12"/>
      <c r="B29" s="1" t="s">
        <v>3</v>
      </c>
      <c r="C29" s="205"/>
      <c r="D29" s="205"/>
      <c r="E29" s="205">
        <f>C29</f>
        <v>0</v>
      </c>
      <c r="F29" s="205"/>
      <c r="G29" s="205"/>
      <c r="H29" s="178">
        <f>F29</f>
        <v>0</v>
      </c>
      <c r="I29" s="178">
        <f>H29+E29</f>
        <v>0</v>
      </c>
      <c r="J29" s="178">
        <f>3200*I29</f>
        <v>0</v>
      </c>
      <c r="K29" s="178">
        <f>1600*H29</f>
        <v>0</v>
      </c>
      <c r="L29" s="141"/>
      <c r="M29" s="42">
        <f>J29+K29</f>
        <v>0</v>
      </c>
    </row>
    <row r="30" spans="1:13">
      <c r="A30" s="12"/>
      <c r="B30" s="1" t="s">
        <v>11</v>
      </c>
      <c r="C30" s="205"/>
      <c r="D30" s="205"/>
      <c r="E30" s="205">
        <f>D30</f>
        <v>0</v>
      </c>
      <c r="F30" s="205"/>
      <c r="G30" s="178"/>
      <c r="H30" s="178">
        <f>G30</f>
        <v>0</v>
      </c>
      <c r="I30" s="178">
        <f>H30+E30</f>
        <v>0</v>
      </c>
      <c r="J30" s="178">
        <f>3200*I30</f>
        <v>0</v>
      </c>
      <c r="K30" s="178">
        <f>1600*H30</f>
        <v>0</v>
      </c>
      <c r="L30" s="141"/>
      <c r="M30" s="42">
        <f>J30+K30+M74</f>
        <v>0</v>
      </c>
    </row>
    <row r="31" spans="1:13">
      <c r="A31" s="14"/>
      <c r="B31" s="130" t="s">
        <v>188</v>
      </c>
      <c r="C31" s="205"/>
      <c r="D31" s="205"/>
      <c r="E31" s="205">
        <f>D31</f>
        <v>0</v>
      </c>
      <c r="F31" s="205"/>
      <c r="G31" s="178">
        <f>E31*15</f>
        <v>0</v>
      </c>
      <c r="H31" s="178">
        <f>G31</f>
        <v>0</v>
      </c>
      <c r="I31" s="178">
        <f>H31+E31</f>
        <v>0</v>
      </c>
      <c r="J31" s="178">
        <f>3200*I31</f>
        <v>0</v>
      </c>
      <c r="K31" s="178">
        <f>1600*H31</f>
        <v>0</v>
      </c>
      <c r="L31" s="141"/>
      <c r="M31" s="42">
        <f>J31+K31</f>
        <v>0</v>
      </c>
    </row>
    <row r="32" spans="1:13">
      <c r="A32" s="35">
        <v>8</v>
      </c>
      <c r="B32" s="32" t="s">
        <v>142</v>
      </c>
      <c r="C32" s="36"/>
      <c r="D32" s="36">
        <f>D33</f>
        <v>0</v>
      </c>
      <c r="E32" s="36">
        <f t="shared" ref="E32:L32" si="11">E33</f>
        <v>0</v>
      </c>
      <c r="F32" s="36"/>
      <c r="G32" s="36">
        <f t="shared" si="11"/>
        <v>0</v>
      </c>
      <c r="H32" s="36">
        <f t="shared" si="11"/>
        <v>0</v>
      </c>
      <c r="I32" s="37">
        <f>I33</f>
        <v>0</v>
      </c>
      <c r="J32" s="36">
        <f t="shared" si="11"/>
        <v>0</v>
      </c>
      <c r="K32" s="36">
        <f t="shared" si="11"/>
        <v>0</v>
      </c>
      <c r="L32" s="36">
        <f t="shared" si="11"/>
        <v>0</v>
      </c>
      <c r="M32" s="37">
        <f>M33</f>
        <v>0</v>
      </c>
    </row>
    <row r="33" spans="1:13">
      <c r="A33" s="10"/>
      <c r="B33" s="24" t="s">
        <v>19</v>
      </c>
      <c r="C33" s="205"/>
      <c r="D33" s="205"/>
      <c r="E33" s="205">
        <f>D33</f>
        <v>0</v>
      </c>
      <c r="F33" s="205"/>
      <c r="G33" s="205">
        <f>E33*15</f>
        <v>0</v>
      </c>
      <c r="H33" s="178">
        <f>G33</f>
        <v>0</v>
      </c>
      <c r="I33" s="178">
        <f>H33+E33</f>
        <v>0</v>
      </c>
      <c r="J33" s="178">
        <f>3200*I33</f>
        <v>0</v>
      </c>
      <c r="K33" s="178"/>
      <c r="L33" s="141"/>
      <c r="M33" s="42">
        <f>J33+K33</f>
        <v>0</v>
      </c>
    </row>
    <row r="34" spans="1:13">
      <c r="A34" s="35">
        <v>9</v>
      </c>
      <c r="B34" s="32" t="s">
        <v>27</v>
      </c>
      <c r="C34" s="36">
        <f>C35</f>
        <v>0</v>
      </c>
      <c r="D34" s="36">
        <f>D36+D37</f>
        <v>0</v>
      </c>
      <c r="E34" s="36">
        <f>C34+D34</f>
        <v>0</v>
      </c>
      <c r="F34" s="36">
        <f>F35</f>
        <v>0</v>
      </c>
      <c r="G34" s="36">
        <f>G36+G37</f>
        <v>0</v>
      </c>
      <c r="H34" s="37">
        <f>SUM(H35:H37)</f>
        <v>0</v>
      </c>
      <c r="I34" s="37">
        <f>SUM(I35:I37)</f>
        <v>0</v>
      </c>
      <c r="J34" s="37">
        <f>SUM(J35:J37)</f>
        <v>0</v>
      </c>
      <c r="K34" s="37">
        <f>SUM(K35:K37)</f>
        <v>0</v>
      </c>
      <c r="L34" s="36">
        <f t="shared" ref="L34" si="12">L36+L37</f>
        <v>0</v>
      </c>
      <c r="M34" s="37">
        <f>SUM(M35:M37)</f>
        <v>0</v>
      </c>
    </row>
    <row r="35" spans="1:13">
      <c r="A35" s="12"/>
      <c r="B35" s="1" t="s">
        <v>3</v>
      </c>
      <c r="C35" s="205"/>
      <c r="D35" s="205"/>
      <c r="E35" s="205">
        <f>C35</f>
        <v>0</v>
      </c>
      <c r="F35" s="205"/>
      <c r="G35" s="205"/>
      <c r="H35" s="178">
        <f>F35</f>
        <v>0</v>
      </c>
      <c r="I35" s="178">
        <f>H35+E35</f>
        <v>0</v>
      </c>
      <c r="J35" s="178">
        <f>3200*I35</f>
        <v>0</v>
      </c>
      <c r="K35" s="178">
        <f>1600*H35</f>
        <v>0</v>
      </c>
      <c r="L35" s="141"/>
      <c r="M35" s="42">
        <f>J35+K35</f>
        <v>0</v>
      </c>
    </row>
    <row r="36" spans="1:13">
      <c r="A36" s="13"/>
      <c r="B36" s="1" t="s">
        <v>12</v>
      </c>
      <c r="C36" s="205"/>
      <c r="D36" s="205"/>
      <c r="E36" s="205">
        <f>D36</f>
        <v>0</v>
      </c>
      <c r="F36" s="205"/>
      <c r="G36" s="205"/>
      <c r="H36" s="178">
        <f>G36</f>
        <v>0</v>
      </c>
      <c r="I36" s="178">
        <f>H36+E36</f>
        <v>0</v>
      </c>
      <c r="J36" s="178">
        <f>3200*I36</f>
        <v>0</v>
      </c>
      <c r="K36" s="178">
        <f>1600*H36</f>
        <v>0</v>
      </c>
      <c r="L36" s="141"/>
      <c r="M36" s="42">
        <f>J36+K36+M75</f>
        <v>0</v>
      </c>
    </row>
    <row r="37" spans="1:13">
      <c r="A37" s="13"/>
      <c r="B37" s="196" t="s">
        <v>193</v>
      </c>
      <c r="C37" s="205"/>
      <c r="D37" s="205"/>
      <c r="E37" s="205">
        <f>D37</f>
        <v>0</v>
      </c>
      <c r="F37" s="205"/>
      <c r="G37" s="205"/>
      <c r="H37" s="178">
        <f>G37</f>
        <v>0</v>
      </c>
      <c r="I37" s="178"/>
      <c r="J37" s="178">
        <f>4000*I37</f>
        <v>0</v>
      </c>
      <c r="K37" s="178"/>
      <c r="L37" s="141"/>
      <c r="M37" s="42">
        <f>J37+K37</f>
        <v>0</v>
      </c>
    </row>
    <row r="38" spans="1:13">
      <c r="A38" s="35">
        <v>10</v>
      </c>
      <c r="B38" s="32" t="s">
        <v>28</v>
      </c>
      <c r="C38" s="36"/>
      <c r="D38" s="36">
        <f>D39+D40</f>
        <v>0</v>
      </c>
      <c r="E38" s="36">
        <f t="shared" ref="E38:M38" si="13">E39+E40</f>
        <v>0</v>
      </c>
      <c r="F38" s="36">
        <f t="shared" si="13"/>
        <v>0</v>
      </c>
      <c r="G38" s="36">
        <f t="shared" si="13"/>
        <v>0</v>
      </c>
      <c r="H38" s="36">
        <f t="shared" si="13"/>
        <v>0</v>
      </c>
      <c r="I38" s="36">
        <f t="shared" si="13"/>
        <v>0</v>
      </c>
      <c r="J38" s="36">
        <f t="shared" si="13"/>
        <v>0</v>
      </c>
      <c r="K38" s="36">
        <f t="shared" si="13"/>
        <v>0</v>
      </c>
      <c r="L38" s="36">
        <f t="shared" si="13"/>
        <v>0</v>
      </c>
      <c r="M38" s="36">
        <f t="shared" si="13"/>
        <v>0</v>
      </c>
    </row>
    <row r="39" spans="1:13">
      <c r="A39" s="13"/>
      <c r="B39" s="196" t="s">
        <v>192</v>
      </c>
      <c r="C39" s="205"/>
      <c r="D39" s="205"/>
      <c r="E39" s="205">
        <f>D39</f>
        <v>0</v>
      </c>
      <c r="F39" s="205"/>
      <c r="G39" s="205">
        <f>E39*15</f>
        <v>0</v>
      </c>
      <c r="H39" s="178">
        <f>G39</f>
        <v>0</v>
      </c>
      <c r="I39" s="178">
        <f>H39+E39</f>
        <v>0</v>
      </c>
      <c r="J39" s="178">
        <f>4000*I39</f>
        <v>0</v>
      </c>
      <c r="K39" s="178"/>
      <c r="L39" s="141"/>
      <c r="M39" s="42">
        <f>J39+K39</f>
        <v>0</v>
      </c>
    </row>
    <row r="40" spans="1:13">
      <c r="A40" s="14"/>
      <c r="B40" s="180"/>
      <c r="C40" s="205"/>
      <c r="D40" s="205"/>
      <c r="E40" s="205"/>
      <c r="F40" s="205"/>
      <c r="G40" s="205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3">
      <c r="A42" s="9"/>
      <c r="B42" s="24" t="s">
        <v>13</v>
      </c>
      <c r="C42" s="205"/>
      <c r="D42" s="205"/>
      <c r="E42" s="205">
        <f>D42</f>
        <v>0</v>
      </c>
      <c r="F42" s="205"/>
      <c r="G42" s="205">
        <f>E42*44</f>
        <v>0</v>
      </c>
      <c r="H42" s="178">
        <f>G42</f>
        <v>0</v>
      </c>
      <c r="I42" s="178">
        <f>H42+E42*2</f>
        <v>0</v>
      </c>
      <c r="J42" s="178">
        <f>4300*I42</f>
        <v>0</v>
      </c>
      <c r="K42" s="178">
        <f>1500*H42</f>
        <v>0</v>
      </c>
      <c r="L42" s="141"/>
      <c r="M42" s="42">
        <f>J42+K42</f>
        <v>0</v>
      </c>
    </row>
    <row r="43" spans="1:13">
      <c r="A43" s="9"/>
      <c r="B43" s="24" t="s">
        <v>14</v>
      </c>
      <c r="C43" s="205"/>
      <c r="D43" s="205"/>
      <c r="E43" s="205">
        <f>D43</f>
        <v>0</v>
      </c>
      <c r="F43" s="205"/>
      <c r="G43" s="205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0</v>
      </c>
      <c r="E44" s="36">
        <f t="shared" ref="E44:L44" si="15">E45+E46+E47</f>
        <v>0</v>
      </c>
      <c r="F44" s="36"/>
      <c r="G44" s="36">
        <f t="shared" si="15"/>
        <v>0</v>
      </c>
      <c r="H44" s="36">
        <f t="shared" si="15"/>
        <v>0</v>
      </c>
      <c r="I44" s="36">
        <f t="shared" si="15"/>
        <v>0</v>
      </c>
      <c r="J44" s="37">
        <f>J45+J46+J47</f>
        <v>0</v>
      </c>
      <c r="K44" s="37">
        <f>K45+K46+K47</f>
        <v>0</v>
      </c>
      <c r="L44" s="36">
        <f t="shared" si="15"/>
        <v>0</v>
      </c>
      <c r="M44" s="37">
        <f>M45+M46+M47</f>
        <v>0</v>
      </c>
    </row>
    <row r="45" spans="1:13">
      <c r="A45" s="17"/>
      <c r="B45" s="25" t="s">
        <v>13</v>
      </c>
      <c r="C45" s="205"/>
      <c r="D45" s="205"/>
      <c r="E45" s="205">
        <f>D45</f>
        <v>0</v>
      </c>
      <c r="F45" s="205"/>
      <c r="G45" s="205">
        <f>D45*40</f>
        <v>0</v>
      </c>
      <c r="H45" s="178">
        <f>G45</f>
        <v>0</v>
      </c>
      <c r="I45" s="205">
        <f>E45*42</f>
        <v>0</v>
      </c>
      <c r="J45" s="178">
        <f>5590*I45</f>
        <v>0</v>
      </c>
      <c r="K45" s="178">
        <f>1500*H45</f>
        <v>0</v>
      </c>
      <c r="L45" s="141"/>
      <c r="M45" s="42">
        <f>J45+K45</f>
        <v>0</v>
      </c>
    </row>
    <row r="46" spans="1:13">
      <c r="A46" s="18"/>
      <c r="B46" s="24" t="s">
        <v>15</v>
      </c>
      <c r="C46" s="205"/>
      <c r="D46" s="205"/>
      <c r="E46" s="205">
        <f>D46</f>
        <v>0</v>
      </c>
      <c r="F46" s="205"/>
      <c r="G46" s="205">
        <f>D46*40</f>
        <v>0</v>
      </c>
      <c r="H46" s="178">
        <f>G46</f>
        <v>0</v>
      </c>
      <c r="I46" s="205">
        <f>E46*42</f>
        <v>0</v>
      </c>
      <c r="J46" s="178">
        <f>5590*I46</f>
        <v>0</v>
      </c>
      <c r="K46" s="178">
        <f>1500*H46</f>
        <v>0</v>
      </c>
      <c r="L46" s="141"/>
      <c r="M46" s="42">
        <f>J46+K46</f>
        <v>0</v>
      </c>
    </row>
    <row r="47" spans="1:13">
      <c r="A47" s="9"/>
      <c r="B47" s="22" t="s">
        <v>167</v>
      </c>
      <c r="C47" s="205"/>
      <c r="D47" s="205"/>
      <c r="E47" s="205">
        <f>D47</f>
        <v>0</v>
      </c>
      <c r="F47" s="205"/>
      <c r="G47" s="205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205"/>
      <c r="D49" s="205"/>
      <c r="E49" s="205">
        <f>D49</f>
        <v>0</v>
      </c>
      <c r="F49" s="205"/>
      <c r="G49" s="205">
        <f>D49*28</f>
        <v>0</v>
      </c>
      <c r="H49" s="178">
        <f>G49</f>
        <v>0</v>
      </c>
      <c r="I49" s="178">
        <f>H49+E49</f>
        <v>0</v>
      </c>
      <c r="J49" s="178">
        <f>4300*I49</f>
        <v>0</v>
      </c>
      <c r="K49" s="178">
        <f>2500*H49</f>
        <v>0</v>
      </c>
      <c r="L49" s="141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0</v>
      </c>
      <c r="E50" s="36">
        <f t="shared" ref="E50:L50" si="17">E51+E52</f>
        <v>0</v>
      </c>
      <c r="F50" s="36"/>
      <c r="G50" s="36">
        <f t="shared" si="17"/>
        <v>0</v>
      </c>
      <c r="H50" s="36">
        <f t="shared" si="17"/>
        <v>0</v>
      </c>
      <c r="I50" s="36">
        <f t="shared" si="17"/>
        <v>0</v>
      </c>
      <c r="J50" s="36">
        <f t="shared" si="17"/>
        <v>0</v>
      </c>
      <c r="K50" s="36">
        <f t="shared" si="17"/>
        <v>0</v>
      </c>
      <c r="L50" s="36">
        <f t="shared" si="17"/>
        <v>0</v>
      </c>
      <c r="M50" s="37">
        <f>M51+M52</f>
        <v>0</v>
      </c>
    </row>
    <row r="51" spans="1:13">
      <c r="A51" s="89"/>
      <c r="B51" s="92" t="s">
        <v>137</v>
      </c>
      <c r="C51" s="90"/>
      <c r="D51" s="90"/>
      <c r="E51" s="205">
        <f>D51</f>
        <v>0</v>
      </c>
      <c r="F51" s="90"/>
      <c r="G51" s="90">
        <f>E51*15</f>
        <v>0</v>
      </c>
      <c r="H51" s="178">
        <f>G51</f>
        <v>0</v>
      </c>
      <c r="I51" s="178">
        <f>H51+E51</f>
        <v>0</v>
      </c>
      <c r="J51" s="178">
        <f>4000*I51</f>
        <v>0</v>
      </c>
      <c r="K51" s="178"/>
      <c r="L51" s="91"/>
      <c r="M51" s="42">
        <f>J51+K51</f>
        <v>0</v>
      </c>
    </row>
    <row r="52" spans="1:13">
      <c r="A52" s="13"/>
      <c r="B52" s="93" t="s">
        <v>18</v>
      </c>
      <c r="C52" s="205"/>
      <c r="D52" s="205"/>
      <c r="E52" s="205">
        <f>D52</f>
        <v>0</v>
      </c>
      <c r="F52" s="205"/>
      <c r="G52" s="90">
        <f>E52*15</f>
        <v>0</v>
      </c>
      <c r="H52" s="178">
        <f>G52</f>
        <v>0</v>
      </c>
      <c r="I52" s="178">
        <f>H52+E52</f>
        <v>0</v>
      </c>
      <c r="J52" s="178">
        <f>4000*I52</f>
        <v>0</v>
      </c>
      <c r="K52" s="178"/>
      <c r="L52" s="141"/>
      <c r="M52" s="42">
        <f>J52+K52</f>
        <v>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0</v>
      </c>
      <c r="E57" s="60">
        <f>SUM(E58:E60)</f>
        <v>0</v>
      </c>
      <c r="F57" s="60"/>
      <c r="G57" s="60">
        <f>SUM(G58:G60)</f>
        <v>0</v>
      </c>
      <c r="H57" s="95">
        <f>SUM(H58:H60)</f>
        <v>0</v>
      </c>
      <c r="I57" s="60">
        <f t="shared" ref="I57:M57" si="20">SUM(I58:I60)</f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197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0</v>
      </c>
      <c r="E61" s="60">
        <f>E62+E63</f>
        <v>0</v>
      </c>
      <c r="F61" s="60"/>
      <c r="G61" s="60">
        <f>G62+G63</f>
        <v>0</v>
      </c>
      <c r="H61" s="60">
        <f t="shared" ref="H61:L61" si="22">H62+H63</f>
        <v>0</v>
      </c>
      <c r="I61" s="60">
        <f t="shared" si="22"/>
        <v>0</v>
      </c>
      <c r="J61" s="60">
        <f t="shared" si="22"/>
        <v>0</v>
      </c>
      <c r="K61" s="60">
        <f t="shared" si="22"/>
        <v>0</v>
      </c>
      <c r="L61" s="60">
        <f t="shared" si="22"/>
        <v>0</v>
      </c>
      <c r="M61" s="95">
        <f>M62+M63</f>
        <v>0</v>
      </c>
    </row>
    <row r="62" spans="1:13">
      <c r="A62" s="109"/>
      <c r="B62" s="112" t="s">
        <v>165</v>
      </c>
      <c r="C62" s="114"/>
      <c r="D62" s="114"/>
      <c r="E62" s="111">
        <f>D62</f>
        <v>0</v>
      </c>
      <c r="F62" s="114"/>
      <c r="G62" s="114"/>
      <c r="H62" s="115">
        <f>G62</f>
        <v>0</v>
      </c>
      <c r="I62" s="115">
        <f>H62+E62*2</f>
        <v>0</v>
      </c>
      <c r="J62" s="116">
        <f>4300*I62</f>
        <v>0</v>
      </c>
      <c r="K62" s="115">
        <f>H62*2500</f>
        <v>0</v>
      </c>
      <c r="L62" s="117"/>
      <c r="M62" s="42">
        <f>J62+K62</f>
        <v>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/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/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0</v>
      </c>
      <c r="E72" s="103">
        <f t="shared" si="25"/>
        <v>0</v>
      </c>
      <c r="F72" s="103">
        <f t="shared" si="25"/>
        <v>0</v>
      </c>
      <c r="G72" s="103">
        <f t="shared" si="25"/>
        <v>0</v>
      </c>
      <c r="H72" s="104">
        <f t="shared" si="25"/>
        <v>0</v>
      </c>
      <c r="I72" s="104">
        <f t="shared" si="25"/>
        <v>0</v>
      </c>
      <c r="J72" s="104">
        <f t="shared" si="25"/>
        <v>0</v>
      </c>
      <c r="K72" s="104">
        <f t="shared" si="25"/>
        <v>0</v>
      </c>
      <c r="L72" s="103">
        <f t="shared" si="25"/>
        <v>0</v>
      </c>
      <c r="M72" s="104">
        <f>M73</f>
        <v>0</v>
      </c>
    </row>
    <row r="73" spans="1:13">
      <c r="A73" s="14"/>
      <c r="B73" s="128" t="s">
        <v>182</v>
      </c>
      <c r="C73" s="101"/>
      <c r="D73" s="101"/>
      <c r="E73" s="101">
        <f>D73</f>
        <v>0</v>
      </c>
      <c r="F73" s="101"/>
      <c r="G73" s="101">
        <f>E73*41</f>
        <v>0</v>
      </c>
      <c r="H73" s="102">
        <f>G73</f>
        <v>0</v>
      </c>
      <c r="I73" s="102">
        <f>H73+E73*2</f>
        <v>0</v>
      </c>
      <c r="J73" s="178">
        <f>5590*I73</f>
        <v>0</v>
      </c>
      <c r="K73" s="178">
        <f>3200*H73</f>
        <v>0</v>
      </c>
      <c r="L73" s="45"/>
      <c r="M73" s="42">
        <f>J73+K73</f>
        <v>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0</v>
      </c>
      <c r="D76" s="41">
        <f>D8+D13+D20+D22+D24+D26+D28+D32+D34+D38+D41+D44+D48+D50+D53+D55+D57+D61+D66+D68+D70+D72</f>
        <v>0</v>
      </c>
      <c r="E76" s="41">
        <f>E8+E13+E20+E22+E24+E26+E28+E32+E34+E38+E41+E44+E48+E50+E53+E55+E57+E61+E64+E66+E68+E70+E72</f>
        <v>0</v>
      </c>
      <c r="F76" s="41">
        <f>F8+F13+F28+F34+F64</f>
        <v>0</v>
      </c>
      <c r="G76" s="41">
        <f>G8+G13+G20+G22+G24+G26+G28+G32+G34+G38+G41+G44+G48+G50+G53+G55+G57+G61+G66+G68+G70+G72</f>
        <v>0</v>
      </c>
      <c r="H76" s="41">
        <f>H8+H13+H20+H22+H24+H26+H28+H32+H34+H38+H41+H44+H48+H50+H53+H55+H57+H61+H64+H66+H68+H70+H72</f>
        <v>0</v>
      </c>
      <c r="I76" s="41">
        <f>I8+I13+I20+I22+I24+I26+I28+I32+I34+I38+I41+I44+I48+I50+I53+I55+I57+I61+I64+I66+I68+I70+I72</f>
        <v>0</v>
      </c>
      <c r="J76" s="41">
        <f>J8+J13+J20+J22+J24+J26+J28+J32+J34+J38+J41+J44+J48+J50+J53+J55+J57+J61+J64+J66+J68+J70+J72</f>
        <v>0</v>
      </c>
      <c r="K76" s="41">
        <f>K8+K13+K20+K22+K24+K26+K28+K32+K34+K38+K41+K44+K48+K50+K53+K55+K57+K61+K64+K66+K68+K70+K72</f>
        <v>0</v>
      </c>
      <c r="L76" s="41"/>
      <c r="M76" s="41">
        <f>M8+M13+M20+M22+M24+M26+M28+M32+M34+M38+M41+M44+M48+M50+M53+M55+M57+M61+M64+M77+M78+M66+M68+M70+M72</f>
        <v>0</v>
      </c>
    </row>
    <row r="77" spans="1:13" ht="13.5" thickTop="1">
      <c r="D77" s="270"/>
      <c r="E77" s="270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204"/>
      <c r="D78" s="248"/>
      <c r="E78" s="248"/>
      <c r="F78" s="204"/>
      <c r="G78" s="204"/>
      <c r="H78" s="81"/>
      <c r="J78" s="80"/>
      <c r="K78" s="87" t="s">
        <v>88</v>
      </c>
      <c r="L78" s="88"/>
      <c r="M78" s="87">
        <f>15000*L78</f>
        <v>0</v>
      </c>
    </row>
    <row r="79" spans="1:13">
      <c r="B79" s="132"/>
      <c r="C79" s="204"/>
      <c r="D79" s="261"/>
      <c r="E79" s="261"/>
      <c r="F79" s="204"/>
      <c r="G79" s="204"/>
      <c r="H79" s="81"/>
      <c r="K79" s="73" t="s">
        <v>32</v>
      </c>
      <c r="L79" s="206">
        <f>L77+L78</f>
        <v>0</v>
      </c>
    </row>
    <row r="80" spans="1:13">
      <c r="B80" s="132"/>
      <c r="C80" s="204"/>
      <c r="D80" s="263"/>
      <c r="E80" s="263"/>
      <c r="F80" s="133"/>
      <c r="G80" s="133"/>
      <c r="H80" s="82"/>
      <c r="I80" s="77"/>
      <c r="J80" s="134"/>
      <c r="K80" s="81"/>
      <c r="L80" s="204"/>
      <c r="M80" s="81"/>
    </row>
    <row r="81" spans="2:13">
      <c r="B81" s="132"/>
      <c r="C81" s="204"/>
      <c r="D81" s="261"/>
      <c r="E81" s="261"/>
      <c r="F81" s="204"/>
      <c r="G81" s="204"/>
      <c r="H81" s="82"/>
      <c r="I81" s="74"/>
      <c r="J81" s="81"/>
      <c r="K81" s="136"/>
      <c r="L81" s="136"/>
      <c r="M81" s="136"/>
    </row>
    <row r="82" spans="2:13">
      <c r="B82" s="132"/>
      <c r="C82" s="204"/>
      <c r="D82" s="261"/>
      <c r="E82" s="261"/>
      <c r="F82" s="204"/>
      <c r="G82" s="204"/>
      <c r="H82" s="82"/>
      <c r="I82" s="73"/>
      <c r="J82" s="81"/>
      <c r="K82" s="81"/>
      <c r="L82" s="139"/>
      <c r="M82" s="97"/>
    </row>
    <row r="83" spans="2:13">
      <c r="B83" s="132"/>
      <c r="C83" s="204"/>
      <c r="D83" s="261"/>
      <c r="E83" s="261"/>
      <c r="F83" s="204"/>
      <c r="G83" s="204"/>
      <c r="H83" s="82"/>
      <c r="I83" s="74"/>
      <c r="J83" s="81"/>
      <c r="K83" s="81"/>
      <c r="L83" s="204"/>
      <c r="M83" s="97"/>
    </row>
    <row r="84" spans="2:13">
      <c r="B84" s="132"/>
      <c r="C84" s="204"/>
      <c r="D84" s="261"/>
      <c r="E84" s="261"/>
      <c r="F84" s="135"/>
      <c r="G84" s="135"/>
      <c r="H84" s="83"/>
      <c r="I84" s="74"/>
      <c r="J84" s="81"/>
      <c r="K84" s="81"/>
      <c r="L84" s="204"/>
      <c r="M84" s="81"/>
    </row>
    <row r="85" spans="2:13">
      <c r="B85" s="132"/>
      <c r="C85" s="204"/>
      <c r="D85" s="261"/>
      <c r="E85" s="261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204"/>
      <c r="D86" s="262"/>
      <c r="E86" s="262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204"/>
      <c r="D87" s="261"/>
      <c r="E87" s="261"/>
      <c r="F87" s="204"/>
      <c r="G87" s="204"/>
      <c r="H87" s="97"/>
      <c r="J87" s="81"/>
      <c r="K87" s="81"/>
      <c r="L87" s="81"/>
      <c r="M87" s="97"/>
    </row>
    <row r="88" spans="2:13">
      <c r="B88" s="137"/>
      <c r="C88" s="204"/>
      <c r="D88" s="261"/>
      <c r="E88" s="261"/>
      <c r="F88" s="204"/>
      <c r="G88" s="204"/>
      <c r="H88" s="81"/>
      <c r="I88" s="31"/>
      <c r="J88" s="31"/>
    </row>
    <row r="89" spans="2:13">
      <c r="B89" s="138"/>
      <c r="C89" s="139"/>
      <c r="D89" s="261"/>
      <c r="E89" s="261"/>
      <c r="F89" s="204"/>
      <c r="G89" s="204"/>
      <c r="H89" s="81"/>
    </row>
    <row r="90" spans="2:13">
      <c r="B90" s="140"/>
      <c r="C90" s="204"/>
      <c r="D90" s="261"/>
      <c r="E90" s="261"/>
      <c r="F90" s="81"/>
      <c r="G90" s="81"/>
      <c r="H90" s="81"/>
      <c r="J90" s="31"/>
      <c r="M90" s="31"/>
    </row>
    <row r="91" spans="2:13">
      <c r="B91" s="140"/>
      <c r="C91" s="204"/>
      <c r="D91" s="261"/>
      <c r="E91" s="261"/>
      <c r="F91" s="81"/>
      <c r="G91" s="81"/>
      <c r="H91" s="81"/>
      <c r="J91" t="s">
        <v>70</v>
      </c>
    </row>
  </sheetData>
  <mergeCells count="28">
    <mergeCell ref="D91:E91"/>
    <mergeCell ref="D90:E90"/>
    <mergeCell ref="D89:E89"/>
    <mergeCell ref="D78:E78"/>
    <mergeCell ref="A1:C1"/>
    <mergeCell ref="D1:M1"/>
    <mergeCell ref="A2:C2"/>
    <mergeCell ref="D2:M2"/>
    <mergeCell ref="A3:C3"/>
    <mergeCell ref="A4:M4"/>
    <mergeCell ref="A5:M5"/>
    <mergeCell ref="C6:E6"/>
    <mergeCell ref="F6:I6"/>
    <mergeCell ref="J6:J7"/>
    <mergeCell ref="K6:K7"/>
    <mergeCell ref="L6:L7"/>
    <mergeCell ref="M6:M7"/>
    <mergeCell ref="D82:E82"/>
    <mergeCell ref="D83:E83"/>
    <mergeCell ref="D80:E80"/>
    <mergeCell ref="D81:E81"/>
    <mergeCell ref="D77:E77"/>
    <mergeCell ref="D79:E79"/>
    <mergeCell ref="D84:E84"/>
    <mergeCell ref="D85:E85"/>
    <mergeCell ref="D86:E86"/>
    <mergeCell ref="D87:E87"/>
    <mergeCell ref="D88:E88"/>
  </mergeCells>
  <phoneticPr fontId="9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91"/>
  <sheetViews>
    <sheetView workbookViewId="0">
      <selection sqref="A1:XFD1048576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2" t="s">
        <v>64</v>
      </c>
      <c r="B1" s="272"/>
      <c r="C1" s="272"/>
      <c r="D1" s="273" t="s">
        <v>65</v>
      </c>
      <c r="E1" s="273"/>
      <c r="F1" s="273"/>
      <c r="G1" s="273"/>
      <c r="H1" s="273"/>
      <c r="I1" s="273"/>
      <c r="J1" s="273"/>
      <c r="K1" s="273"/>
      <c r="L1" s="273"/>
      <c r="M1" s="273"/>
    </row>
    <row r="2" spans="1:13">
      <c r="A2" s="273" t="s">
        <v>66</v>
      </c>
      <c r="B2" s="273"/>
      <c r="C2" s="273"/>
      <c r="D2" s="274" t="s">
        <v>67</v>
      </c>
      <c r="E2" s="274"/>
      <c r="F2" s="274"/>
      <c r="G2" s="274"/>
      <c r="H2" s="274"/>
      <c r="I2" s="274"/>
      <c r="J2" s="274"/>
      <c r="K2" s="274"/>
      <c r="L2" s="274"/>
      <c r="M2" s="274"/>
    </row>
    <row r="3" spans="1:13">
      <c r="A3" s="249" t="s">
        <v>68</v>
      </c>
      <c r="B3" s="249"/>
      <c r="C3" s="249"/>
    </row>
    <row r="4" spans="1:13" ht="20.25">
      <c r="A4" s="271" t="s">
        <v>69</v>
      </c>
      <c r="B4" s="271"/>
      <c r="C4" s="271"/>
      <c r="D4" s="271"/>
      <c r="E4" s="271"/>
      <c r="F4" s="271"/>
      <c r="G4" s="271"/>
      <c r="H4" s="271"/>
      <c r="I4" s="271"/>
      <c r="J4" s="271"/>
      <c r="K4" s="271"/>
      <c r="L4" s="271"/>
      <c r="M4" s="271"/>
    </row>
    <row r="5" spans="1:13" ht="13.5" thickBot="1">
      <c r="A5" s="264" t="s">
        <v>194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</row>
    <row r="6" spans="1:13" ht="13.5" customHeight="1" thickTop="1">
      <c r="A6" s="5" t="s">
        <v>0</v>
      </c>
      <c r="B6" s="20" t="s">
        <v>1</v>
      </c>
      <c r="C6" s="265" t="s">
        <v>31</v>
      </c>
      <c r="D6" s="265"/>
      <c r="E6" s="265"/>
      <c r="F6" s="265" t="s">
        <v>33</v>
      </c>
      <c r="G6" s="265"/>
      <c r="H6" s="265"/>
      <c r="I6" s="265"/>
      <c r="J6" s="266" t="s">
        <v>41</v>
      </c>
      <c r="K6" s="266" t="s">
        <v>42</v>
      </c>
      <c r="L6" s="266" t="s">
        <v>43</v>
      </c>
      <c r="M6" s="268" t="s">
        <v>45</v>
      </c>
    </row>
    <row r="7" spans="1:13">
      <c r="A7" s="6" t="s">
        <v>2</v>
      </c>
      <c r="B7" s="21" t="s">
        <v>38</v>
      </c>
      <c r="C7" s="205" t="s">
        <v>35</v>
      </c>
      <c r="D7" s="205" t="s">
        <v>36</v>
      </c>
      <c r="E7" s="205" t="s">
        <v>32</v>
      </c>
      <c r="F7" s="205" t="s">
        <v>34</v>
      </c>
      <c r="G7" s="205" t="s">
        <v>37</v>
      </c>
      <c r="H7" s="27" t="s">
        <v>39</v>
      </c>
      <c r="I7" s="205" t="s">
        <v>40</v>
      </c>
      <c r="J7" s="267"/>
      <c r="K7" s="267"/>
      <c r="L7" s="267"/>
      <c r="M7" s="269"/>
    </row>
    <row r="8" spans="1:13">
      <c r="A8" s="35">
        <v>1</v>
      </c>
      <c r="B8" s="32" t="s">
        <v>20</v>
      </c>
      <c r="C8" s="33">
        <f>C9</f>
        <v>0</v>
      </c>
      <c r="D8" s="33">
        <f>D10+D11+D12</f>
        <v>0</v>
      </c>
      <c r="E8" s="33">
        <f>SUM(E9:E12)</f>
        <v>0</v>
      </c>
      <c r="F8" s="33">
        <f>F9</f>
        <v>0</v>
      </c>
      <c r="G8" s="33">
        <f>G10+G11+G12</f>
        <v>0</v>
      </c>
      <c r="H8" s="34">
        <f>SUM(H9:H12)</f>
        <v>0</v>
      </c>
      <c r="I8" s="34">
        <f>SUM(I9:I12)</f>
        <v>0</v>
      </c>
      <c r="J8" s="34">
        <f>SUM(J9:J12)</f>
        <v>0</v>
      </c>
      <c r="K8" s="34">
        <f>SUM(K9:K12)</f>
        <v>0</v>
      </c>
      <c r="L8" s="34">
        <f>L9+L10+L11+L12</f>
        <v>0</v>
      </c>
      <c r="M8" s="34">
        <f>SUM(M9:M12)</f>
        <v>0</v>
      </c>
    </row>
    <row r="9" spans="1:13">
      <c r="A9" s="8"/>
      <c r="B9" s="1" t="s">
        <v>3</v>
      </c>
      <c r="C9" s="205"/>
      <c r="D9" s="205"/>
      <c r="E9" s="205">
        <f>C9</f>
        <v>0</v>
      </c>
      <c r="F9" s="205">
        <f>E9*24</f>
        <v>0</v>
      </c>
      <c r="G9" s="205"/>
      <c r="H9" s="178">
        <f>F9</f>
        <v>0</v>
      </c>
      <c r="I9" s="178">
        <f>H9+E9</f>
        <v>0</v>
      </c>
      <c r="J9" s="178">
        <f>3200*I9</f>
        <v>0</v>
      </c>
      <c r="K9" s="178">
        <f>1600*H9</f>
        <v>0</v>
      </c>
      <c r="L9" s="141"/>
      <c r="M9" s="42">
        <f t="shared" ref="M9:M12" si="0">J9+K9</f>
        <v>0</v>
      </c>
    </row>
    <row r="10" spans="1:13">
      <c r="A10" s="9"/>
      <c r="B10" s="1" t="s">
        <v>6</v>
      </c>
      <c r="C10" s="205"/>
      <c r="D10" s="205"/>
      <c r="E10" s="205">
        <f>D10</f>
        <v>0</v>
      </c>
      <c r="F10" s="205"/>
      <c r="G10" s="205"/>
      <c r="H10" s="178">
        <f>G10</f>
        <v>0</v>
      </c>
      <c r="I10" s="178">
        <f>H10+E10</f>
        <v>0</v>
      </c>
      <c r="J10" s="178">
        <f>3200*I10</f>
        <v>0</v>
      </c>
      <c r="K10" s="178">
        <f>1600*H10</f>
        <v>0</v>
      </c>
      <c r="L10" s="141"/>
      <c r="M10" s="42">
        <f t="shared" si="0"/>
        <v>0</v>
      </c>
    </row>
    <row r="11" spans="1:13">
      <c r="A11" s="10"/>
      <c r="B11" s="1" t="s">
        <v>5</v>
      </c>
      <c r="C11" s="205"/>
      <c r="D11" s="205"/>
      <c r="E11" s="205">
        <f>D11</f>
        <v>0</v>
      </c>
      <c r="F11" s="205"/>
      <c r="G11" s="205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5"/>
      <c r="D12" s="205"/>
      <c r="E12" s="205">
        <f>D12</f>
        <v>0</v>
      </c>
      <c r="F12" s="205"/>
      <c r="G12" s="205">
        <f>E12*32</f>
        <v>0</v>
      </c>
      <c r="H12" s="178">
        <f>G12</f>
        <v>0</v>
      </c>
      <c r="I12" s="178">
        <f>H12+E12*2</f>
        <v>0</v>
      </c>
      <c r="J12" s="178">
        <f>4000*I12</f>
        <v>0</v>
      </c>
      <c r="K12" s="178"/>
      <c r="L12" s="141"/>
      <c r="M12" s="42">
        <f t="shared" si="0"/>
        <v>0</v>
      </c>
    </row>
    <row r="13" spans="1:13">
      <c r="A13" s="35">
        <v>2</v>
      </c>
      <c r="B13" s="32" t="s">
        <v>21</v>
      </c>
      <c r="C13" s="36">
        <f>C14</f>
        <v>0</v>
      </c>
      <c r="D13" s="36">
        <f>D15+D16+D17+D18+D19</f>
        <v>0</v>
      </c>
      <c r="E13" s="36">
        <f>SUM(E14:E19)</f>
        <v>0</v>
      </c>
      <c r="F13" s="36">
        <f>F14</f>
        <v>0</v>
      </c>
      <c r="G13" s="36">
        <f>G15+G16+G17+G18+G19</f>
        <v>0</v>
      </c>
      <c r="H13" s="37">
        <f>SUM(H14:H19)</f>
        <v>0</v>
      </c>
      <c r="I13" s="37">
        <f>SUM(I14:I19)</f>
        <v>0</v>
      </c>
      <c r="J13" s="37">
        <f>SUM(J14:J19)</f>
        <v>0</v>
      </c>
      <c r="K13" s="37">
        <f>SUM(K14:K19)</f>
        <v>0</v>
      </c>
      <c r="L13" s="44">
        <f>L14+L15+L16+L17+L18+L19</f>
        <v>0</v>
      </c>
      <c r="M13" s="37">
        <f>SUM(M14:M19)</f>
        <v>0</v>
      </c>
    </row>
    <row r="14" spans="1:13">
      <c r="A14" s="12"/>
      <c r="B14" s="1" t="s">
        <v>3</v>
      </c>
      <c r="C14" s="205"/>
      <c r="D14" s="205"/>
      <c r="E14" s="205">
        <f>C14</f>
        <v>0</v>
      </c>
      <c r="F14" s="205">
        <f>C14*15</f>
        <v>0</v>
      </c>
      <c r="G14" s="205"/>
      <c r="H14" s="178">
        <f>F14</f>
        <v>0</v>
      </c>
      <c r="I14" s="178">
        <f t="shared" ref="I14:I19" si="2">H14+E14</f>
        <v>0</v>
      </c>
      <c r="J14" s="178">
        <f>3200*I14</f>
        <v>0</v>
      </c>
      <c r="K14" s="178">
        <f>H14*1600</f>
        <v>0</v>
      </c>
      <c r="L14" s="141"/>
      <c r="M14" s="42">
        <f>J14+K14</f>
        <v>0</v>
      </c>
    </row>
    <row r="15" spans="1:13">
      <c r="A15" s="12"/>
      <c r="B15" s="1" t="s">
        <v>6</v>
      </c>
      <c r="C15" s="205"/>
      <c r="D15" s="205"/>
      <c r="E15" s="205">
        <f>D15</f>
        <v>0</v>
      </c>
      <c r="F15" s="205"/>
      <c r="G15" s="205">
        <f>D15*15</f>
        <v>0</v>
      </c>
      <c r="H15" s="178">
        <f>G15</f>
        <v>0</v>
      </c>
      <c r="I15" s="178">
        <f t="shared" si="2"/>
        <v>0</v>
      </c>
      <c r="J15" s="178">
        <f t="shared" ref="J15:J19" si="3">3200*I15</f>
        <v>0</v>
      </c>
      <c r="K15" s="178">
        <f t="shared" ref="K15:K19" si="4">H15*1600</f>
        <v>0</v>
      </c>
      <c r="L15" s="141"/>
      <c r="M15" s="42">
        <f t="shared" ref="M15:M19" si="5">J15+K15</f>
        <v>0</v>
      </c>
    </row>
    <row r="16" spans="1:13">
      <c r="A16" s="12"/>
      <c r="B16" s="1" t="s">
        <v>5</v>
      </c>
      <c r="C16" s="205"/>
      <c r="D16" s="205"/>
      <c r="E16" s="205">
        <f>D16</f>
        <v>0</v>
      </c>
      <c r="F16" s="205"/>
      <c r="G16" s="205">
        <f>D16*15</f>
        <v>0</v>
      </c>
      <c r="H16" s="178">
        <f>G16</f>
        <v>0</v>
      </c>
      <c r="I16" s="178">
        <f t="shared" si="2"/>
        <v>0</v>
      </c>
      <c r="J16" s="178">
        <f t="shared" si="3"/>
        <v>0</v>
      </c>
      <c r="K16" s="178">
        <f t="shared" si="4"/>
        <v>0</v>
      </c>
      <c r="L16" s="141"/>
      <c r="M16" s="42">
        <f t="shared" si="5"/>
        <v>0</v>
      </c>
    </row>
    <row r="17" spans="1:13">
      <c r="A17" s="12"/>
      <c r="B17" s="2" t="s">
        <v>7</v>
      </c>
      <c r="C17" s="205"/>
      <c r="D17" s="205"/>
      <c r="E17" s="205">
        <f>D17</f>
        <v>0</v>
      </c>
      <c r="F17" s="205"/>
      <c r="G17" s="205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5"/>
      <c r="D18" s="205"/>
      <c r="E18" s="205">
        <f>D18</f>
        <v>0</v>
      </c>
      <c r="F18" s="205"/>
      <c r="G18" s="205">
        <f>D18*15</f>
        <v>0</v>
      </c>
      <c r="H18" s="178">
        <f>G18</f>
        <v>0</v>
      </c>
      <c r="I18" s="178">
        <f t="shared" si="2"/>
        <v>0</v>
      </c>
      <c r="J18" s="178">
        <f t="shared" si="3"/>
        <v>0</v>
      </c>
      <c r="K18" s="178">
        <f t="shared" si="4"/>
        <v>0</v>
      </c>
      <c r="L18" s="141"/>
      <c r="M18" s="42">
        <f t="shared" si="5"/>
        <v>0</v>
      </c>
    </row>
    <row r="19" spans="1:13">
      <c r="A19" s="14"/>
      <c r="B19" s="23" t="s">
        <v>4</v>
      </c>
      <c r="C19" s="205"/>
      <c r="D19" s="205"/>
      <c r="E19" s="205">
        <f>D19</f>
        <v>0</v>
      </c>
      <c r="F19" s="205"/>
      <c r="G19" s="205">
        <f>D19*15</f>
        <v>0</v>
      </c>
      <c r="H19" s="178">
        <f>G19</f>
        <v>0</v>
      </c>
      <c r="I19" s="178">
        <f t="shared" si="2"/>
        <v>0</v>
      </c>
      <c r="J19" s="178">
        <f t="shared" si="3"/>
        <v>0</v>
      </c>
      <c r="K19" s="178">
        <f t="shared" si="4"/>
        <v>0</v>
      </c>
      <c r="L19" s="141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0</v>
      </c>
      <c r="E20" s="36">
        <f t="shared" ref="E20:L20" si="6">E21</f>
        <v>0</v>
      </c>
      <c r="F20" s="36"/>
      <c r="G20" s="36">
        <f t="shared" si="6"/>
        <v>0</v>
      </c>
      <c r="H20" s="36">
        <f t="shared" si="6"/>
        <v>0</v>
      </c>
      <c r="I20" s="36">
        <f t="shared" si="6"/>
        <v>0</v>
      </c>
      <c r="J20" s="36">
        <f t="shared" si="6"/>
        <v>0</v>
      </c>
      <c r="K20" s="36">
        <f t="shared" si="6"/>
        <v>0</v>
      </c>
      <c r="L20" s="36">
        <f t="shared" si="6"/>
        <v>0</v>
      </c>
      <c r="M20" s="37">
        <f>M21</f>
        <v>0</v>
      </c>
    </row>
    <row r="21" spans="1:13">
      <c r="A21" s="10"/>
      <c r="B21" s="24" t="s">
        <v>19</v>
      </c>
      <c r="C21" s="205"/>
      <c r="D21" s="205"/>
      <c r="E21" s="205">
        <f>D21</f>
        <v>0</v>
      </c>
      <c r="F21" s="205"/>
      <c r="G21" s="205"/>
      <c r="H21" s="178">
        <f>G21</f>
        <v>0</v>
      </c>
      <c r="I21" s="178"/>
      <c r="J21" s="178">
        <f>3200*I21</f>
        <v>0</v>
      </c>
      <c r="K21" s="178"/>
      <c r="L21" s="141"/>
      <c r="M21" s="42">
        <f>J21+K21</f>
        <v>0</v>
      </c>
    </row>
    <row r="22" spans="1:13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3">
      <c r="A23" s="15"/>
      <c r="B23" s="3" t="s">
        <v>9</v>
      </c>
      <c r="C23" s="205"/>
      <c r="D23" s="205"/>
      <c r="E23" s="205">
        <f>D23</f>
        <v>0</v>
      </c>
      <c r="F23" s="205"/>
      <c r="G23" s="205">
        <f>E23*32</f>
        <v>0</v>
      </c>
      <c r="H23" s="178">
        <f>G23</f>
        <v>0</v>
      </c>
      <c r="I23" s="178">
        <f>H23+E23*2</f>
        <v>0</v>
      </c>
      <c r="J23" s="178">
        <f>3200*I23</f>
        <v>0</v>
      </c>
      <c r="K23" s="178">
        <f>1600*H23</f>
        <v>0</v>
      </c>
      <c r="L23" s="141"/>
      <c r="M23" s="42">
        <f>J23+K23</f>
        <v>0</v>
      </c>
    </row>
    <row r="24" spans="1:13">
      <c r="A24" s="35">
        <v>5</v>
      </c>
      <c r="B24" s="32" t="s">
        <v>24</v>
      </c>
      <c r="C24" s="36"/>
      <c r="D24" s="36">
        <f>D25</f>
        <v>0</v>
      </c>
      <c r="E24" s="36">
        <f t="shared" ref="E24:L24" si="8">E25</f>
        <v>0</v>
      </c>
      <c r="F24" s="36"/>
      <c r="G24" s="36">
        <f t="shared" si="8"/>
        <v>0</v>
      </c>
      <c r="H24" s="36">
        <f t="shared" si="8"/>
        <v>0</v>
      </c>
      <c r="I24" s="36">
        <f t="shared" si="8"/>
        <v>0</v>
      </c>
      <c r="J24" s="36">
        <f t="shared" si="8"/>
        <v>0</v>
      </c>
      <c r="K24" s="36">
        <f t="shared" si="8"/>
        <v>0</v>
      </c>
      <c r="L24" s="36">
        <f t="shared" si="8"/>
        <v>0</v>
      </c>
      <c r="M24" s="37">
        <f>M25</f>
        <v>0</v>
      </c>
    </row>
    <row r="25" spans="1:13">
      <c r="A25" s="16"/>
      <c r="B25" s="23" t="s">
        <v>10</v>
      </c>
      <c r="C25" s="205"/>
      <c r="D25" s="205"/>
      <c r="E25" s="205">
        <f>D25</f>
        <v>0</v>
      </c>
      <c r="F25" s="205"/>
      <c r="G25" s="205">
        <f>E25*28</f>
        <v>0</v>
      </c>
      <c r="H25" s="178">
        <f>G25</f>
        <v>0</v>
      </c>
      <c r="I25" s="178">
        <f>H25+E25</f>
        <v>0</v>
      </c>
      <c r="J25" s="178">
        <f>3200*I25</f>
        <v>0</v>
      </c>
      <c r="K25" s="178">
        <f>1600*H25</f>
        <v>0</v>
      </c>
      <c r="L25" s="141"/>
      <c r="M25" s="42">
        <f>J25+K25</f>
        <v>0</v>
      </c>
    </row>
    <row r="26" spans="1:13">
      <c r="A26" s="38">
        <v>6</v>
      </c>
      <c r="B26" s="32" t="s">
        <v>25</v>
      </c>
      <c r="C26" s="36"/>
      <c r="D26" s="36">
        <f>D27</f>
        <v>0</v>
      </c>
      <c r="E26" s="36">
        <f t="shared" ref="E26:L26" si="9">E27</f>
        <v>0</v>
      </c>
      <c r="F26" s="36"/>
      <c r="G26" s="36">
        <f t="shared" si="9"/>
        <v>0</v>
      </c>
      <c r="H26" s="36">
        <f t="shared" si="9"/>
        <v>0</v>
      </c>
      <c r="I26" s="36">
        <f t="shared" si="9"/>
        <v>0</v>
      </c>
      <c r="J26" s="36">
        <f t="shared" si="9"/>
        <v>0</v>
      </c>
      <c r="K26" s="36">
        <f t="shared" si="9"/>
        <v>0</v>
      </c>
      <c r="L26" s="36">
        <f t="shared" si="9"/>
        <v>0</v>
      </c>
      <c r="M26" s="37">
        <f>M27</f>
        <v>0</v>
      </c>
    </row>
    <row r="27" spans="1:13">
      <c r="A27" s="15"/>
      <c r="B27" s="3" t="s">
        <v>10</v>
      </c>
      <c r="C27" s="205"/>
      <c r="D27" s="205"/>
      <c r="E27" s="205">
        <f>D27</f>
        <v>0</v>
      </c>
      <c r="F27" s="205"/>
      <c r="G27" s="205">
        <f>E27*24</f>
        <v>0</v>
      </c>
      <c r="H27" s="178">
        <f>G27</f>
        <v>0</v>
      </c>
      <c r="I27" s="178">
        <f>H27+E27</f>
        <v>0</v>
      </c>
      <c r="J27" s="178">
        <f>3200*I27</f>
        <v>0</v>
      </c>
      <c r="K27" s="178">
        <f>1600*H27</f>
        <v>0</v>
      </c>
      <c r="L27" s="141"/>
      <c r="M27" s="42">
        <f>J27+K27</f>
        <v>0</v>
      </c>
    </row>
    <row r="28" spans="1:13">
      <c r="A28" s="35">
        <v>7</v>
      </c>
      <c r="B28" s="32" t="s">
        <v>26</v>
      </c>
      <c r="C28" s="36">
        <f>C29</f>
        <v>0</v>
      </c>
      <c r="D28" s="36">
        <f>D30+D31</f>
        <v>0</v>
      </c>
      <c r="E28" s="36">
        <f>SUM(E29:E31)</f>
        <v>0</v>
      </c>
      <c r="F28" s="36">
        <f>F29</f>
        <v>0</v>
      </c>
      <c r="G28" s="37">
        <f>G30+G31</f>
        <v>0</v>
      </c>
      <c r="H28" s="37">
        <f>SUM(H29:H31)</f>
        <v>0</v>
      </c>
      <c r="I28" s="36">
        <f t="shared" ref="I28:M28" si="10">SUM(I29:I31)</f>
        <v>0</v>
      </c>
      <c r="J28" s="36">
        <f t="shared" si="10"/>
        <v>0</v>
      </c>
      <c r="K28" s="36">
        <f t="shared" si="10"/>
        <v>0</v>
      </c>
      <c r="L28" s="36">
        <f t="shared" si="10"/>
        <v>0</v>
      </c>
      <c r="M28" s="37">
        <f t="shared" si="10"/>
        <v>0</v>
      </c>
    </row>
    <row r="29" spans="1:13">
      <c r="A29" s="12"/>
      <c r="B29" s="1" t="s">
        <v>3</v>
      </c>
      <c r="C29" s="205"/>
      <c r="D29" s="205"/>
      <c r="E29" s="205">
        <f>C29</f>
        <v>0</v>
      </c>
      <c r="F29" s="205"/>
      <c r="G29" s="205"/>
      <c r="H29" s="178">
        <f>F29</f>
        <v>0</v>
      </c>
      <c r="I29" s="178">
        <f>H29+E29</f>
        <v>0</v>
      </c>
      <c r="J29" s="178">
        <f>3200*I29</f>
        <v>0</v>
      </c>
      <c r="K29" s="178">
        <f>1600*H29</f>
        <v>0</v>
      </c>
      <c r="L29" s="141"/>
      <c r="M29" s="42">
        <f>J29+K29</f>
        <v>0</v>
      </c>
    </row>
    <row r="30" spans="1:13">
      <c r="A30" s="12"/>
      <c r="B30" s="1" t="s">
        <v>11</v>
      </c>
      <c r="C30" s="205"/>
      <c r="D30" s="205"/>
      <c r="E30" s="205">
        <f>D30</f>
        <v>0</v>
      </c>
      <c r="F30" s="205"/>
      <c r="G30" s="178"/>
      <c r="H30" s="178">
        <f>G30</f>
        <v>0</v>
      </c>
      <c r="I30" s="178">
        <f>H30+E30</f>
        <v>0</v>
      </c>
      <c r="J30" s="178">
        <f>3200*I30</f>
        <v>0</v>
      </c>
      <c r="K30" s="178">
        <f>1600*H30</f>
        <v>0</v>
      </c>
      <c r="L30" s="141"/>
      <c r="M30" s="42">
        <f>J30+K30+M74</f>
        <v>0</v>
      </c>
    </row>
    <row r="31" spans="1:13">
      <c r="A31" s="14"/>
      <c r="B31" s="130" t="s">
        <v>188</v>
      </c>
      <c r="C31" s="205"/>
      <c r="D31" s="205"/>
      <c r="E31" s="205">
        <f>D31</f>
        <v>0</v>
      </c>
      <c r="F31" s="205"/>
      <c r="G31" s="178">
        <f>E31*15</f>
        <v>0</v>
      </c>
      <c r="H31" s="178">
        <f>G31</f>
        <v>0</v>
      </c>
      <c r="I31" s="178">
        <f>H31+E31</f>
        <v>0</v>
      </c>
      <c r="J31" s="178">
        <f>3200*I31</f>
        <v>0</v>
      </c>
      <c r="K31" s="178">
        <f>1600*H31</f>
        <v>0</v>
      </c>
      <c r="L31" s="141"/>
      <c r="M31" s="42">
        <f>J31+K31</f>
        <v>0</v>
      </c>
    </row>
    <row r="32" spans="1:13">
      <c r="A32" s="35">
        <v>8</v>
      </c>
      <c r="B32" s="32" t="s">
        <v>142</v>
      </c>
      <c r="C32" s="36"/>
      <c r="D32" s="36">
        <f>D33</f>
        <v>0</v>
      </c>
      <c r="E32" s="36">
        <f t="shared" ref="E32:L32" si="11">E33</f>
        <v>0</v>
      </c>
      <c r="F32" s="36"/>
      <c r="G32" s="36">
        <f t="shared" si="11"/>
        <v>0</v>
      </c>
      <c r="H32" s="36">
        <f t="shared" si="11"/>
        <v>0</v>
      </c>
      <c r="I32" s="37">
        <f>I33</f>
        <v>0</v>
      </c>
      <c r="J32" s="36">
        <f t="shared" si="11"/>
        <v>0</v>
      </c>
      <c r="K32" s="36">
        <f t="shared" si="11"/>
        <v>0</v>
      </c>
      <c r="L32" s="36">
        <f t="shared" si="11"/>
        <v>0</v>
      </c>
      <c r="M32" s="37">
        <f>M33</f>
        <v>0</v>
      </c>
    </row>
    <row r="33" spans="1:13">
      <c r="A33" s="10"/>
      <c r="B33" s="24" t="s">
        <v>19</v>
      </c>
      <c r="C33" s="205"/>
      <c r="D33" s="205"/>
      <c r="E33" s="205">
        <f>D33</f>
        <v>0</v>
      </c>
      <c r="F33" s="205"/>
      <c r="G33" s="205">
        <f>E33*15</f>
        <v>0</v>
      </c>
      <c r="H33" s="178">
        <f>G33</f>
        <v>0</v>
      </c>
      <c r="I33" s="178">
        <f>H33+E33</f>
        <v>0</v>
      </c>
      <c r="J33" s="178">
        <f>3200*I33</f>
        <v>0</v>
      </c>
      <c r="K33" s="178"/>
      <c r="L33" s="141"/>
      <c r="M33" s="42">
        <f>J33+K33</f>
        <v>0</v>
      </c>
    </row>
    <row r="34" spans="1:13">
      <c r="A34" s="35">
        <v>9</v>
      </c>
      <c r="B34" s="32" t="s">
        <v>27</v>
      </c>
      <c r="C34" s="36">
        <f>C35</f>
        <v>0</v>
      </c>
      <c r="D34" s="36">
        <f>D36+D37</f>
        <v>0</v>
      </c>
      <c r="E34" s="36">
        <f>C34+D34</f>
        <v>0</v>
      </c>
      <c r="F34" s="36">
        <f>F35</f>
        <v>0</v>
      </c>
      <c r="G34" s="36">
        <f>G36+G37</f>
        <v>0</v>
      </c>
      <c r="H34" s="37">
        <f>SUM(H35:H37)</f>
        <v>0</v>
      </c>
      <c r="I34" s="37">
        <f>SUM(I35:I37)</f>
        <v>0</v>
      </c>
      <c r="J34" s="37">
        <f>SUM(J35:J37)</f>
        <v>0</v>
      </c>
      <c r="K34" s="37">
        <f>SUM(K35:K37)</f>
        <v>0</v>
      </c>
      <c r="L34" s="36">
        <f t="shared" ref="L34" si="12">L36+L37</f>
        <v>0</v>
      </c>
      <c r="M34" s="37">
        <f>SUM(M35:M37)</f>
        <v>0</v>
      </c>
    </row>
    <row r="35" spans="1:13">
      <c r="A35" s="12"/>
      <c r="B35" s="1" t="s">
        <v>3</v>
      </c>
      <c r="C35" s="205"/>
      <c r="D35" s="205"/>
      <c r="E35" s="205">
        <f>C35</f>
        <v>0</v>
      </c>
      <c r="F35" s="205"/>
      <c r="G35" s="205"/>
      <c r="H35" s="178">
        <f>F35</f>
        <v>0</v>
      </c>
      <c r="I35" s="178">
        <f>H35+E35</f>
        <v>0</v>
      </c>
      <c r="J35" s="178">
        <f>3200*I35</f>
        <v>0</v>
      </c>
      <c r="K35" s="178">
        <f>1600*H35</f>
        <v>0</v>
      </c>
      <c r="L35" s="141"/>
      <c r="M35" s="42">
        <f>J35+K35</f>
        <v>0</v>
      </c>
    </row>
    <row r="36" spans="1:13">
      <c r="A36" s="13"/>
      <c r="B36" s="1" t="s">
        <v>12</v>
      </c>
      <c r="C36" s="205"/>
      <c r="D36" s="205"/>
      <c r="E36" s="205">
        <f>D36</f>
        <v>0</v>
      </c>
      <c r="F36" s="205"/>
      <c r="G36" s="205"/>
      <c r="H36" s="178">
        <f>G36</f>
        <v>0</v>
      </c>
      <c r="I36" s="178">
        <f>H36+E36</f>
        <v>0</v>
      </c>
      <c r="J36" s="178">
        <f>3200*I36</f>
        <v>0</v>
      </c>
      <c r="K36" s="178">
        <f>1600*H36</f>
        <v>0</v>
      </c>
      <c r="L36" s="141"/>
      <c r="M36" s="42">
        <f>J36+K36+M75</f>
        <v>0</v>
      </c>
    </row>
    <row r="37" spans="1:13">
      <c r="A37" s="13"/>
      <c r="B37" s="196" t="s">
        <v>193</v>
      </c>
      <c r="C37" s="205"/>
      <c r="D37" s="205"/>
      <c r="E37" s="205">
        <f>D37</f>
        <v>0</v>
      </c>
      <c r="F37" s="205"/>
      <c r="G37" s="205"/>
      <c r="H37" s="178">
        <f>G37</f>
        <v>0</v>
      </c>
      <c r="I37" s="178"/>
      <c r="J37" s="178">
        <f>4000*I37</f>
        <v>0</v>
      </c>
      <c r="K37" s="178"/>
      <c r="L37" s="141"/>
      <c r="M37" s="42">
        <f>J37+K37</f>
        <v>0</v>
      </c>
    </row>
    <row r="38" spans="1:13">
      <c r="A38" s="35">
        <v>10</v>
      </c>
      <c r="B38" s="32" t="s">
        <v>28</v>
      </c>
      <c r="C38" s="36"/>
      <c r="D38" s="36">
        <f>D39+D40</f>
        <v>0</v>
      </c>
      <c r="E38" s="36">
        <f t="shared" ref="E38:M38" si="13">E39+E40</f>
        <v>0</v>
      </c>
      <c r="F38" s="36">
        <f t="shared" si="13"/>
        <v>0</v>
      </c>
      <c r="G38" s="36">
        <f t="shared" si="13"/>
        <v>0</v>
      </c>
      <c r="H38" s="36">
        <f t="shared" si="13"/>
        <v>0</v>
      </c>
      <c r="I38" s="36">
        <f t="shared" si="13"/>
        <v>0</v>
      </c>
      <c r="J38" s="36">
        <f t="shared" si="13"/>
        <v>0</v>
      </c>
      <c r="K38" s="36">
        <f t="shared" si="13"/>
        <v>0</v>
      </c>
      <c r="L38" s="36">
        <f t="shared" si="13"/>
        <v>0</v>
      </c>
      <c r="M38" s="36">
        <f t="shared" si="13"/>
        <v>0</v>
      </c>
    </row>
    <row r="39" spans="1:13">
      <c r="A39" s="13"/>
      <c r="B39" s="196" t="s">
        <v>192</v>
      </c>
      <c r="C39" s="205"/>
      <c r="D39" s="205"/>
      <c r="E39" s="205">
        <f>D39</f>
        <v>0</v>
      </c>
      <c r="F39" s="205"/>
      <c r="G39" s="205">
        <f>E39*15</f>
        <v>0</v>
      </c>
      <c r="H39" s="178">
        <f>G39</f>
        <v>0</v>
      </c>
      <c r="I39" s="178">
        <f>H39+E39</f>
        <v>0</v>
      </c>
      <c r="J39" s="178">
        <f>4000*I39</f>
        <v>0</v>
      </c>
      <c r="K39" s="178"/>
      <c r="L39" s="141"/>
      <c r="M39" s="42">
        <f>J39+K39</f>
        <v>0</v>
      </c>
    </row>
    <row r="40" spans="1:13">
      <c r="A40" s="14"/>
      <c r="B40" s="180"/>
      <c r="C40" s="205"/>
      <c r="D40" s="205"/>
      <c r="E40" s="205"/>
      <c r="F40" s="205"/>
      <c r="G40" s="205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3">
      <c r="A42" s="9"/>
      <c r="B42" s="24" t="s">
        <v>13</v>
      </c>
      <c r="C42" s="205"/>
      <c r="D42" s="205"/>
      <c r="E42" s="205">
        <f>D42</f>
        <v>0</v>
      </c>
      <c r="F42" s="205"/>
      <c r="G42" s="205">
        <f>E42*44</f>
        <v>0</v>
      </c>
      <c r="H42" s="178">
        <f>G42</f>
        <v>0</v>
      </c>
      <c r="I42" s="178">
        <f>H42+E42*2</f>
        <v>0</v>
      </c>
      <c r="J42" s="178">
        <f>4300*I42</f>
        <v>0</v>
      </c>
      <c r="K42" s="178">
        <f>1500*H42</f>
        <v>0</v>
      </c>
      <c r="L42" s="141"/>
      <c r="M42" s="42">
        <f>J42+K42</f>
        <v>0</v>
      </c>
    </row>
    <row r="43" spans="1:13">
      <c r="A43" s="9"/>
      <c r="B43" s="24" t="s">
        <v>14</v>
      </c>
      <c r="C43" s="205"/>
      <c r="D43" s="205"/>
      <c r="E43" s="205">
        <f>D43</f>
        <v>0</v>
      </c>
      <c r="F43" s="205"/>
      <c r="G43" s="205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0</v>
      </c>
      <c r="E44" s="36">
        <f t="shared" ref="E44:L44" si="15">E45+E46+E47</f>
        <v>0</v>
      </c>
      <c r="F44" s="36"/>
      <c r="G44" s="36">
        <f t="shared" si="15"/>
        <v>0</v>
      </c>
      <c r="H44" s="36">
        <f t="shared" si="15"/>
        <v>0</v>
      </c>
      <c r="I44" s="36">
        <f t="shared" si="15"/>
        <v>0</v>
      </c>
      <c r="J44" s="37">
        <f>J45+J46+J47</f>
        <v>0</v>
      </c>
      <c r="K44" s="37">
        <f>K45+K46+K47</f>
        <v>0</v>
      </c>
      <c r="L44" s="36">
        <f t="shared" si="15"/>
        <v>0</v>
      </c>
      <c r="M44" s="37">
        <f>M45+M46+M47</f>
        <v>0</v>
      </c>
    </row>
    <row r="45" spans="1:13">
      <c r="A45" s="17"/>
      <c r="B45" s="25" t="s">
        <v>13</v>
      </c>
      <c r="C45" s="205"/>
      <c r="D45" s="205"/>
      <c r="E45" s="205">
        <f>D45</f>
        <v>0</v>
      </c>
      <c r="F45" s="205"/>
      <c r="G45" s="205">
        <f>D45*40</f>
        <v>0</v>
      </c>
      <c r="H45" s="178">
        <f>G45</f>
        <v>0</v>
      </c>
      <c r="I45" s="205">
        <f>E45*42</f>
        <v>0</v>
      </c>
      <c r="J45" s="178">
        <f>5590*I45</f>
        <v>0</v>
      </c>
      <c r="K45" s="178">
        <f>1500*H45</f>
        <v>0</v>
      </c>
      <c r="L45" s="141"/>
      <c r="M45" s="42">
        <f>J45+K45</f>
        <v>0</v>
      </c>
    </row>
    <row r="46" spans="1:13">
      <c r="A46" s="18"/>
      <c r="B46" s="24" t="s">
        <v>15</v>
      </c>
      <c r="C46" s="205"/>
      <c r="D46" s="205"/>
      <c r="E46" s="205">
        <f>D46</f>
        <v>0</v>
      </c>
      <c r="F46" s="205"/>
      <c r="G46" s="205">
        <f>D46*40</f>
        <v>0</v>
      </c>
      <c r="H46" s="178">
        <f>G46</f>
        <v>0</v>
      </c>
      <c r="I46" s="205">
        <f>E46*42</f>
        <v>0</v>
      </c>
      <c r="J46" s="178">
        <f>5590*I46</f>
        <v>0</v>
      </c>
      <c r="K46" s="178">
        <f>1500*H46</f>
        <v>0</v>
      </c>
      <c r="L46" s="141"/>
      <c r="M46" s="42">
        <f>J46+K46</f>
        <v>0</v>
      </c>
    </row>
    <row r="47" spans="1:13">
      <c r="A47" s="9"/>
      <c r="B47" s="22" t="s">
        <v>167</v>
      </c>
      <c r="C47" s="205"/>
      <c r="D47" s="205"/>
      <c r="E47" s="205">
        <f>D47</f>
        <v>0</v>
      </c>
      <c r="F47" s="205"/>
      <c r="G47" s="205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205"/>
      <c r="D49" s="205"/>
      <c r="E49" s="205">
        <f>D49</f>
        <v>0</v>
      </c>
      <c r="F49" s="205"/>
      <c r="G49" s="205">
        <f>D49*28</f>
        <v>0</v>
      </c>
      <c r="H49" s="178">
        <f>G49</f>
        <v>0</v>
      </c>
      <c r="I49" s="178">
        <f>H49+E49</f>
        <v>0</v>
      </c>
      <c r="J49" s="178">
        <f>4300*I49</f>
        <v>0</v>
      </c>
      <c r="K49" s="178">
        <f>2500*H49</f>
        <v>0</v>
      </c>
      <c r="L49" s="141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0</v>
      </c>
      <c r="E50" s="36">
        <f t="shared" ref="E50:L50" si="17">E51+E52</f>
        <v>0</v>
      </c>
      <c r="F50" s="36"/>
      <c r="G50" s="36">
        <f t="shared" si="17"/>
        <v>0</v>
      </c>
      <c r="H50" s="36">
        <f t="shared" si="17"/>
        <v>0</v>
      </c>
      <c r="I50" s="36">
        <f t="shared" si="17"/>
        <v>0</v>
      </c>
      <c r="J50" s="36">
        <f t="shared" si="17"/>
        <v>0</v>
      </c>
      <c r="K50" s="36">
        <f t="shared" si="17"/>
        <v>0</v>
      </c>
      <c r="L50" s="36">
        <f t="shared" si="17"/>
        <v>0</v>
      </c>
      <c r="M50" s="37">
        <f>M51+M52</f>
        <v>0</v>
      </c>
    </row>
    <row r="51" spans="1:13">
      <c r="A51" s="89"/>
      <c r="B51" s="92" t="s">
        <v>137</v>
      </c>
      <c r="C51" s="90"/>
      <c r="D51" s="90"/>
      <c r="E51" s="205">
        <f>D51</f>
        <v>0</v>
      </c>
      <c r="F51" s="90"/>
      <c r="G51" s="90">
        <f>E51*15</f>
        <v>0</v>
      </c>
      <c r="H51" s="178">
        <f>G51</f>
        <v>0</v>
      </c>
      <c r="I51" s="178">
        <f>H51+E51</f>
        <v>0</v>
      </c>
      <c r="J51" s="178">
        <f>4000*I51</f>
        <v>0</v>
      </c>
      <c r="K51" s="178"/>
      <c r="L51" s="91"/>
      <c r="M51" s="42">
        <f>J51+K51</f>
        <v>0</v>
      </c>
    </row>
    <row r="52" spans="1:13">
      <c r="A52" s="13"/>
      <c r="B52" s="93" t="s">
        <v>18</v>
      </c>
      <c r="C52" s="205"/>
      <c r="D52" s="205"/>
      <c r="E52" s="205">
        <f>D52</f>
        <v>0</v>
      </c>
      <c r="F52" s="205"/>
      <c r="G52" s="90">
        <f>E52*15</f>
        <v>0</v>
      </c>
      <c r="H52" s="178">
        <f>G52</f>
        <v>0</v>
      </c>
      <c r="I52" s="178">
        <f>H52+E52</f>
        <v>0</v>
      </c>
      <c r="J52" s="178">
        <f>4000*I52</f>
        <v>0</v>
      </c>
      <c r="K52" s="178"/>
      <c r="L52" s="141"/>
      <c r="M52" s="42">
        <f>J52+K52</f>
        <v>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0</v>
      </c>
      <c r="E57" s="60">
        <f>SUM(E58:E60)</f>
        <v>0</v>
      </c>
      <c r="F57" s="60"/>
      <c r="G57" s="60">
        <f>SUM(G58:G60)</f>
        <v>0</v>
      </c>
      <c r="H57" s="95">
        <f>SUM(H58:H60)</f>
        <v>0</v>
      </c>
      <c r="I57" s="60">
        <f t="shared" ref="I57:M57" si="20">SUM(I58:I60)</f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197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0</v>
      </c>
      <c r="E61" s="60">
        <f>E62+E63</f>
        <v>0</v>
      </c>
      <c r="F61" s="60"/>
      <c r="G61" s="60">
        <f>G62+G63</f>
        <v>0</v>
      </c>
      <c r="H61" s="60">
        <f t="shared" ref="H61:L61" si="22">H62+H63</f>
        <v>0</v>
      </c>
      <c r="I61" s="60">
        <f t="shared" si="22"/>
        <v>0</v>
      </c>
      <c r="J61" s="60">
        <f t="shared" si="22"/>
        <v>0</v>
      </c>
      <c r="K61" s="60">
        <f t="shared" si="22"/>
        <v>0</v>
      </c>
      <c r="L61" s="60">
        <f t="shared" si="22"/>
        <v>0</v>
      </c>
      <c r="M61" s="95">
        <f>M62+M63</f>
        <v>0</v>
      </c>
    </row>
    <row r="62" spans="1:13">
      <c r="A62" s="109"/>
      <c r="B62" s="112" t="s">
        <v>165</v>
      </c>
      <c r="C62" s="114"/>
      <c r="D62" s="114"/>
      <c r="E62" s="111">
        <f>D62</f>
        <v>0</v>
      </c>
      <c r="F62" s="114"/>
      <c r="G62" s="114"/>
      <c r="H62" s="115">
        <f>G62</f>
        <v>0</v>
      </c>
      <c r="I62" s="115">
        <f>H62+E62*2</f>
        <v>0</v>
      </c>
      <c r="J62" s="116">
        <f>4300*I62</f>
        <v>0</v>
      </c>
      <c r="K62" s="115">
        <f>H62*2500</f>
        <v>0</v>
      </c>
      <c r="L62" s="117"/>
      <c r="M62" s="42">
        <f>J62+K62</f>
        <v>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/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/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0</v>
      </c>
      <c r="E72" s="103">
        <f t="shared" si="25"/>
        <v>0</v>
      </c>
      <c r="F72" s="103">
        <f t="shared" si="25"/>
        <v>0</v>
      </c>
      <c r="G72" s="103">
        <f t="shared" si="25"/>
        <v>0</v>
      </c>
      <c r="H72" s="104">
        <f t="shared" si="25"/>
        <v>0</v>
      </c>
      <c r="I72" s="104">
        <f t="shared" si="25"/>
        <v>0</v>
      </c>
      <c r="J72" s="104">
        <f t="shared" si="25"/>
        <v>0</v>
      </c>
      <c r="K72" s="104">
        <f t="shared" si="25"/>
        <v>0</v>
      </c>
      <c r="L72" s="103">
        <f t="shared" si="25"/>
        <v>0</v>
      </c>
      <c r="M72" s="104">
        <f>M73</f>
        <v>0</v>
      </c>
    </row>
    <row r="73" spans="1:13">
      <c r="A73" s="14"/>
      <c r="B73" s="128" t="s">
        <v>182</v>
      </c>
      <c r="C73" s="101"/>
      <c r="D73" s="101"/>
      <c r="E73" s="101">
        <f>D73</f>
        <v>0</v>
      </c>
      <c r="F73" s="101"/>
      <c r="G73" s="101">
        <f>E73*41</f>
        <v>0</v>
      </c>
      <c r="H73" s="102">
        <f>G73</f>
        <v>0</v>
      </c>
      <c r="I73" s="102">
        <f>H73+E73*2</f>
        <v>0</v>
      </c>
      <c r="J73" s="178">
        <f>5590*I73</f>
        <v>0</v>
      </c>
      <c r="K73" s="178">
        <f>3200*H73</f>
        <v>0</v>
      </c>
      <c r="L73" s="45"/>
      <c r="M73" s="42">
        <f>J73+K73</f>
        <v>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0</v>
      </c>
      <c r="D76" s="41">
        <f>D8+D13+D20+D22+D24+D26+D28+D32+D34+D38+D41+D44+D48+D50+D53+D55+D57+D61+D66+D68+D70+D72</f>
        <v>0</v>
      </c>
      <c r="E76" s="41">
        <f>E8+E13+E20+E22+E24+E26+E28+E32+E34+E38+E41+E44+E48+E50+E53+E55+E57+E61+E64+E66+E68+E70+E72</f>
        <v>0</v>
      </c>
      <c r="F76" s="41">
        <f>F8+F13+F28+F34+F64</f>
        <v>0</v>
      </c>
      <c r="G76" s="41">
        <f>G8+G13+G20+G22+G24+G26+G28+G32+G34+G38+G41+G44+G48+G50+G53+G55+G57+G61+G66+G68+G70+G72</f>
        <v>0</v>
      </c>
      <c r="H76" s="41">
        <f>H8+H13+H20+H22+H24+H26+H28+H32+H34+H38+H41+H44+H48+H50+H53+H55+H57+H61+H64+H66+H68+H70+H72</f>
        <v>0</v>
      </c>
      <c r="I76" s="41">
        <f>I8+I13+I20+I22+I24+I26+I28+I32+I34+I38+I41+I44+I48+I50+I53+I55+I57+I61+I64+I66+I68+I70+I72</f>
        <v>0</v>
      </c>
      <c r="J76" s="41">
        <f>J8+J13+J20+J22+J24+J26+J28+J32+J34+J38+J41+J44+J48+J50+J53+J55+J57+J61+J64+J66+J68+J70+J72</f>
        <v>0</v>
      </c>
      <c r="K76" s="41">
        <f>K8+K13+K20+K22+K24+K26+K28+K32+K34+K38+K41+K44+K48+K50+K53+K55+K57+K61+K64+K66+K68+K70+K72</f>
        <v>0</v>
      </c>
      <c r="L76" s="41"/>
      <c r="M76" s="41">
        <f>M8+M13+M20+M22+M24+M26+M28+M32+M34+M38+M41+M44+M48+M50+M53+M55+M57+M61+M64+M77+M78+M66+M68+M70+M72</f>
        <v>0</v>
      </c>
    </row>
    <row r="77" spans="1:13" ht="13.5" thickTop="1">
      <c r="D77" s="270"/>
      <c r="E77" s="270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204"/>
      <c r="D78" s="248"/>
      <c r="E78" s="248"/>
      <c r="F78" s="204"/>
      <c r="G78" s="204"/>
      <c r="H78" s="81"/>
      <c r="J78" s="80"/>
      <c r="K78" s="87" t="s">
        <v>88</v>
      </c>
      <c r="L78" s="88"/>
      <c r="M78" s="87">
        <f>15000*L78</f>
        <v>0</v>
      </c>
    </row>
    <row r="79" spans="1:13">
      <c r="B79" s="132"/>
      <c r="C79" s="204"/>
      <c r="D79" s="261"/>
      <c r="E79" s="261"/>
      <c r="F79" s="204"/>
      <c r="G79" s="204"/>
      <c r="H79" s="81"/>
      <c r="K79" s="73" t="s">
        <v>32</v>
      </c>
      <c r="L79" s="206">
        <f>L77+L78</f>
        <v>0</v>
      </c>
    </row>
    <row r="80" spans="1:13">
      <c r="B80" s="132"/>
      <c r="C80" s="204"/>
      <c r="D80" s="263"/>
      <c r="E80" s="263"/>
      <c r="F80" s="133"/>
      <c r="G80" s="133"/>
      <c r="H80" s="82"/>
      <c r="I80" s="77"/>
      <c r="J80" s="134"/>
      <c r="K80" s="81"/>
      <c r="L80" s="204"/>
      <c r="M80" s="81"/>
    </row>
    <row r="81" spans="2:13">
      <c r="B81" s="132"/>
      <c r="C81" s="204"/>
      <c r="D81" s="261"/>
      <c r="E81" s="261"/>
      <c r="F81" s="204"/>
      <c r="G81" s="204"/>
      <c r="H81" s="82"/>
      <c r="I81" s="74"/>
      <c r="J81" s="81"/>
      <c r="K81" s="136"/>
      <c r="L81" s="136"/>
      <c r="M81" s="136"/>
    </row>
    <row r="82" spans="2:13">
      <c r="B82" s="132"/>
      <c r="C82" s="204"/>
      <c r="D82" s="261"/>
      <c r="E82" s="261"/>
      <c r="F82" s="204"/>
      <c r="G82" s="204"/>
      <c r="H82" s="82"/>
      <c r="I82" s="73"/>
      <c r="J82" s="81"/>
      <c r="K82" s="81"/>
      <c r="L82" s="139"/>
      <c r="M82" s="97"/>
    </row>
    <row r="83" spans="2:13">
      <c r="B83" s="132"/>
      <c r="C83" s="204"/>
      <c r="D83" s="261"/>
      <c r="E83" s="261"/>
      <c r="F83" s="204"/>
      <c r="G83" s="204"/>
      <c r="H83" s="82"/>
      <c r="I83" s="74"/>
      <c r="J83" s="81"/>
      <c r="K83" s="81"/>
      <c r="L83" s="204"/>
      <c r="M83" s="97"/>
    </row>
    <row r="84" spans="2:13">
      <c r="B84" s="132"/>
      <c r="C84" s="204"/>
      <c r="D84" s="261"/>
      <c r="E84" s="261"/>
      <c r="F84" s="135"/>
      <c r="G84" s="135"/>
      <c r="H84" s="83"/>
      <c r="I84" s="74"/>
      <c r="J84" s="81"/>
      <c r="K84" s="81"/>
      <c r="L84" s="204"/>
      <c r="M84" s="81"/>
    </row>
    <row r="85" spans="2:13">
      <c r="B85" s="132"/>
      <c r="C85" s="204"/>
      <c r="D85" s="261"/>
      <c r="E85" s="261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204"/>
      <c r="D86" s="262"/>
      <c r="E86" s="262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204"/>
      <c r="D87" s="261"/>
      <c r="E87" s="261"/>
      <c r="F87" s="204"/>
      <c r="G87" s="204"/>
      <c r="H87" s="97"/>
      <c r="J87" s="81"/>
      <c r="K87" s="81"/>
      <c r="L87" s="81"/>
      <c r="M87" s="97"/>
    </row>
    <row r="88" spans="2:13">
      <c r="B88" s="137"/>
      <c r="C88" s="204"/>
      <c r="D88" s="261"/>
      <c r="E88" s="261"/>
      <c r="F88" s="204"/>
      <c r="G88" s="204"/>
      <c r="H88" s="81"/>
      <c r="I88" s="31"/>
      <c r="J88" s="31"/>
    </row>
    <row r="89" spans="2:13">
      <c r="B89" s="138"/>
      <c r="C89" s="139"/>
      <c r="D89" s="261"/>
      <c r="E89" s="261"/>
      <c r="F89" s="204"/>
      <c r="G89" s="204"/>
      <c r="H89" s="81"/>
    </row>
    <row r="90" spans="2:13">
      <c r="B90" s="140"/>
      <c r="C90" s="204"/>
      <c r="D90" s="261"/>
      <c r="E90" s="261"/>
      <c r="F90" s="81"/>
      <c r="G90" s="81"/>
      <c r="H90" s="81"/>
      <c r="J90" s="31"/>
      <c r="M90" s="31"/>
    </row>
    <row r="91" spans="2:13">
      <c r="B91" s="140"/>
      <c r="C91" s="204"/>
      <c r="D91" s="261"/>
      <c r="E91" s="261"/>
      <c r="F91" s="81"/>
      <c r="G91" s="81"/>
      <c r="H91" s="81"/>
      <c r="J91" t="s">
        <v>70</v>
      </c>
    </row>
  </sheetData>
  <mergeCells count="28">
    <mergeCell ref="D91:E91"/>
    <mergeCell ref="D90:E90"/>
    <mergeCell ref="D89:E89"/>
    <mergeCell ref="D78:E78"/>
    <mergeCell ref="A1:C1"/>
    <mergeCell ref="D1:M1"/>
    <mergeCell ref="A2:C2"/>
    <mergeCell ref="D2:M2"/>
    <mergeCell ref="A3:C3"/>
    <mergeCell ref="A4:M4"/>
    <mergeCell ref="A5:M5"/>
    <mergeCell ref="C6:E6"/>
    <mergeCell ref="F6:I6"/>
    <mergeCell ref="J6:J7"/>
    <mergeCell ref="K6:K7"/>
    <mergeCell ref="L6:L7"/>
    <mergeCell ref="M6:M7"/>
    <mergeCell ref="D82:E82"/>
    <mergeCell ref="D83:E83"/>
    <mergeCell ref="D80:E80"/>
    <mergeCell ref="D81:E81"/>
    <mergeCell ref="D77:E77"/>
    <mergeCell ref="D79:E79"/>
    <mergeCell ref="D84:E84"/>
    <mergeCell ref="D85:E85"/>
    <mergeCell ref="D86:E86"/>
    <mergeCell ref="D87:E87"/>
    <mergeCell ref="D88:E88"/>
  </mergeCells>
  <phoneticPr fontId="9" type="noConversion"/>
  <pageMargins left="0.75" right="0.25" top="0" bottom="1" header="0.5" footer="0.5"/>
  <pageSetup paperSize="9" orientation="landscape" verticalDpi="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91"/>
  <sheetViews>
    <sheetView workbookViewId="0">
      <selection sqref="A1:XFD1048576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2" t="s">
        <v>64</v>
      </c>
      <c r="B1" s="272"/>
      <c r="C1" s="272"/>
      <c r="D1" s="273" t="s">
        <v>65</v>
      </c>
      <c r="E1" s="273"/>
      <c r="F1" s="273"/>
      <c r="G1" s="273"/>
      <c r="H1" s="273"/>
      <c r="I1" s="273"/>
      <c r="J1" s="273"/>
      <c r="K1" s="273"/>
      <c r="L1" s="273"/>
      <c r="M1" s="273"/>
    </row>
    <row r="2" spans="1:13">
      <c r="A2" s="273" t="s">
        <v>66</v>
      </c>
      <c r="B2" s="273"/>
      <c r="C2" s="273"/>
      <c r="D2" s="274" t="s">
        <v>67</v>
      </c>
      <c r="E2" s="274"/>
      <c r="F2" s="274"/>
      <c r="G2" s="274"/>
      <c r="H2" s="274"/>
      <c r="I2" s="274"/>
      <c r="J2" s="274"/>
      <c r="K2" s="274"/>
      <c r="L2" s="274"/>
      <c r="M2" s="274"/>
    </row>
    <row r="3" spans="1:13">
      <c r="A3" s="249" t="s">
        <v>68</v>
      </c>
      <c r="B3" s="249"/>
      <c r="C3" s="249"/>
    </row>
    <row r="4" spans="1:13" ht="20.25">
      <c r="A4" s="271" t="s">
        <v>69</v>
      </c>
      <c r="B4" s="271"/>
      <c r="C4" s="271"/>
      <c r="D4" s="271"/>
      <c r="E4" s="271"/>
      <c r="F4" s="271"/>
      <c r="G4" s="271"/>
      <c r="H4" s="271"/>
      <c r="I4" s="271"/>
      <c r="J4" s="271"/>
      <c r="K4" s="271"/>
      <c r="L4" s="271"/>
      <c r="M4" s="271"/>
    </row>
    <row r="5" spans="1:13" ht="13.5" thickBot="1">
      <c r="A5" s="264" t="s">
        <v>194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</row>
    <row r="6" spans="1:13" ht="13.5" customHeight="1" thickTop="1">
      <c r="A6" s="5" t="s">
        <v>0</v>
      </c>
      <c r="B6" s="20" t="s">
        <v>1</v>
      </c>
      <c r="C6" s="265" t="s">
        <v>31</v>
      </c>
      <c r="D6" s="265"/>
      <c r="E6" s="265"/>
      <c r="F6" s="265" t="s">
        <v>33</v>
      </c>
      <c r="G6" s="265"/>
      <c r="H6" s="265"/>
      <c r="I6" s="265"/>
      <c r="J6" s="266" t="s">
        <v>41</v>
      </c>
      <c r="K6" s="266" t="s">
        <v>42</v>
      </c>
      <c r="L6" s="266" t="s">
        <v>43</v>
      </c>
      <c r="M6" s="268" t="s">
        <v>45</v>
      </c>
    </row>
    <row r="7" spans="1:13">
      <c r="A7" s="6" t="s">
        <v>2</v>
      </c>
      <c r="B7" s="21" t="s">
        <v>38</v>
      </c>
      <c r="C7" s="205" t="s">
        <v>35</v>
      </c>
      <c r="D7" s="205" t="s">
        <v>36</v>
      </c>
      <c r="E7" s="205" t="s">
        <v>32</v>
      </c>
      <c r="F7" s="205" t="s">
        <v>34</v>
      </c>
      <c r="G7" s="205" t="s">
        <v>37</v>
      </c>
      <c r="H7" s="27" t="s">
        <v>39</v>
      </c>
      <c r="I7" s="205" t="s">
        <v>40</v>
      </c>
      <c r="J7" s="267"/>
      <c r="K7" s="267"/>
      <c r="L7" s="267"/>
      <c r="M7" s="269"/>
    </row>
    <row r="8" spans="1:13">
      <c r="A8" s="35">
        <v>1</v>
      </c>
      <c r="B8" s="32" t="s">
        <v>20</v>
      </c>
      <c r="C8" s="33">
        <f>C9</f>
        <v>0</v>
      </c>
      <c r="D8" s="33">
        <f>D10+D11+D12</f>
        <v>0</v>
      </c>
      <c r="E8" s="33">
        <f>SUM(E9:E12)</f>
        <v>0</v>
      </c>
      <c r="F8" s="33">
        <f>F9</f>
        <v>0</v>
      </c>
      <c r="G8" s="33">
        <f>G10+G11+G12</f>
        <v>0</v>
      </c>
      <c r="H8" s="34">
        <f>SUM(H9:H12)</f>
        <v>0</v>
      </c>
      <c r="I8" s="34">
        <f>SUM(I9:I12)</f>
        <v>0</v>
      </c>
      <c r="J8" s="34">
        <f>SUM(J9:J12)</f>
        <v>0</v>
      </c>
      <c r="K8" s="34">
        <f>SUM(K9:K12)</f>
        <v>0</v>
      </c>
      <c r="L8" s="34">
        <f>L9+L10+L11+L12</f>
        <v>0</v>
      </c>
      <c r="M8" s="34">
        <f>SUM(M9:M12)</f>
        <v>0</v>
      </c>
    </row>
    <row r="9" spans="1:13">
      <c r="A9" s="8"/>
      <c r="B9" s="1" t="s">
        <v>3</v>
      </c>
      <c r="C9" s="205"/>
      <c r="D9" s="205"/>
      <c r="E9" s="205">
        <f>C9</f>
        <v>0</v>
      </c>
      <c r="F9" s="205">
        <f>E9*24</f>
        <v>0</v>
      </c>
      <c r="G9" s="205"/>
      <c r="H9" s="178">
        <f>F9</f>
        <v>0</v>
      </c>
      <c r="I9" s="178">
        <f>H9+E9</f>
        <v>0</v>
      </c>
      <c r="J9" s="178">
        <f>3200*I9</f>
        <v>0</v>
      </c>
      <c r="K9" s="178">
        <f>1600*H9</f>
        <v>0</v>
      </c>
      <c r="L9" s="141"/>
      <c r="M9" s="42">
        <f t="shared" ref="M9:M12" si="0">J9+K9</f>
        <v>0</v>
      </c>
    </row>
    <row r="10" spans="1:13">
      <c r="A10" s="9"/>
      <c r="B10" s="1" t="s">
        <v>6</v>
      </c>
      <c r="C10" s="205"/>
      <c r="D10" s="205"/>
      <c r="E10" s="205">
        <f>D10</f>
        <v>0</v>
      </c>
      <c r="F10" s="205"/>
      <c r="G10" s="205"/>
      <c r="H10" s="178">
        <f>G10</f>
        <v>0</v>
      </c>
      <c r="I10" s="178">
        <f>H10+E10</f>
        <v>0</v>
      </c>
      <c r="J10" s="178">
        <f>3200*I10</f>
        <v>0</v>
      </c>
      <c r="K10" s="178">
        <f>1600*H10</f>
        <v>0</v>
      </c>
      <c r="L10" s="141"/>
      <c r="M10" s="42">
        <f t="shared" si="0"/>
        <v>0</v>
      </c>
    </row>
    <row r="11" spans="1:13">
      <c r="A11" s="10"/>
      <c r="B11" s="1" t="s">
        <v>5</v>
      </c>
      <c r="C11" s="205"/>
      <c r="D11" s="205"/>
      <c r="E11" s="205">
        <f>D11</f>
        <v>0</v>
      </c>
      <c r="F11" s="205"/>
      <c r="G11" s="205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5"/>
      <c r="D12" s="205"/>
      <c r="E12" s="205">
        <f>D12</f>
        <v>0</v>
      </c>
      <c r="F12" s="205"/>
      <c r="G12" s="205">
        <f>E12*32</f>
        <v>0</v>
      </c>
      <c r="H12" s="178">
        <f>G12</f>
        <v>0</v>
      </c>
      <c r="I12" s="178">
        <f>H12+E12*2</f>
        <v>0</v>
      </c>
      <c r="J12" s="178">
        <f>4000*I12</f>
        <v>0</v>
      </c>
      <c r="K12" s="178"/>
      <c r="L12" s="141"/>
      <c r="M12" s="42">
        <f t="shared" si="0"/>
        <v>0</v>
      </c>
    </row>
    <row r="13" spans="1:13">
      <c r="A13" s="35">
        <v>2</v>
      </c>
      <c r="B13" s="32" t="s">
        <v>21</v>
      </c>
      <c r="C13" s="36">
        <f>C14</f>
        <v>0</v>
      </c>
      <c r="D13" s="36">
        <f>D15+D16+D17+D18+D19</f>
        <v>0</v>
      </c>
      <c r="E13" s="36">
        <f>SUM(E14:E19)</f>
        <v>0</v>
      </c>
      <c r="F13" s="36">
        <f>F14</f>
        <v>0</v>
      </c>
      <c r="G13" s="36">
        <f>G15+G16+G17+G18+G19</f>
        <v>0</v>
      </c>
      <c r="H13" s="37">
        <f>SUM(H14:H19)</f>
        <v>0</v>
      </c>
      <c r="I13" s="37">
        <f>SUM(I14:I19)</f>
        <v>0</v>
      </c>
      <c r="J13" s="37">
        <f>SUM(J14:J19)</f>
        <v>0</v>
      </c>
      <c r="K13" s="37">
        <f>SUM(K14:K19)</f>
        <v>0</v>
      </c>
      <c r="L13" s="44">
        <f>L14+L15+L16+L17+L18+L19</f>
        <v>0</v>
      </c>
      <c r="M13" s="37">
        <f>SUM(M14:M19)</f>
        <v>0</v>
      </c>
    </row>
    <row r="14" spans="1:13">
      <c r="A14" s="12"/>
      <c r="B14" s="1" t="s">
        <v>3</v>
      </c>
      <c r="C14" s="205"/>
      <c r="D14" s="205"/>
      <c r="E14" s="205">
        <f>C14</f>
        <v>0</v>
      </c>
      <c r="F14" s="205">
        <f>C14*15</f>
        <v>0</v>
      </c>
      <c r="G14" s="205"/>
      <c r="H14" s="178">
        <f>F14</f>
        <v>0</v>
      </c>
      <c r="I14" s="178">
        <f t="shared" ref="I14:I19" si="2">H14+E14</f>
        <v>0</v>
      </c>
      <c r="J14" s="178">
        <f>3200*I14</f>
        <v>0</v>
      </c>
      <c r="K14" s="178">
        <f>H14*1600</f>
        <v>0</v>
      </c>
      <c r="L14" s="141"/>
      <c r="M14" s="42">
        <f>J14+K14</f>
        <v>0</v>
      </c>
    </row>
    <row r="15" spans="1:13">
      <c r="A15" s="12"/>
      <c r="B15" s="1" t="s">
        <v>6</v>
      </c>
      <c r="C15" s="205"/>
      <c r="D15" s="205"/>
      <c r="E15" s="205">
        <f>D15</f>
        <v>0</v>
      </c>
      <c r="F15" s="205"/>
      <c r="G15" s="205">
        <f>D15*15</f>
        <v>0</v>
      </c>
      <c r="H15" s="178">
        <f>G15</f>
        <v>0</v>
      </c>
      <c r="I15" s="178">
        <f t="shared" si="2"/>
        <v>0</v>
      </c>
      <c r="J15" s="178">
        <f t="shared" ref="J15:J19" si="3">3200*I15</f>
        <v>0</v>
      </c>
      <c r="K15" s="178">
        <f t="shared" ref="K15:K19" si="4">H15*1600</f>
        <v>0</v>
      </c>
      <c r="L15" s="141"/>
      <c r="M15" s="42">
        <f t="shared" ref="M15:M19" si="5">J15+K15</f>
        <v>0</v>
      </c>
    </row>
    <row r="16" spans="1:13">
      <c r="A16" s="12"/>
      <c r="B16" s="1" t="s">
        <v>5</v>
      </c>
      <c r="C16" s="205"/>
      <c r="D16" s="205"/>
      <c r="E16" s="205">
        <f>D16</f>
        <v>0</v>
      </c>
      <c r="F16" s="205"/>
      <c r="G16" s="205">
        <f>D16*15</f>
        <v>0</v>
      </c>
      <c r="H16" s="178">
        <f>G16</f>
        <v>0</v>
      </c>
      <c r="I16" s="178">
        <f t="shared" si="2"/>
        <v>0</v>
      </c>
      <c r="J16" s="178">
        <f t="shared" si="3"/>
        <v>0</v>
      </c>
      <c r="K16" s="178">
        <f t="shared" si="4"/>
        <v>0</v>
      </c>
      <c r="L16" s="141"/>
      <c r="M16" s="42">
        <f t="shared" si="5"/>
        <v>0</v>
      </c>
    </row>
    <row r="17" spans="1:13">
      <c r="A17" s="12"/>
      <c r="B17" s="2" t="s">
        <v>7</v>
      </c>
      <c r="C17" s="205"/>
      <c r="D17" s="205"/>
      <c r="E17" s="205">
        <f>D17</f>
        <v>0</v>
      </c>
      <c r="F17" s="205"/>
      <c r="G17" s="205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5"/>
      <c r="D18" s="205"/>
      <c r="E18" s="205">
        <f>D18</f>
        <v>0</v>
      </c>
      <c r="F18" s="205"/>
      <c r="G18" s="205">
        <f>D18*15</f>
        <v>0</v>
      </c>
      <c r="H18" s="178">
        <f>G18</f>
        <v>0</v>
      </c>
      <c r="I18" s="178">
        <f t="shared" si="2"/>
        <v>0</v>
      </c>
      <c r="J18" s="178">
        <f t="shared" si="3"/>
        <v>0</v>
      </c>
      <c r="K18" s="178">
        <f t="shared" si="4"/>
        <v>0</v>
      </c>
      <c r="L18" s="141"/>
      <c r="M18" s="42">
        <f t="shared" si="5"/>
        <v>0</v>
      </c>
    </row>
    <row r="19" spans="1:13">
      <c r="A19" s="14"/>
      <c r="B19" s="23" t="s">
        <v>4</v>
      </c>
      <c r="C19" s="205"/>
      <c r="D19" s="205"/>
      <c r="E19" s="205">
        <f>D19</f>
        <v>0</v>
      </c>
      <c r="F19" s="205"/>
      <c r="G19" s="205">
        <f>D19*15</f>
        <v>0</v>
      </c>
      <c r="H19" s="178">
        <f>G19</f>
        <v>0</v>
      </c>
      <c r="I19" s="178">
        <f t="shared" si="2"/>
        <v>0</v>
      </c>
      <c r="J19" s="178">
        <f t="shared" si="3"/>
        <v>0</v>
      </c>
      <c r="K19" s="178">
        <f t="shared" si="4"/>
        <v>0</v>
      </c>
      <c r="L19" s="141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0</v>
      </c>
      <c r="E20" s="36">
        <f t="shared" ref="E20:L20" si="6">E21</f>
        <v>0</v>
      </c>
      <c r="F20" s="36"/>
      <c r="G20" s="36">
        <f t="shared" si="6"/>
        <v>0</v>
      </c>
      <c r="H20" s="36">
        <f t="shared" si="6"/>
        <v>0</v>
      </c>
      <c r="I20" s="36">
        <f t="shared" si="6"/>
        <v>0</v>
      </c>
      <c r="J20" s="36">
        <f t="shared" si="6"/>
        <v>0</v>
      </c>
      <c r="K20" s="36">
        <f t="shared" si="6"/>
        <v>0</v>
      </c>
      <c r="L20" s="36">
        <f t="shared" si="6"/>
        <v>0</v>
      </c>
      <c r="M20" s="37">
        <f>M21</f>
        <v>0</v>
      </c>
    </row>
    <row r="21" spans="1:13">
      <c r="A21" s="10"/>
      <c r="B21" s="24" t="s">
        <v>19</v>
      </c>
      <c r="C21" s="205"/>
      <c r="D21" s="205"/>
      <c r="E21" s="205">
        <f>D21</f>
        <v>0</v>
      </c>
      <c r="F21" s="205"/>
      <c r="G21" s="205"/>
      <c r="H21" s="178">
        <f>G21</f>
        <v>0</v>
      </c>
      <c r="I21" s="178"/>
      <c r="J21" s="178">
        <f>3200*I21</f>
        <v>0</v>
      </c>
      <c r="K21" s="178"/>
      <c r="L21" s="141"/>
      <c r="M21" s="42">
        <f>J21+K21</f>
        <v>0</v>
      </c>
    </row>
    <row r="22" spans="1:13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3">
      <c r="A23" s="15"/>
      <c r="B23" s="3" t="s">
        <v>9</v>
      </c>
      <c r="C23" s="205"/>
      <c r="D23" s="205"/>
      <c r="E23" s="205">
        <f>D23</f>
        <v>0</v>
      </c>
      <c r="F23" s="205"/>
      <c r="G23" s="205">
        <f>E23*32</f>
        <v>0</v>
      </c>
      <c r="H23" s="178">
        <f>G23</f>
        <v>0</v>
      </c>
      <c r="I23" s="178">
        <f>H23+E23*2</f>
        <v>0</v>
      </c>
      <c r="J23" s="178">
        <f>3200*I23</f>
        <v>0</v>
      </c>
      <c r="K23" s="178">
        <f>1600*H23</f>
        <v>0</v>
      </c>
      <c r="L23" s="141"/>
      <c r="M23" s="42">
        <f>J23+K23</f>
        <v>0</v>
      </c>
    </row>
    <row r="24" spans="1:13">
      <c r="A24" s="35">
        <v>5</v>
      </c>
      <c r="B24" s="32" t="s">
        <v>24</v>
      </c>
      <c r="C24" s="36"/>
      <c r="D24" s="36">
        <f>D25</f>
        <v>0</v>
      </c>
      <c r="E24" s="36">
        <f t="shared" ref="E24:L24" si="8">E25</f>
        <v>0</v>
      </c>
      <c r="F24" s="36"/>
      <c r="G24" s="36">
        <f t="shared" si="8"/>
        <v>0</v>
      </c>
      <c r="H24" s="36">
        <f t="shared" si="8"/>
        <v>0</v>
      </c>
      <c r="I24" s="36">
        <f t="shared" si="8"/>
        <v>0</v>
      </c>
      <c r="J24" s="36">
        <f t="shared" si="8"/>
        <v>0</v>
      </c>
      <c r="K24" s="36">
        <f t="shared" si="8"/>
        <v>0</v>
      </c>
      <c r="L24" s="36">
        <f t="shared" si="8"/>
        <v>0</v>
      </c>
      <c r="M24" s="37">
        <f>M25</f>
        <v>0</v>
      </c>
    </row>
    <row r="25" spans="1:13">
      <c r="A25" s="16"/>
      <c r="B25" s="23" t="s">
        <v>10</v>
      </c>
      <c r="C25" s="205"/>
      <c r="D25" s="205"/>
      <c r="E25" s="205">
        <f>D25</f>
        <v>0</v>
      </c>
      <c r="F25" s="205"/>
      <c r="G25" s="205">
        <f>E25*28</f>
        <v>0</v>
      </c>
      <c r="H25" s="178">
        <f>G25</f>
        <v>0</v>
      </c>
      <c r="I25" s="178">
        <f>H25+E25</f>
        <v>0</v>
      </c>
      <c r="J25" s="178">
        <f>3200*I25</f>
        <v>0</v>
      </c>
      <c r="K25" s="178">
        <f>1600*H25</f>
        <v>0</v>
      </c>
      <c r="L25" s="141"/>
      <c r="M25" s="42">
        <f>J25+K25</f>
        <v>0</v>
      </c>
    </row>
    <row r="26" spans="1:13">
      <c r="A26" s="38">
        <v>6</v>
      </c>
      <c r="B26" s="32" t="s">
        <v>25</v>
      </c>
      <c r="C26" s="36"/>
      <c r="D26" s="36">
        <f>D27</f>
        <v>0</v>
      </c>
      <c r="E26" s="36">
        <f t="shared" ref="E26:L26" si="9">E27</f>
        <v>0</v>
      </c>
      <c r="F26" s="36"/>
      <c r="G26" s="36">
        <f t="shared" si="9"/>
        <v>0</v>
      </c>
      <c r="H26" s="36">
        <f t="shared" si="9"/>
        <v>0</v>
      </c>
      <c r="I26" s="36">
        <f t="shared" si="9"/>
        <v>0</v>
      </c>
      <c r="J26" s="36">
        <f t="shared" si="9"/>
        <v>0</v>
      </c>
      <c r="K26" s="36">
        <f t="shared" si="9"/>
        <v>0</v>
      </c>
      <c r="L26" s="36">
        <f t="shared" si="9"/>
        <v>0</v>
      </c>
      <c r="M26" s="37">
        <f>M27</f>
        <v>0</v>
      </c>
    </row>
    <row r="27" spans="1:13">
      <c r="A27" s="15"/>
      <c r="B27" s="3" t="s">
        <v>10</v>
      </c>
      <c r="C27" s="205"/>
      <c r="D27" s="205"/>
      <c r="E27" s="205">
        <f>D27</f>
        <v>0</v>
      </c>
      <c r="F27" s="205"/>
      <c r="G27" s="205">
        <f>E27*24</f>
        <v>0</v>
      </c>
      <c r="H27" s="178">
        <f>G27</f>
        <v>0</v>
      </c>
      <c r="I27" s="178">
        <f>H27+E27</f>
        <v>0</v>
      </c>
      <c r="J27" s="178">
        <f>3200*I27</f>
        <v>0</v>
      </c>
      <c r="K27" s="178">
        <f>1600*H27</f>
        <v>0</v>
      </c>
      <c r="L27" s="141"/>
      <c r="M27" s="42">
        <f>J27+K27</f>
        <v>0</v>
      </c>
    </row>
    <row r="28" spans="1:13">
      <c r="A28" s="35">
        <v>7</v>
      </c>
      <c r="B28" s="32" t="s">
        <v>26</v>
      </c>
      <c r="C28" s="36">
        <f>C29</f>
        <v>0</v>
      </c>
      <c r="D28" s="36">
        <f>D30+D31</f>
        <v>0</v>
      </c>
      <c r="E28" s="36">
        <f>SUM(E29:E31)</f>
        <v>0</v>
      </c>
      <c r="F28" s="36">
        <f>F29</f>
        <v>0</v>
      </c>
      <c r="G28" s="37">
        <f>G30+G31</f>
        <v>0</v>
      </c>
      <c r="H28" s="37">
        <f>SUM(H29:H31)</f>
        <v>0</v>
      </c>
      <c r="I28" s="36">
        <f t="shared" ref="I28:M28" si="10">SUM(I29:I31)</f>
        <v>0</v>
      </c>
      <c r="J28" s="36">
        <f t="shared" si="10"/>
        <v>0</v>
      </c>
      <c r="K28" s="36">
        <f t="shared" si="10"/>
        <v>0</v>
      </c>
      <c r="L28" s="36">
        <f t="shared" si="10"/>
        <v>0</v>
      </c>
      <c r="M28" s="37">
        <f t="shared" si="10"/>
        <v>0</v>
      </c>
    </row>
    <row r="29" spans="1:13">
      <c r="A29" s="12"/>
      <c r="B29" s="1" t="s">
        <v>3</v>
      </c>
      <c r="C29" s="205"/>
      <c r="D29" s="205"/>
      <c r="E29" s="205">
        <f>C29</f>
        <v>0</v>
      </c>
      <c r="F29" s="205"/>
      <c r="G29" s="205"/>
      <c r="H29" s="178">
        <f>F29</f>
        <v>0</v>
      </c>
      <c r="I29" s="178">
        <f>H29+E29</f>
        <v>0</v>
      </c>
      <c r="J29" s="178">
        <f>3200*I29</f>
        <v>0</v>
      </c>
      <c r="K29" s="178">
        <f>1600*H29</f>
        <v>0</v>
      </c>
      <c r="L29" s="141"/>
      <c r="M29" s="42">
        <f>J29+K29</f>
        <v>0</v>
      </c>
    </row>
    <row r="30" spans="1:13">
      <c r="A30" s="12"/>
      <c r="B30" s="1" t="s">
        <v>11</v>
      </c>
      <c r="C30" s="205"/>
      <c r="D30" s="205"/>
      <c r="E30" s="205">
        <f>D30</f>
        <v>0</v>
      </c>
      <c r="F30" s="205"/>
      <c r="G30" s="178"/>
      <c r="H30" s="178">
        <f>G30</f>
        <v>0</v>
      </c>
      <c r="I30" s="178">
        <f>H30+E30</f>
        <v>0</v>
      </c>
      <c r="J30" s="178">
        <f>3200*I30</f>
        <v>0</v>
      </c>
      <c r="K30" s="178">
        <f>1600*H30</f>
        <v>0</v>
      </c>
      <c r="L30" s="141"/>
      <c r="M30" s="42">
        <f>J30+K30+M74</f>
        <v>0</v>
      </c>
    </row>
    <row r="31" spans="1:13">
      <c r="A31" s="14"/>
      <c r="B31" s="130" t="s">
        <v>188</v>
      </c>
      <c r="C31" s="205"/>
      <c r="D31" s="205"/>
      <c r="E31" s="205">
        <f>D31</f>
        <v>0</v>
      </c>
      <c r="F31" s="205"/>
      <c r="G31" s="178">
        <f>E31*15</f>
        <v>0</v>
      </c>
      <c r="H31" s="178">
        <f>G31</f>
        <v>0</v>
      </c>
      <c r="I31" s="178">
        <f>H31+E31</f>
        <v>0</v>
      </c>
      <c r="J31" s="178">
        <f>3200*I31</f>
        <v>0</v>
      </c>
      <c r="K31" s="178">
        <f>1600*H31</f>
        <v>0</v>
      </c>
      <c r="L31" s="141"/>
      <c r="M31" s="42">
        <f>J31+K31</f>
        <v>0</v>
      </c>
    </row>
    <row r="32" spans="1:13">
      <c r="A32" s="35">
        <v>8</v>
      </c>
      <c r="B32" s="32" t="s">
        <v>142</v>
      </c>
      <c r="C32" s="36"/>
      <c r="D32" s="36">
        <f>D33</f>
        <v>0</v>
      </c>
      <c r="E32" s="36">
        <f t="shared" ref="E32:L32" si="11">E33</f>
        <v>0</v>
      </c>
      <c r="F32" s="36"/>
      <c r="G32" s="36">
        <f t="shared" si="11"/>
        <v>0</v>
      </c>
      <c r="H32" s="36">
        <f t="shared" si="11"/>
        <v>0</v>
      </c>
      <c r="I32" s="37">
        <f>I33</f>
        <v>0</v>
      </c>
      <c r="J32" s="36">
        <f t="shared" si="11"/>
        <v>0</v>
      </c>
      <c r="K32" s="36">
        <f t="shared" si="11"/>
        <v>0</v>
      </c>
      <c r="L32" s="36">
        <f t="shared" si="11"/>
        <v>0</v>
      </c>
      <c r="M32" s="37">
        <f>M33</f>
        <v>0</v>
      </c>
    </row>
    <row r="33" spans="1:13">
      <c r="A33" s="10"/>
      <c r="B33" s="24" t="s">
        <v>19</v>
      </c>
      <c r="C33" s="205"/>
      <c r="D33" s="205"/>
      <c r="E33" s="205">
        <f>D33</f>
        <v>0</v>
      </c>
      <c r="F33" s="205"/>
      <c r="G33" s="205">
        <f>E33*15</f>
        <v>0</v>
      </c>
      <c r="H33" s="178">
        <f>G33</f>
        <v>0</v>
      </c>
      <c r="I33" s="178">
        <f>H33+E33</f>
        <v>0</v>
      </c>
      <c r="J33" s="178">
        <f>3200*I33</f>
        <v>0</v>
      </c>
      <c r="K33" s="178"/>
      <c r="L33" s="141"/>
      <c r="M33" s="42">
        <f>J33+K33</f>
        <v>0</v>
      </c>
    </row>
    <row r="34" spans="1:13">
      <c r="A34" s="35">
        <v>9</v>
      </c>
      <c r="B34" s="32" t="s">
        <v>27</v>
      </c>
      <c r="C34" s="36">
        <f>C35</f>
        <v>0</v>
      </c>
      <c r="D34" s="36">
        <f>D36+D37</f>
        <v>0</v>
      </c>
      <c r="E34" s="36">
        <f>C34+D34</f>
        <v>0</v>
      </c>
      <c r="F34" s="36">
        <f>F35</f>
        <v>0</v>
      </c>
      <c r="G34" s="36">
        <f>G36+G37</f>
        <v>0</v>
      </c>
      <c r="H34" s="37">
        <f>SUM(H35:H37)</f>
        <v>0</v>
      </c>
      <c r="I34" s="37">
        <f>SUM(I35:I37)</f>
        <v>0</v>
      </c>
      <c r="J34" s="37">
        <f>SUM(J35:J37)</f>
        <v>0</v>
      </c>
      <c r="K34" s="37">
        <f>SUM(K35:K37)</f>
        <v>0</v>
      </c>
      <c r="L34" s="36">
        <f t="shared" ref="L34" si="12">L36+L37</f>
        <v>0</v>
      </c>
      <c r="M34" s="37">
        <f>SUM(M35:M37)</f>
        <v>0</v>
      </c>
    </row>
    <row r="35" spans="1:13">
      <c r="A35" s="12"/>
      <c r="B35" s="1" t="s">
        <v>3</v>
      </c>
      <c r="C35" s="205"/>
      <c r="D35" s="205"/>
      <c r="E35" s="205">
        <f>C35</f>
        <v>0</v>
      </c>
      <c r="F35" s="205"/>
      <c r="G35" s="205"/>
      <c r="H35" s="178">
        <f>F35</f>
        <v>0</v>
      </c>
      <c r="I35" s="178">
        <f>H35+E35</f>
        <v>0</v>
      </c>
      <c r="J35" s="178">
        <f>3200*I35</f>
        <v>0</v>
      </c>
      <c r="K35" s="178">
        <f>1600*H35</f>
        <v>0</v>
      </c>
      <c r="L35" s="141"/>
      <c r="M35" s="42">
        <f>J35+K35</f>
        <v>0</v>
      </c>
    </row>
    <row r="36" spans="1:13">
      <c r="A36" s="13"/>
      <c r="B36" s="1" t="s">
        <v>12</v>
      </c>
      <c r="C36" s="205"/>
      <c r="D36" s="205"/>
      <c r="E36" s="205">
        <f>D36</f>
        <v>0</v>
      </c>
      <c r="F36" s="205"/>
      <c r="G36" s="205"/>
      <c r="H36" s="178">
        <f>G36</f>
        <v>0</v>
      </c>
      <c r="I36" s="178">
        <f>H36+E36</f>
        <v>0</v>
      </c>
      <c r="J36" s="178">
        <f>3200*I36</f>
        <v>0</v>
      </c>
      <c r="K36" s="178">
        <f>1600*H36</f>
        <v>0</v>
      </c>
      <c r="L36" s="141"/>
      <c r="M36" s="42">
        <f>J36+K36+M75</f>
        <v>0</v>
      </c>
    </row>
    <row r="37" spans="1:13">
      <c r="A37" s="13"/>
      <c r="B37" s="196" t="s">
        <v>193</v>
      </c>
      <c r="C37" s="205"/>
      <c r="D37" s="205"/>
      <c r="E37" s="205">
        <f>D37</f>
        <v>0</v>
      </c>
      <c r="F37" s="205"/>
      <c r="G37" s="205"/>
      <c r="H37" s="178">
        <f>G37</f>
        <v>0</v>
      </c>
      <c r="I37" s="178"/>
      <c r="J37" s="178">
        <f>4000*I37</f>
        <v>0</v>
      </c>
      <c r="K37" s="178"/>
      <c r="L37" s="141"/>
      <c r="M37" s="42">
        <f>J37+K37</f>
        <v>0</v>
      </c>
    </row>
    <row r="38" spans="1:13">
      <c r="A38" s="35">
        <v>10</v>
      </c>
      <c r="B38" s="32" t="s">
        <v>28</v>
      </c>
      <c r="C38" s="36"/>
      <c r="D38" s="36">
        <f>D39+D40</f>
        <v>0</v>
      </c>
      <c r="E38" s="36">
        <f t="shared" ref="E38:M38" si="13">E39+E40</f>
        <v>0</v>
      </c>
      <c r="F38" s="36">
        <f t="shared" si="13"/>
        <v>0</v>
      </c>
      <c r="G38" s="36">
        <f t="shared" si="13"/>
        <v>0</v>
      </c>
      <c r="H38" s="36">
        <f t="shared" si="13"/>
        <v>0</v>
      </c>
      <c r="I38" s="36">
        <f t="shared" si="13"/>
        <v>0</v>
      </c>
      <c r="J38" s="36">
        <f t="shared" si="13"/>
        <v>0</v>
      </c>
      <c r="K38" s="36">
        <f t="shared" si="13"/>
        <v>0</v>
      </c>
      <c r="L38" s="36">
        <f t="shared" si="13"/>
        <v>0</v>
      </c>
      <c r="M38" s="36">
        <f t="shared" si="13"/>
        <v>0</v>
      </c>
    </row>
    <row r="39" spans="1:13">
      <c r="A39" s="13"/>
      <c r="B39" s="196" t="s">
        <v>192</v>
      </c>
      <c r="C39" s="205"/>
      <c r="D39" s="205"/>
      <c r="E39" s="205">
        <f>D39</f>
        <v>0</v>
      </c>
      <c r="F39" s="205"/>
      <c r="G39" s="205">
        <f>E39*15</f>
        <v>0</v>
      </c>
      <c r="H39" s="178">
        <f>G39</f>
        <v>0</v>
      </c>
      <c r="I39" s="178">
        <f>H39+E39</f>
        <v>0</v>
      </c>
      <c r="J39" s="178">
        <f>4000*I39</f>
        <v>0</v>
      </c>
      <c r="K39" s="178"/>
      <c r="L39" s="141"/>
      <c r="M39" s="42">
        <f>J39+K39</f>
        <v>0</v>
      </c>
    </row>
    <row r="40" spans="1:13">
      <c r="A40" s="14"/>
      <c r="B40" s="180"/>
      <c r="C40" s="205"/>
      <c r="D40" s="205"/>
      <c r="E40" s="205"/>
      <c r="F40" s="205"/>
      <c r="G40" s="205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3">
      <c r="A42" s="9"/>
      <c r="B42" s="24" t="s">
        <v>13</v>
      </c>
      <c r="C42" s="205"/>
      <c r="D42" s="205"/>
      <c r="E42" s="205">
        <f>D42</f>
        <v>0</v>
      </c>
      <c r="F42" s="205"/>
      <c r="G42" s="205">
        <f>E42*44</f>
        <v>0</v>
      </c>
      <c r="H42" s="178">
        <f>G42</f>
        <v>0</v>
      </c>
      <c r="I42" s="178">
        <f>H42+E42*2</f>
        <v>0</v>
      </c>
      <c r="J42" s="178">
        <f>4300*I42</f>
        <v>0</v>
      </c>
      <c r="K42" s="178">
        <f>1500*H42</f>
        <v>0</v>
      </c>
      <c r="L42" s="141"/>
      <c r="M42" s="42">
        <f>J42+K42</f>
        <v>0</v>
      </c>
    </row>
    <row r="43" spans="1:13">
      <c r="A43" s="9"/>
      <c r="B43" s="24" t="s">
        <v>14</v>
      </c>
      <c r="C43" s="205"/>
      <c r="D43" s="205"/>
      <c r="E43" s="205">
        <f>D43</f>
        <v>0</v>
      </c>
      <c r="F43" s="205"/>
      <c r="G43" s="205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0</v>
      </c>
      <c r="E44" s="36">
        <f t="shared" ref="E44:L44" si="15">E45+E46+E47</f>
        <v>0</v>
      </c>
      <c r="F44" s="36"/>
      <c r="G44" s="36">
        <f t="shared" si="15"/>
        <v>0</v>
      </c>
      <c r="H44" s="36">
        <f t="shared" si="15"/>
        <v>0</v>
      </c>
      <c r="I44" s="36">
        <f t="shared" si="15"/>
        <v>0</v>
      </c>
      <c r="J44" s="37">
        <f>J45+J46+J47</f>
        <v>0</v>
      </c>
      <c r="K44" s="37">
        <f>K45+K46+K47</f>
        <v>0</v>
      </c>
      <c r="L44" s="36">
        <f t="shared" si="15"/>
        <v>0</v>
      </c>
      <c r="M44" s="37">
        <f>M45+M46+M47</f>
        <v>0</v>
      </c>
    </row>
    <row r="45" spans="1:13">
      <c r="A45" s="17"/>
      <c r="B45" s="25" t="s">
        <v>13</v>
      </c>
      <c r="C45" s="205"/>
      <c r="D45" s="205"/>
      <c r="E45" s="205">
        <f>D45</f>
        <v>0</v>
      </c>
      <c r="F45" s="205"/>
      <c r="G45" s="205">
        <f>D45*40</f>
        <v>0</v>
      </c>
      <c r="H45" s="178">
        <f>G45</f>
        <v>0</v>
      </c>
      <c r="I45" s="205">
        <f>E45*42</f>
        <v>0</v>
      </c>
      <c r="J45" s="178">
        <f>5590*I45</f>
        <v>0</v>
      </c>
      <c r="K45" s="178">
        <f>1500*H45</f>
        <v>0</v>
      </c>
      <c r="L45" s="141"/>
      <c r="M45" s="42">
        <f>J45+K45</f>
        <v>0</v>
      </c>
    </row>
    <row r="46" spans="1:13">
      <c r="A46" s="18"/>
      <c r="B46" s="24" t="s">
        <v>15</v>
      </c>
      <c r="C46" s="205"/>
      <c r="D46" s="205"/>
      <c r="E46" s="205">
        <f>D46</f>
        <v>0</v>
      </c>
      <c r="F46" s="205"/>
      <c r="G46" s="205">
        <f>D46*40</f>
        <v>0</v>
      </c>
      <c r="H46" s="178">
        <f>G46</f>
        <v>0</v>
      </c>
      <c r="I46" s="205">
        <f>E46*42</f>
        <v>0</v>
      </c>
      <c r="J46" s="178">
        <f>5590*I46</f>
        <v>0</v>
      </c>
      <c r="K46" s="178">
        <f>1500*H46</f>
        <v>0</v>
      </c>
      <c r="L46" s="141"/>
      <c r="M46" s="42">
        <f>J46+K46</f>
        <v>0</v>
      </c>
    </row>
    <row r="47" spans="1:13">
      <c r="A47" s="9"/>
      <c r="B47" s="22" t="s">
        <v>167</v>
      </c>
      <c r="C47" s="205"/>
      <c r="D47" s="205"/>
      <c r="E47" s="205">
        <f>D47</f>
        <v>0</v>
      </c>
      <c r="F47" s="205"/>
      <c r="G47" s="205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205"/>
      <c r="D49" s="205"/>
      <c r="E49" s="205">
        <f>D49</f>
        <v>0</v>
      </c>
      <c r="F49" s="205"/>
      <c r="G49" s="205">
        <f>D49*28</f>
        <v>0</v>
      </c>
      <c r="H49" s="178">
        <f>G49</f>
        <v>0</v>
      </c>
      <c r="I49" s="178">
        <f>H49+E49</f>
        <v>0</v>
      </c>
      <c r="J49" s="178">
        <f>4300*I49</f>
        <v>0</v>
      </c>
      <c r="K49" s="178">
        <f>2500*H49</f>
        <v>0</v>
      </c>
      <c r="L49" s="141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0</v>
      </c>
      <c r="E50" s="36">
        <f t="shared" ref="E50:L50" si="17">E51+E52</f>
        <v>0</v>
      </c>
      <c r="F50" s="36"/>
      <c r="G50" s="36">
        <f t="shared" si="17"/>
        <v>0</v>
      </c>
      <c r="H50" s="36">
        <f t="shared" si="17"/>
        <v>0</v>
      </c>
      <c r="I50" s="36">
        <f t="shared" si="17"/>
        <v>0</v>
      </c>
      <c r="J50" s="36">
        <f t="shared" si="17"/>
        <v>0</v>
      </c>
      <c r="K50" s="36">
        <f t="shared" si="17"/>
        <v>0</v>
      </c>
      <c r="L50" s="36">
        <f t="shared" si="17"/>
        <v>0</v>
      </c>
      <c r="M50" s="37">
        <f>M51+M52</f>
        <v>0</v>
      </c>
    </row>
    <row r="51" spans="1:13">
      <c r="A51" s="89"/>
      <c r="B51" s="92" t="s">
        <v>137</v>
      </c>
      <c r="C51" s="90"/>
      <c r="D51" s="90"/>
      <c r="E51" s="205">
        <f>D51</f>
        <v>0</v>
      </c>
      <c r="F51" s="90"/>
      <c r="G51" s="90">
        <f>E51*15</f>
        <v>0</v>
      </c>
      <c r="H51" s="178">
        <f>G51</f>
        <v>0</v>
      </c>
      <c r="I51" s="178">
        <f>H51+E51</f>
        <v>0</v>
      </c>
      <c r="J51" s="178">
        <f>4000*I51</f>
        <v>0</v>
      </c>
      <c r="K51" s="178"/>
      <c r="L51" s="91"/>
      <c r="M51" s="42">
        <f>J51+K51</f>
        <v>0</v>
      </c>
    </row>
    <row r="52" spans="1:13">
      <c r="A52" s="13"/>
      <c r="B52" s="93" t="s">
        <v>18</v>
      </c>
      <c r="C52" s="205"/>
      <c r="D52" s="205"/>
      <c r="E52" s="205">
        <f>D52</f>
        <v>0</v>
      </c>
      <c r="F52" s="205"/>
      <c r="G52" s="90">
        <f>E52*15</f>
        <v>0</v>
      </c>
      <c r="H52" s="178">
        <f>G52</f>
        <v>0</v>
      </c>
      <c r="I52" s="178">
        <f>H52+E52</f>
        <v>0</v>
      </c>
      <c r="J52" s="178">
        <f>4000*I52</f>
        <v>0</v>
      </c>
      <c r="K52" s="178"/>
      <c r="L52" s="141"/>
      <c r="M52" s="42">
        <f>J52+K52</f>
        <v>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0</v>
      </c>
      <c r="E57" s="60">
        <f>SUM(E58:E60)</f>
        <v>0</v>
      </c>
      <c r="F57" s="60"/>
      <c r="G57" s="60">
        <f>SUM(G58:G60)</f>
        <v>0</v>
      </c>
      <c r="H57" s="95">
        <f>SUM(H58:H60)</f>
        <v>0</v>
      </c>
      <c r="I57" s="60">
        <f t="shared" ref="I57:M57" si="20">SUM(I58:I60)</f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197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0</v>
      </c>
      <c r="E61" s="60">
        <f>E62+E63</f>
        <v>0</v>
      </c>
      <c r="F61" s="60"/>
      <c r="G61" s="60">
        <f>G62+G63</f>
        <v>0</v>
      </c>
      <c r="H61" s="60">
        <f t="shared" ref="H61:L61" si="22">H62+H63</f>
        <v>0</v>
      </c>
      <c r="I61" s="60">
        <f t="shared" si="22"/>
        <v>0</v>
      </c>
      <c r="J61" s="60">
        <f t="shared" si="22"/>
        <v>0</v>
      </c>
      <c r="K61" s="60">
        <f t="shared" si="22"/>
        <v>0</v>
      </c>
      <c r="L61" s="60">
        <f t="shared" si="22"/>
        <v>0</v>
      </c>
      <c r="M61" s="95">
        <f>M62+M63</f>
        <v>0</v>
      </c>
    </row>
    <row r="62" spans="1:13">
      <c r="A62" s="109"/>
      <c r="B62" s="112" t="s">
        <v>165</v>
      </c>
      <c r="C62" s="114"/>
      <c r="D62" s="114"/>
      <c r="E62" s="111">
        <f>D62</f>
        <v>0</v>
      </c>
      <c r="F62" s="114"/>
      <c r="G62" s="114"/>
      <c r="H62" s="115">
        <f>G62</f>
        <v>0</v>
      </c>
      <c r="I62" s="115">
        <f>H62+E62*2</f>
        <v>0</v>
      </c>
      <c r="J62" s="116">
        <f>4300*I62</f>
        <v>0</v>
      </c>
      <c r="K62" s="115">
        <f>H62*2500</f>
        <v>0</v>
      </c>
      <c r="L62" s="117"/>
      <c r="M62" s="42">
        <f>J62+K62</f>
        <v>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/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/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0</v>
      </c>
      <c r="E72" s="103">
        <f t="shared" si="25"/>
        <v>0</v>
      </c>
      <c r="F72" s="103">
        <f t="shared" si="25"/>
        <v>0</v>
      </c>
      <c r="G72" s="103">
        <f t="shared" si="25"/>
        <v>0</v>
      </c>
      <c r="H72" s="104">
        <f t="shared" si="25"/>
        <v>0</v>
      </c>
      <c r="I72" s="104">
        <f t="shared" si="25"/>
        <v>0</v>
      </c>
      <c r="J72" s="104">
        <f t="shared" si="25"/>
        <v>0</v>
      </c>
      <c r="K72" s="104">
        <f t="shared" si="25"/>
        <v>0</v>
      </c>
      <c r="L72" s="103">
        <f t="shared" si="25"/>
        <v>0</v>
      </c>
      <c r="M72" s="104">
        <f>M73</f>
        <v>0</v>
      </c>
    </row>
    <row r="73" spans="1:13">
      <c r="A73" s="14"/>
      <c r="B73" s="128" t="s">
        <v>182</v>
      </c>
      <c r="C73" s="101"/>
      <c r="D73" s="101"/>
      <c r="E73" s="101">
        <f>D73</f>
        <v>0</v>
      </c>
      <c r="F73" s="101"/>
      <c r="G73" s="101">
        <f>E73*41</f>
        <v>0</v>
      </c>
      <c r="H73" s="102">
        <f>G73</f>
        <v>0</v>
      </c>
      <c r="I73" s="102">
        <f>H73+E73*2</f>
        <v>0</v>
      </c>
      <c r="J73" s="178">
        <f>5590*I73</f>
        <v>0</v>
      </c>
      <c r="K73" s="178">
        <f>3200*H73</f>
        <v>0</v>
      </c>
      <c r="L73" s="45"/>
      <c r="M73" s="42">
        <f>J73+K73</f>
        <v>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0</v>
      </c>
      <c r="D76" s="41">
        <f>D8+D13+D20+D22+D24+D26+D28+D32+D34+D38+D41+D44+D48+D50+D53+D55+D57+D61+D66+D68+D70+D72</f>
        <v>0</v>
      </c>
      <c r="E76" s="41">
        <f>E8+E13+E20+E22+E24+E26+E28+E32+E34+E38+E41+E44+E48+E50+E53+E55+E57+E61+E64+E66+E68+E70+E72</f>
        <v>0</v>
      </c>
      <c r="F76" s="41">
        <f>F8+F13+F28+F34+F64</f>
        <v>0</v>
      </c>
      <c r="G76" s="41">
        <f>G8+G13+G20+G22+G24+G26+G28+G32+G34+G38+G41+G44+G48+G50+G53+G55+G57+G61+G66+G68+G70+G72</f>
        <v>0</v>
      </c>
      <c r="H76" s="41">
        <f>H8+H13+H20+H22+H24+H26+H28+H32+H34+H38+H41+H44+H48+H50+H53+H55+H57+H61+H64+H66+H68+H70+H72</f>
        <v>0</v>
      </c>
      <c r="I76" s="41">
        <f>I8+I13+I20+I22+I24+I26+I28+I32+I34+I38+I41+I44+I48+I50+I53+I55+I57+I61+I64+I66+I68+I70+I72</f>
        <v>0</v>
      </c>
      <c r="J76" s="41">
        <f>J8+J13+J20+J22+J24+J26+J28+J32+J34+J38+J41+J44+J48+J50+J53+J55+J57+J61+J64+J66+J68+J70+J72</f>
        <v>0</v>
      </c>
      <c r="K76" s="41">
        <f>K8+K13+K20+K22+K24+K26+K28+K32+K34+K38+K41+K44+K48+K50+K53+K55+K57+K61+K64+K66+K68+K70+K72</f>
        <v>0</v>
      </c>
      <c r="L76" s="41"/>
      <c r="M76" s="41">
        <f>M8+M13+M20+M22+M24+M26+M28+M32+M34+M38+M41+M44+M48+M50+M53+M55+M57+M61+M64+M77+M78+M66+M68+M70+M72</f>
        <v>0</v>
      </c>
    </row>
    <row r="77" spans="1:13" ht="13.5" thickTop="1">
      <c r="D77" s="270"/>
      <c r="E77" s="270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204"/>
      <c r="D78" s="248"/>
      <c r="E78" s="248"/>
      <c r="F78" s="204"/>
      <c r="G78" s="204"/>
      <c r="H78" s="81"/>
      <c r="J78" s="80"/>
      <c r="K78" s="87" t="s">
        <v>88</v>
      </c>
      <c r="L78" s="88"/>
      <c r="M78" s="87">
        <f>15000*L78</f>
        <v>0</v>
      </c>
    </row>
    <row r="79" spans="1:13">
      <c r="B79" s="132"/>
      <c r="C79" s="204"/>
      <c r="D79" s="261"/>
      <c r="E79" s="261"/>
      <c r="F79" s="204"/>
      <c r="G79" s="204"/>
      <c r="H79" s="81"/>
      <c r="K79" s="73" t="s">
        <v>32</v>
      </c>
      <c r="L79" s="206">
        <f>L77+L78</f>
        <v>0</v>
      </c>
    </row>
    <row r="80" spans="1:13">
      <c r="B80" s="132"/>
      <c r="C80" s="204"/>
      <c r="D80" s="263"/>
      <c r="E80" s="263"/>
      <c r="F80" s="133"/>
      <c r="G80" s="133"/>
      <c r="H80" s="82"/>
      <c r="I80" s="77"/>
      <c r="J80" s="134"/>
      <c r="K80" s="81"/>
      <c r="L80" s="204"/>
      <c r="M80" s="81"/>
    </row>
    <row r="81" spans="2:13">
      <c r="B81" s="132"/>
      <c r="C81" s="204"/>
      <c r="D81" s="261"/>
      <c r="E81" s="261"/>
      <c r="F81" s="204"/>
      <c r="G81" s="204"/>
      <c r="H81" s="82"/>
      <c r="I81" s="74"/>
      <c r="J81" s="81"/>
      <c r="K81" s="136"/>
      <c r="L81" s="136"/>
      <c r="M81" s="136"/>
    </row>
    <row r="82" spans="2:13">
      <c r="B82" s="132"/>
      <c r="C82" s="204"/>
      <c r="D82" s="261"/>
      <c r="E82" s="261"/>
      <c r="F82" s="204"/>
      <c r="G82" s="204"/>
      <c r="H82" s="82"/>
      <c r="I82" s="73"/>
      <c r="J82" s="81"/>
      <c r="K82" s="81"/>
      <c r="L82" s="139"/>
      <c r="M82" s="97"/>
    </row>
    <row r="83" spans="2:13">
      <c r="B83" s="132"/>
      <c r="C83" s="204"/>
      <c r="D83" s="261"/>
      <c r="E83" s="261"/>
      <c r="F83" s="204"/>
      <c r="G83" s="204"/>
      <c r="H83" s="82"/>
      <c r="I83" s="74"/>
      <c r="J83" s="81"/>
      <c r="K83" s="81"/>
      <c r="L83" s="204"/>
      <c r="M83" s="97"/>
    </row>
    <row r="84" spans="2:13">
      <c r="B84" s="132"/>
      <c r="C84" s="204"/>
      <c r="D84" s="261"/>
      <c r="E84" s="261"/>
      <c r="F84" s="135"/>
      <c r="G84" s="135"/>
      <c r="H84" s="83"/>
      <c r="I84" s="74"/>
      <c r="J84" s="81"/>
      <c r="K84" s="81"/>
      <c r="L84" s="204"/>
      <c r="M84" s="81"/>
    </row>
    <row r="85" spans="2:13">
      <c r="B85" s="132"/>
      <c r="C85" s="204"/>
      <c r="D85" s="261"/>
      <c r="E85" s="261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204"/>
      <c r="D86" s="262"/>
      <c r="E86" s="262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204"/>
      <c r="D87" s="261"/>
      <c r="E87" s="261"/>
      <c r="F87" s="204"/>
      <c r="G87" s="204"/>
      <c r="H87" s="97"/>
      <c r="J87" s="81"/>
      <c r="K87" s="81"/>
      <c r="L87" s="81"/>
      <c r="M87" s="97"/>
    </row>
    <row r="88" spans="2:13">
      <c r="B88" s="137"/>
      <c r="C88" s="204"/>
      <c r="D88" s="261"/>
      <c r="E88" s="261"/>
      <c r="F88" s="204"/>
      <c r="G88" s="204"/>
      <c r="H88" s="81"/>
      <c r="I88" s="31"/>
      <c r="J88" s="31"/>
    </row>
    <row r="89" spans="2:13">
      <c r="B89" s="138"/>
      <c r="C89" s="139"/>
      <c r="D89" s="261"/>
      <c r="E89" s="261"/>
      <c r="F89" s="204"/>
      <c r="G89" s="204"/>
      <c r="H89" s="81"/>
    </row>
    <row r="90" spans="2:13">
      <c r="B90" s="140"/>
      <c r="C90" s="204"/>
      <c r="D90" s="261"/>
      <c r="E90" s="261"/>
      <c r="F90" s="81"/>
      <c r="G90" s="81"/>
      <c r="H90" s="81"/>
      <c r="J90" s="31"/>
      <c r="M90" s="31"/>
    </row>
    <row r="91" spans="2:13">
      <c r="B91" s="140"/>
      <c r="C91" s="204"/>
      <c r="D91" s="261"/>
      <c r="E91" s="261"/>
      <c r="F91" s="81"/>
      <c r="G91" s="81"/>
      <c r="H91" s="81"/>
      <c r="J91" t="s">
        <v>70</v>
      </c>
    </row>
  </sheetData>
  <mergeCells count="28">
    <mergeCell ref="D91:E91"/>
    <mergeCell ref="D90:E90"/>
    <mergeCell ref="D89:E89"/>
    <mergeCell ref="D78:E78"/>
    <mergeCell ref="A1:C1"/>
    <mergeCell ref="D1:M1"/>
    <mergeCell ref="A2:C2"/>
    <mergeCell ref="D2:M2"/>
    <mergeCell ref="A3:C3"/>
    <mergeCell ref="A4:M4"/>
    <mergeCell ref="A5:M5"/>
    <mergeCell ref="C6:E6"/>
    <mergeCell ref="F6:I6"/>
    <mergeCell ref="J6:J7"/>
    <mergeCell ref="K6:K7"/>
    <mergeCell ref="L6:L7"/>
    <mergeCell ref="M6:M7"/>
    <mergeCell ref="D82:E82"/>
    <mergeCell ref="D83:E83"/>
    <mergeCell ref="D80:E80"/>
    <mergeCell ref="D81:E81"/>
    <mergeCell ref="D77:E77"/>
    <mergeCell ref="D79:E79"/>
    <mergeCell ref="D84:E84"/>
    <mergeCell ref="D85:E85"/>
    <mergeCell ref="D86:E86"/>
    <mergeCell ref="D87:E87"/>
    <mergeCell ref="D88:E88"/>
  </mergeCells>
  <phoneticPr fontId="9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91"/>
  <sheetViews>
    <sheetView workbookViewId="0">
      <selection sqref="A1:XFD1048576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2" t="s">
        <v>64</v>
      </c>
      <c r="B1" s="272"/>
      <c r="C1" s="272"/>
      <c r="D1" s="273" t="s">
        <v>65</v>
      </c>
      <c r="E1" s="273"/>
      <c r="F1" s="273"/>
      <c r="G1" s="273"/>
      <c r="H1" s="273"/>
      <c r="I1" s="273"/>
      <c r="J1" s="273"/>
      <c r="K1" s="273"/>
      <c r="L1" s="273"/>
      <c r="M1" s="273"/>
    </row>
    <row r="2" spans="1:13">
      <c r="A2" s="273" t="s">
        <v>66</v>
      </c>
      <c r="B2" s="273"/>
      <c r="C2" s="273"/>
      <c r="D2" s="274" t="s">
        <v>67</v>
      </c>
      <c r="E2" s="274"/>
      <c r="F2" s="274"/>
      <c r="G2" s="274"/>
      <c r="H2" s="274"/>
      <c r="I2" s="274"/>
      <c r="J2" s="274"/>
      <c r="K2" s="274"/>
      <c r="L2" s="274"/>
      <c r="M2" s="274"/>
    </row>
    <row r="3" spans="1:13">
      <c r="A3" s="249" t="s">
        <v>68</v>
      </c>
      <c r="B3" s="249"/>
      <c r="C3" s="249"/>
    </row>
    <row r="4" spans="1:13" ht="20.25">
      <c r="A4" s="271" t="s">
        <v>69</v>
      </c>
      <c r="B4" s="271"/>
      <c r="C4" s="271"/>
      <c r="D4" s="271"/>
      <c r="E4" s="271"/>
      <c r="F4" s="271"/>
      <c r="G4" s="271"/>
      <c r="H4" s="271"/>
      <c r="I4" s="271"/>
      <c r="J4" s="271"/>
      <c r="K4" s="271"/>
      <c r="L4" s="271"/>
      <c r="M4" s="271"/>
    </row>
    <row r="5" spans="1:13" ht="13.5" thickBot="1">
      <c r="A5" s="264" t="s">
        <v>194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</row>
    <row r="6" spans="1:13" ht="13.5" customHeight="1" thickTop="1">
      <c r="A6" s="5" t="s">
        <v>0</v>
      </c>
      <c r="B6" s="20" t="s">
        <v>1</v>
      </c>
      <c r="C6" s="265" t="s">
        <v>31</v>
      </c>
      <c r="D6" s="265"/>
      <c r="E6" s="265"/>
      <c r="F6" s="265" t="s">
        <v>33</v>
      </c>
      <c r="G6" s="265"/>
      <c r="H6" s="265"/>
      <c r="I6" s="265"/>
      <c r="J6" s="266" t="s">
        <v>41</v>
      </c>
      <c r="K6" s="266" t="s">
        <v>42</v>
      </c>
      <c r="L6" s="266" t="s">
        <v>43</v>
      </c>
      <c r="M6" s="268" t="s">
        <v>45</v>
      </c>
    </row>
    <row r="7" spans="1:13">
      <c r="A7" s="6" t="s">
        <v>2</v>
      </c>
      <c r="B7" s="21" t="s">
        <v>38</v>
      </c>
      <c r="C7" s="205" t="s">
        <v>35</v>
      </c>
      <c r="D7" s="205" t="s">
        <v>36</v>
      </c>
      <c r="E7" s="205" t="s">
        <v>32</v>
      </c>
      <c r="F7" s="205" t="s">
        <v>34</v>
      </c>
      <c r="G7" s="205" t="s">
        <v>37</v>
      </c>
      <c r="H7" s="27" t="s">
        <v>39</v>
      </c>
      <c r="I7" s="205" t="s">
        <v>40</v>
      </c>
      <c r="J7" s="267"/>
      <c r="K7" s="267"/>
      <c r="L7" s="267"/>
      <c r="M7" s="269"/>
    </row>
    <row r="8" spans="1:13">
      <c r="A8" s="35">
        <v>1</v>
      </c>
      <c r="B8" s="32" t="s">
        <v>20</v>
      </c>
      <c r="C8" s="33">
        <f>C9</f>
        <v>0</v>
      </c>
      <c r="D8" s="33">
        <f>D10+D11+D12</f>
        <v>0</v>
      </c>
      <c r="E8" s="33">
        <f>SUM(E9:E12)</f>
        <v>0</v>
      </c>
      <c r="F8" s="33">
        <f>F9</f>
        <v>0</v>
      </c>
      <c r="G8" s="33">
        <f>G10+G11+G12</f>
        <v>0</v>
      </c>
      <c r="H8" s="34">
        <f>SUM(H9:H12)</f>
        <v>0</v>
      </c>
      <c r="I8" s="34">
        <f>SUM(I9:I12)</f>
        <v>0</v>
      </c>
      <c r="J8" s="34">
        <f>SUM(J9:J12)</f>
        <v>0</v>
      </c>
      <c r="K8" s="34">
        <f>SUM(K9:K12)</f>
        <v>0</v>
      </c>
      <c r="L8" s="34">
        <f>L9+L10+L11+L12</f>
        <v>0</v>
      </c>
      <c r="M8" s="34">
        <f>SUM(M9:M12)</f>
        <v>0</v>
      </c>
    </row>
    <row r="9" spans="1:13">
      <c r="A9" s="8"/>
      <c r="B9" s="1" t="s">
        <v>3</v>
      </c>
      <c r="C9" s="205"/>
      <c r="D9" s="205"/>
      <c r="E9" s="205">
        <f>C9</f>
        <v>0</v>
      </c>
      <c r="F9" s="205">
        <f>E9*24</f>
        <v>0</v>
      </c>
      <c r="G9" s="205"/>
      <c r="H9" s="178">
        <f>F9</f>
        <v>0</v>
      </c>
      <c r="I9" s="178">
        <f>H9+E9</f>
        <v>0</v>
      </c>
      <c r="J9" s="178">
        <f>3200*I9</f>
        <v>0</v>
      </c>
      <c r="K9" s="178">
        <f>1600*H9</f>
        <v>0</v>
      </c>
      <c r="L9" s="141"/>
      <c r="M9" s="42">
        <f t="shared" ref="M9:M12" si="0">J9+K9</f>
        <v>0</v>
      </c>
    </row>
    <row r="10" spans="1:13">
      <c r="A10" s="9"/>
      <c r="B10" s="1" t="s">
        <v>6</v>
      </c>
      <c r="C10" s="205"/>
      <c r="D10" s="205"/>
      <c r="E10" s="205">
        <f>D10</f>
        <v>0</v>
      </c>
      <c r="F10" s="205"/>
      <c r="G10" s="205"/>
      <c r="H10" s="178">
        <f>G10</f>
        <v>0</v>
      </c>
      <c r="I10" s="178">
        <f>H10+E10</f>
        <v>0</v>
      </c>
      <c r="J10" s="178">
        <f>3200*I10</f>
        <v>0</v>
      </c>
      <c r="K10" s="178">
        <f>1600*H10</f>
        <v>0</v>
      </c>
      <c r="L10" s="141"/>
      <c r="M10" s="42">
        <f t="shared" si="0"/>
        <v>0</v>
      </c>
    </row>
    <row r="11" spans="1:13">
      <c r="A11" s="10"/>
      <c r="B11" s="1" t="s">
        <v>5</v>
      </c>
      <c r="C11" s="205"/>
      <c r="D11" s="205"/>
      <c r="E11" s="205">
        <f>D11</f>
        <v>0</v>
      </c>
      <c r="F11" s="205"/>
      <c r="G11" s="205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5"/>
      <c r="D12" s="205"/>
      <c r="E12" s="205">
        <f>D12</f>
        <v>0</v>
      </c>
      <c r="F12" s="205"/>
      <c r="G12" s="205">
        <f>E12*32</f>
        <v>0</v>
      </c>
      <c r="H12" s="178">
        <f>G12</f>
        <v>0</v>
      </c>
      <c r="I12" s="178">
        <f>H12+E12*2</f>
        <v>0</v>
      </c>
      <c r="J12" s="178">
        <f>4000*I12</f>
        <v>0</v>
      </c>
      <c r="K12" s="178"/>
      <c r="L12" s="141"/>
      <c r="M12" s="42">
        <f t="shared" si="0"/>
        <v>0</v>
      </c>
    </row>
    <row r="13" spans="1:13">
      <c r="A13" s="35">
        <v>2</v>
      </c>
      <c r="B13" s="32" t="s">
        <v>21</v>
      </c>
      <c r="C13" s="36">
        <f>C14</f>
        <v>0</v>
      </c>
      <c r="D13" s="36">
        <f>D15+D16+D17+D18+D19</f>
        <v>0</v>
      </c>
      <c r="E13" s="36">
        <f>SUM(E14:E19)</f>
        <v>0</v>
      </c>
      <c r="F13" s="36">
        <f>F14</f>
        <v>0</v>
      </c>
      <c r="G13" s="36">
        <f>G15+G16+G17+G18+G19</f>
        <v>0</v>
      </c>
      <c r="H13" s="37">
        <f>SUM(H14:H19)</f>
        <v>0</v>
      </c>
      <c r="I13" s="37">
        <f>SUM(I14:I19)</f>
        <v>0</v>
      </c>
      <c r="J13" s="37">
        <f>SUM(J14:J19)</f>
        <v>0</v>
      </c>
      <c r="K13" s="37">
        <f>SUM(K14:K19)</f>
        <v>0</v>
      </c>
      <c r="L13" s="44">
        <f>L14+L15+L16+L17+L18+L19</f>
        <v>0</v>
      </c>
      <c r="M13" s="37">
        <f>SUM(M14:M19)</f>
        <v>0</v>
      </c>
    </row>
    <row r="14" spans="1:13">
      <c r="A14" s="12"/>
      <c r="B14" s="1" t="s">
        <v>3</v>
      </c>
      <c r="C14" s="205"/>
      <c r="D14" s="205"/>
      <c r="E14" s="205">
        <f>C14</f>
        <v>0</v>
      </c>
      <c r="F14" s="205">
        <f>C14*15</f>
        <v>0</v>
      </c>
      <c r="G14" s="205"/>
      <c r="H14" s="178">
        <f>F14</f>
        <v>0</v>
      </c>
      <c r="I14" s="178">
        <f t="shared" ref="I14:I19" si="2">H14+E14</f>
        <v>0</v>
      </c>
      <c r="J14" s="178">
        <f>3200*I14</f>
        <v>0</v>
      </c>
      <c r="K14" s="178">
        <f>H14*1600</f>
        <v>0</v>
      </c>
      <c r="L14" s="141"/>
      <c r="M14" s="42">
        <f>J14+K14</f>
        <v>0</v>
      </c>
    </row>
    <row r="15" spans="1:13">
      <c r="A15" s="12"/>
      <c r="B15" s="1" t="s">
        <v>6</v>
      </c>
      <c r="C15" s="205"/>
      <c r="D15" s="205"/>
      <c r="E15" s="205">
        <f>D15</f>
        <v>0</v>
      </c>
      <c r="F15" s="205"/>
      <c r="G15" s="205">
        <f>D15*15</f>
        <v>0</v>
      </c>
      <c r="H15" s="178">
        <f>G15</f>
        <v>0</v>
      </c>
      <c r="I15" s="178">
        <f t="shared" si="2"/>
        <v>0</v>
      </c>
      <c r="J15" s="178">
        <f t="shared" ref="J15:J19" si="3">3200*I15</f>
        <v>0</v>
      </c>
      <c r="K15" s="178">
        <f t="shared" ref="K15:K19" si="4">H15*1600</f>
        <v>0</v>
      </c>
      <c r="L15" s="141"/>
      <c r="M15" s="42">
        <f t="shared" ref="M15:M19" si="5">J15+K15</f>
        <v>0</v>
      </c>
    </row>
    <row r="16" spans="1:13">
      <c r="A16" s="12"/>
      <c r="B16" s="1" t="s">
        <v>5</v>
      </c>
      <c r="C16" s="205"/>
      <c r="D16" s="205"/>
      <c r="E16" s="205">
        <f>D16</f>
        <v>0</v>
      </c>
      <c r="F16" s="205"/>
      <c r="G16" s="205">
        <f>D16*15</f>
        <v>0</v>
      </c>
      <c r="H16" s="178">
        <f>G16</f>
        <v>0</v>
      </c>
      <c r="I16" s="178">
        <f t="shared" si="2"/>
        <v>0</v>
      </c>
      <c r="J16" s="178">
        <f t="shared" si="3"/>
        <v>0</v>
      </c>
      <c r="K16" s="178">
        <f t="shared" si="4"/>
        <v>0</v>
      </c>
      <c r="L16" s="141"/>
      <c r="M16" s="42">
        <f t="shared" si="5"/>
        <v>0</v>
      </c>
    </row>
    <row r="17" spans="1:13">
      <c r="A17" s="12"/>
      <c r="B17" s="2" t="s">
        <v>7</v>
      </c>
      <c r="C17" s="205"/>
      <c r="D17" s="205"/>
      <c r="E17" s="205">
        <f>D17</f>
        <v>0</v>
      </c>
      <c r="F17" s="205"/>
      <c r="G17" s="205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5"/>
      <c r="D18" s="205"/>
      <c r="E18" s="205">
        <f>D18</f>
        <v>0</v>
      </c>
      <c r="F18" s="205"/>
      <c r="G18" s="205">
        <f>D18*15</f>
        <v>0</v>
      </c>
      <c r="H18" s="178">
        <f>G18</f>
        <v>0</v>
      </c>
      <c r="I18" s="178">
        <f t="shared" si="2"/>
        <v>0</v>
      </c>
      <c r="J18" s="178">
        <f t="shared" si="3"/>
        <v>0</v>
      </c>
      <c r="K18" s="178">
        <f t="shared" si="4"/>
        <v>0</v>
      </c>
      <c r="L18" s="141"/>
      <c r="M18" s="42">
        <f t="shared" si="5"/>
        <v>0</v>
      </c>
    </row>
    <row r="19" spans="1:13">
      <c r="A19" s="14"/>
      <c r="B19" s="23" t="s">
        <v>4</v>
      </c>
      <c r="C19" s="205"/>
      <c r="D19" s="205"/>
      <c r="E19" s="205">
        <f>D19</f>
        <v>0</v>
      </c>
      <c r="F19" s="205"/>
      <c r="G19" s="205">
        <f>D19*15</f>
        <v>0</v>
      </c>
      <c r="H19" s="178">
        <f>G19</f>
        <v>0</v>
      </c>
      <c r="I19" s="178">
        <f t="shared" si="2"/>
        <v>0</v>
      </c>
      <c r="J19" s="178">
        <f t="shared" si="3"/>
        <v>0</v>
      </c>
      <c r="K19" s="178">
        <f t="shared" si="4"/>
        <v>0</v>
      </c>
      <c r="L19" s="141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0</v>
      </c>
      <c r="E20" s="36">
        <f t="shared" ref="E20:L20" si="6">E21</f>
        <v>0</v>
      </c>
      <c r="F20" s="36"/>
      <c r="G20" s="36">
        <f t="shared" si="6"/>
        <v>0</v>
      </c>
      <c r="H20" s="36">
        <f t="shared" si="6"/>
        <v>0</v>
      </c>
      <c r="I20" s="36">
        <f t="shared" si="6"/>
        <v>0</v>
      </c>
      <c r="J20" s="36">
        <f t="shared" si="6"/>
        <v>0</v>
      </c>
      <c r="K20" s="36">
        <f t="shared" si="6"/>
        <v>0</v>
      </c>
      <c r="L20" s="36">
        <f t="shared" si="6"/>
        <v>0</v>
      </c>
      <c r="M20" s="37">
        <f>M21</f>
        <v>0</v>
      </c>
    </row>
    <row r="21" spans="1:13">
      <c r="A21" s="10"/>
      <c r="B21" s="24" t="s">
        <v>19</v>
      </c>
      <c r="C21" s="205"/>
      <c r="D21" s="205"/>
      <c r="E21" s="205">
        <f>D21</f>
        <v>0</v>
      </c>
      <c r="F21" s="205"/>
      <c r="G21" s="205"/>
      <c r="H21" s="178">
        <f>G21</f>
        <v>0</v>
      </c>
      <c r="I21" s="178"/>
      <c r="J21" s="178">
        <f>3200*I21</f>
        <v>0</v>
      </c>
      <c r="K21" s="178"/>
      <c r="L21" s="141"/>
      <c r="M21" s="42">
        <f>J21+K21</f>
        <v>0</v>
      </c>
    </row>
    <row r="22" spans="1:13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3">
      <c r="A23" s="15"/>
      <c r="B23" s="3" t="s">
        <v>9</v>
      </c>
      <c r="C23" s="205"/>
      <c r="D23" s="205"/>
      <c r="E23" s="205">
        <f>D23</f>
        <v>0</v>
      </c>
      <c r="F23" s="205"/>
      <c r="G23" s="205">
        <f>E23*32</f>
        <v>0</v>
      </c>
      <c r="H23" s="178">
        <f>G23</f>
        <v>0</v>
      </c>
      <c r="I23" s="178">
        <f>H23+E23*2</f>
        <v>0</v>
      </c>
      <c r="J23" s="178">
        <f>3200*I23</f>
        <v>0</v>
      </c>
      <c r="K23" s="178">
        <f>1600*H23</f>
        <v>0</v>
      </c>
      <c r="L23" s="141"/>
      <c r="M23" s="42">
        <f>J23+K23</f>
        <v>0</v>
      </c>
    </row>
    <row r="24" spans="1:13">
      <c r="A24" s="35">
        <v>5</v>
      </c>
      <c r="B24" s="32" t="s">
        <v>24</v>
      </c>
      <c r="C24" s="36"/>
      <c r="D24" s="36">
        <f>D25</f>
        <v>0</v>
      </c>
      <c r="E24" s="36">
        <f t="shared" ref="E24:L24" si="8">E25</f>
        <v>0</v>
      </c>
      <c r="F24" s="36"/>
      <c r="G24" s="36">
        <f t="shared" si="8"/>
        <v>0</v>
      </c>
      <c r="H24" s="36">
        <f t="shared" si="8"/>
        <v>0</v>
      </c>
      <c r="I24" s="36">
        <f t="shared" si="8"/>
        <v>0</v>
      </c>
      <c r="J24" s="36">
        <f t="shared" si="8"/>
        <v>0</v>
      </c>
      <c r="K24" s="36">
        <f t="shared" si="8"/>
        <v>0</v>
      </c>
      <c r="L24" s="36">
        <f t="shared" si="8"/>
        <v>0</v>
      </c>
      <c r="M24" s="37">
        <f>M25</f>
        <v>0</v>
      </c>
    </row>
    <row r="25" spans="1:13">
      <c r="A25" s="16"/>
      <c r="B25" s="23" t="s">
        <v>10</v>
      </c>
      <c r="C25" s="205"/>
      <c r="D25" s="205"/>
      <c r="E25" s="205">
        <f>D25</f>
        <v>0</v>
      </c>
      <c r="F25" s="205"/>
      <c r="G25" s="205">
        <f>E25*28</f>
        <v>0</v>
      </c>
      <c r="H25" s="178">
        <f>G25</f>
        <v>0</v>
      </c>
      <c r="I25" s="178">
        <f>H25+E25</f>
        <v>0</v>
      </c>
      <c r="J25" s="178">
        <f>3200*I25</f>
        <v>0</v>
      </c>
      <c r="K25" s="178">
        <f>1600*H25</f>
        <v>0</v>
      </c>
      <c r="L25" s="141"/>
      <c r="M25" s="42">
        <f>J25+K25</f>
        <v>0</v>
      </c>
    </row>
    <row r="26" spans="1:13">
      <c r="A26" s="38">
        <v>6</v>
      </c>
      <c r="B26" s="32" t="s">
        <v>25</v>
      </c>
      <c r="C26" s="36"/>
      <c r="D26" s="36">
        <f>D27</f>
        <v>0</v>
      </c>
      <c r="E26" s="36">
        <f t="shared" ref="E26:L26" si="9">E27</f>
        <v>0</v>
      </c>
      <c r="F26" s="36"/>
      <c r="G26" s="36">
        <f t="shared" si="9"/>
        <v>0</v>
      </c>
      <c r="H26" s="36">
        <f t="shared" si="9"/>
        <v>0</v>
      </c>
      <c r="I26" s="36">
        <f t="shared" si="9"/>
        <v>0</v>
      </c>
      <c r="J26" s="36">
        <f t="shared" si="9"/>
        <v>0</v>
      </c>
      <c r="K26" s="36">
        <f t="shared" si="9"/>
        <v>0</v>
      </c>
      <c r="L26" s="36">
        <f t="shared" si="9"/>
        <v>0</v>
      </c>
      <c r="M26" s="37">
        <f>M27</f>
        <v>0</v>
      </c>
    </row>
    <row r="27" spans="1:13">
      <c r="A27" s="15"/>
      <c r="B27" s="3" t="s">
        <v>10</v>
      </c>
      <c r="C27" s="205"/>
      <c r="D27" s="205"/>
      <c r="E27" s="205">
        <f>D27</f>
        <v>0</v>
      </c>
      <c r="F27" s="205"/>
      <c r="G27" s="205">
        <f>E27*24</f>
        <v>0</v>
      </c>
      <c r="H27" s="178">
        <f>G27</f>
        <v>0</v>
      </c>
      <c r="I27" s="178">
        <f>H27+E27</f>
        <v>0</v>
      </c>
      <c r="J27" s="178">
        <f>3200*I27</f>
        <v>0</v>
      </c>
      <c r="K27" s="178">
        <f>1600*H27</f>
        <v>0</v>
      </c>
      <c r="L27" s="141"/>
      <c r="M27" s="42">
        <f>J27+K27</f>
        <v>0</v>
      </c>
    </row>
    <row r="28" spans="1:13">
      <c r="A28" s="35">
        <v>7</v>
      </c>
      <c r="B28" s="32" t="s">
        <v>26</v>
      </c>
      <c r="C28" s="36">
        <f>C29</f>
        <v>0</v>
      </c>
      <c r="D28" s="36">
        <f>D30+D31</f>
        <v>0</v>
      </c>
      <c r="E28" s="36">
        <f>SUM(E29:E31)</f>
        <v>0</v>
      </c>
      <c r="F28" s="36">
        <f>F29</f>
        <v>0</v>
      </c>
      <c r="G28" s="37">
        <f>G30+G31</f>
        <v>0</v>
      </c>
      <c r="H28" s="37">
        <f>SUM(H29:H31)</f>
        <v>0</v>
      </c>
      <c r="I28" s="36">
        <f t="shared" ref="I28:M28" si="10">SUM(I29:I31)</f>
        <v>0</v>
      </c>
      <c r="J28" s="36">
        <f t="shared" si="10"/>
        <v>0</v>
      </c>
      <c r="K28" s="36">
        <f t="shared" si="10"/>
        <v>0</v>
      </c>
      <c r="L28" s="36">
        <f t="shared" si="10"/>
        <v>0</v>
      </c>
      <c r="M28" s="37">
        <f t="shared" si="10"/>
        <v>0</v>
      </c>
    </row>
    <row r="29" spans="1:13">
      <c r="A29" s="12"/>
      <c r="B29" s="1" t="s">
        <v>3</v>
      </c>
      <c r="C29" s="205"/>
      <c r="D29" s="205"/>
      <c r="E29" s="205">
        <f>C29</f>
        <v>0</v>
      </c>
      <c r="F29" s="205"/>
      <c r="G29" s="205"/>
      <c r="H29" s="178">
        <f>F29</f>
        <v>0</v>
      </c>
      <c r="I29" s="178">
        <f>H29+E29</f>
        <v>0</v>
      </c>
      <c r="J29" s="178">
        <f>3200*I29</f>
        <v>0</v>
      </c>
      <c r="K29" s="178">
        <f>1600*H29</f>
        <v>0</v>
      </c>
      <c r="L29" s="141"/>
      <c r="M29" s="42">
        <f>J29+K29</f>
        <v>0</v>
      </c>
    </row>
    <row r="30" spans="1:13">
      <c r="A30" s="12"/>
      <c r="B30" s="1" t="s">
        <v>11</v>
      </c>
      <c r="C30" s="205"/>
      <c r="D30" s="205"/>
      <c r="E30" s="205">
        <f>D30</f>
        <v>0</v>
      </c>
      <c r="F30" s="205"/>
      <c r="G30" s="178"/>
      <c r="H30" s="178">
        <f>G30</f>
        <v>0</v>
      </c>
      <c r="I30" s="178">
        <f>H30+E30</f>
        <v>0</v>
      </c>
      <c r="J30" s="178">
        <f>3200*I30</f>
        <v>0</v>
      </c>
      <c r="K30" s="178">
        <f>1600*H30</f>
        <v>0</v>
      </c>
      <c r="L30" s="141"/>
      <c r="M30" s="42">
        <f>J30+K30+M74</f>
        <v>0</v>
      </c>
    </row>
    <row r="31" spans="1:13">
      <c r="A31" s="14"/>
      <c r="B31" s="130" t="s">
        <v>188</v>
      </c>
      <c r="C31" s="205"/>
      <c r="D31" s="205"/>
      <c r="E31" s="205">
        <f>D31</f>
        <v>0</v>
      </c>
      <c r="F31" s="205"/>
      <c r="G31" s="178">
        <f>E31*15</f>
        <v>0</v>
      </c>
      <c r="H31" s="178">
        <f>G31</f>
        <v>0</v>
      </c>
      <c r="I31" s="178">
        <f>H31+E31</f>
        <v>0</v>
      </c>
      <c r="J31" s="178">
        <f>3200*I31</f>
        <v>0</v>
      </c>
      <c r="K31" s="178">
        <f>1600*H31</f>
        <v>0</v>
      </c>
      <c r="L31" s="141"/>
      <c r="M31" s="42">
        <f>J31+K31</f>
        <v>0</v>
      </c>
    </row>
    <row r="32" spans="1:13">
      <c r="A32" s="35">
        <v>8</v>
      </c>
      <c r="B32" s="32" t="s">
        <v>142</v>
      </c>
      <c r="C32" s="36"/>
      <c r="D32" s="36">
        <f>D33</f>
        <v>0</v>
      </c>
      <c r="E32" s="36">
        <f t="shared" ref="E32:L32" si="11">E33</f>
        <v>0</v>
      </c>
      <c r="F32" s="36"/>
      <c r="G32" s="36">
        <f t="shared" si="11"/>
        <v>0</v>
      </c>
      <c r="H32" s="36">
        <f t="shared" si="11"/>
        <v>0</v>
      </c>
      <c r="I32" s="37">
        <f>I33</f>
        <v>0</v>
      </c>
      <c r="J32" s="36">
        <f t="shared" si="11"/>
        <v>0</v>
      </c>
      <c r="K32" s="36">
        <f t="shared" si="11"/>
        <v>0</v>
      </c>
      <c r="L32" s="36">
        <f t="shared" si="11"/>
        <v>0</v>
      </c>
      <c r="M32" s="37">
        <f>M33</f>
        <v>0</v>
      </c>
    </row>
    <row r="33" spans="1:13">
      <c r="A33" s="10"/>
      <c r="B33" s="24" t="s">
        <v>19</v>
      </c>
      <c r="C33" s="205"/>
      <c r="D33" s="205"/>
      <c r="E33" s="205">
        <f>D33</f>
        <v>0</v>
      </c>
      <c r="F33" s="205"/>
      <c r="G33" s="205">
        <f>E33*15</f>
        <v>0</v>
      </c>
      <c r="H33" s="178">
        <f>G33</f>
        <v>0</v>
      </c>
      <c r="I33" s="178">
        <f>H33+E33</f>
        <v>0</v>
      </c>
      <c r="J33" s="178">
        <f>3200*I33</f>
        <v>0</v>
      </c>
      <c r="K33" s="178"/>
      <c r="L33" s="141"/>
      <c r="M33" s="42">
        <f>J33+K33</f>
        <v>0</v>
      </c>
    </row>
    <row r="34" spans="1:13">
      <c r="A34" s="35">
        <v>9</v>
      </c>
      <c r="B34" s="32" t="s">
        <v>27</v>
      </c>
      <c r="C34" s="36">
        <f>C35</f>
        <v>0</v>
      </c>
      <c r="D34" s="36">
        <f>D36+D37</f>
        <v>0</v>
      </c>
      <c r="E34" s="36">
        <f>C34+D34</f>
        <v>0</v>
      </c>
      <c r="F34" s="36">
        <f>F35</f>
        <v>0</v>
      </c>
      <c r="G34" s="36">
        <f>G36+G37</f>
        <v>0</v>
      </c>
      <c r="H34" s="37">
        <f>SUM(H35:H37)</f>
        <v>0</v>
      </c>
      <c r="I34" s="37">
        <f>SUM(I35:I37)</f>
        <v>0</v>
      </c>
      <c r="J34" s="37">
        <f>SUM(J35:J37)</f>
        <v>0</v>
      </c>
      <c r="K34" s="37">
        <f>SUM(K35:K37)</f>
        <v>0</v>
      </c>
      <c r="L34" s="36">
        <f t="shared" ref="L34" si="12">L36+L37</f>
        <v>0</v>
      </c>
      <c r="M34" s="37">
        <f>SUM(M35:M37)</f>
        <v>0</v>
      </c>
    </row>
    <row r="35" spans="1:13">
      <c r="A35" s="12"/>
      <c r="B35" s="1" t="s">
        <v>3</v>
      </c>
      <c r="C35" s="205"/>
      <c r="D35" s="205"/>
      <c r="E35" s="205">
        <f>C35</f>
        <v>0</v>
      </c>
      <c r="F35" s="205"/>
      <c r="G35" s="205"/>
      <c r="H35" s="178">
        <f>F35</f>
        <v>0</v>
      </c>
      <c r="I35" s="178">
        <f>H35+E35</f>
        <v>0</v>
      </c>
      <c r="J35" s="178">
        <f>3200*I35</f>
        <v>0</v>
      </c>
      <c r="K35" s="178">
        <f>1600*H35</f>
        <v>0</v>
      </c>
      <c r="L35" s="141"/>
      <c r="M35" s="42">
        <f>J35+K35</f>
        <v>0</v>
      </c>
    </row>
    <row r="36" spans="1:13">
      <c r="A36" s="13"/>
      <c r="B36" s="1" t="s">
        <v>12</v>
      </c>
      <c r="C36" s="205"/>
      <c r="D36" s="205"/>
      <c r="E36" s="205">
        <f>D36</f>
        <v>0</v>
      </c>
      <c r="F36" s="205"/>
      <c r="G36" s="205"/>
      <c r="H36" s="178">
        <f>G36</f>
        <v>0</v>
      </c>
      <c r="I36" s="178">
        <f>H36+E36</f>
        <v>0</v>
      </c>
      <c r="J36" s="178">
        <f>3200*I36</f>
        <v>0</v>
      </c>
      <c r="K36" s="178">
        <f>1600*H36</f>
        <v>0</v>
      </c>
      <c r="L36" s="141"/>
      <c r="M36" s="42">
        <f>J36+K36+M75</f>
        <v>0</v>
      </c>
    </row>
    <row r="37" spans="1:13">
      <c r="A37" s="13"/>
      <c r="B37" s="196" t="s">
        <v>193</v>
      </c>
      <c r="C37" s="205"/>
      <c r="D37" s="205"/>
      <c r="E37" s="205">
        <f>D37</f>
        <v>0</v>
      </c>
      <c r="F37" s="205"/>
      <c r="G37" s="205"/>
      <c r="H37" s="178">
        <f>G37</f>
        <v>0</v>
      </c>
      <c r="I37" s="178"/>
      <c r="J37" s="178">
        <f>4000*I37</f>
        <v>0</v>
      </c>
      <c r="K37" s="178"/>
      <c r="L37" s="141"/>
      <c r="M37" s="42">
        <f>J37+K37</f>
        <v>0</v>
      </c>
    </row>
    <row r="38" spans="1:13">
      <c r="A38" s="35">
        <v>10</v>
      </c>
      <c r="B38" s="32" t="s">
        <v>28</v>
      </c>
      <c r="C38" s="36"/>
      <c r="D38" s="36">
        <f>D39+D40</f>
        <v>0</v>
      </c>
      <c r="E38" s="36">
        <f t="shared" ref="E38:M38" si="13">E39+E40</f>
        <v>0</v>
      </c>
      <c r="F38" s="36">
        <f t="shared" si="13"/>
        <v>0</v>
      </c>
      <c r="G38" s="36">
        <f t="shared" si="13"/>
        <v>0</v>
      </c>
      <c r="H38" s="36">
        <f t="shared" si="13"/>
        <v>0</v>
      </c>
      <c r="I38" s="36">
        <f t="shared" si="13"/>
        <v>0</v>
      </c>
      <c r="J38" s="36">
        <f t="shared" si="13"/>
        <v>0</v>
      </c>
      <c r="K38" s="36">
        <f t="shared" si="13"/>
        <v>0</v>
      </c>
      <c r="L38" s="36">
        <f t="shared" si="13"/>
        <v>0</v>
      </c>
      <c r="M38" s="36">
        <f t="shared" si="13"/>
        <v>0</v>
      </c>
    </row>
    <row r="39" spans="1:13">
      <c r="A39" s="13"/>
      <c r="B39" s="196" t="s">
        <v>192</v>
      </c>
      <c r="C39" s="205"/>
      <c r="D39" s="205"/>
      <c r="E39" s="205">
        <f>D39</f>
        <v>0</v>
      </c>
      <c r="F39" s="205"/>
      <c r="G39" s="205">
        <f>E39*15</f>
        <v>0</v>
      </c>
      <c r="H39" s="178">
        <f>G39</f>
        <v>0</v>
      </c>
      <c r="I39" s="178">
        <f>H39+E39</f>
        <v>0</v>
      </c>
      <c r="J39" s="178">
        <f>4000*I39</f>
        <v>0</v>
      </c>
      <c r="K39" s="178"/>
      <c r="L39" s="141"/>
      <c r="M39" s="42">
        <f>J39+K39</f>
        <v>0</v>
      </c>
    </row>
    <row r="40" spans="1:13">
      <c r="A40" s="14"/>
      <c r="B40" s="180"/>
      <c r="C40" s="205"/>
      <c r="D40" s="205"/>
      <c r="E40" s="205"/>
      <c r="F40" s="205"/>
      <c r="G40" s="205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3">
      <c r="A42" s="9"/>
      <c r="B42" s="24" t="s">
        <v>13</v>
      </c>
      <c r="C42" s="205"/>
      <c r="D42" s="205"/>
      <c r="E42" s="205">
        <f>D42</f>
        <v>0</v>
      </c>
      <c r="F42" s="205"/>
      <c r="G42" s="205">
        <f>E42*44</f>
        <v>0</v>
      </c>
      <c r="H42" s="178">
        <f>G42</f>
        <v>0</v>
      </c>
      <c r="I42" s="178">
        <f>H42+E42*2</f>
        <v>0</v>
      </c>
      <c r="J42" s="178">
        <f>4300*I42</f>
        <v>0</v>
      </c>
      <c r="K42" s="178">
        <f>1500*H42</f>
        <v>0</v>
      </c>
      <c r="L42" s="141"/>
      <c r="M42" s="42">
        <f>J42+K42</f>
        <v>0</v>
      </c>
    </row>
    <row r="43" spans="1:13">
      <c r="A43" s="9"/>
      <c r="B43" s="24" t="s">
        <v>14</v>
      </c>
      <c r="C43" s="205"/>
      <c r="D43" s="205"/>
      <c r="E43" s="205">
        <f>D43</f>
        <v>0</v>
      </c>
      <c r="F43" s="205"/>
      <c r="G43" s="205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0</v>
      </c>
      <c r="E44" s="36">
        <f t="shared" ref="E44:L44" si="15">E45+E46+E47</f>
        <v>0</v>
      </c>
      <c r="F44" s="36"/>
      <c r="G44" s="36">
        <f t="shared" si="15"/>
        <v>0</v>
      </c>
      <c r="H44" s="36">
        <f t="shared" si="15"/>
        <v>0</v>
      </c>
      <c r="I44" s="36">
        <f t="shared" si="15"/>
        <v>0</v>
      </c>
      <c r="J44" s="37">
        <f>J45+J46+J47</f>
        <v>0</v>
      </c>
      <c r="K44" s="37">
        <f>K45+K46+K47</f>
        <v>0</v>
      </c>
      <c r="L44" s="36">
        <f t="shared" si="15"/>
        <v>0</v>
      </c>
      <c r="M44" s="37">
        <f>M45+M46+M47</f>
        <v>0</v>
      </c>
    </row>
    <row r="45" spans="1:13">
      <c r="A45" s="17"/>
      <c r="B45" s="25" t="s">
        <v>13</v>
      </c>
      <c r="C45" s="205"/>
      <c r="D45" s="205"/>
      <c r="E45" s="205">
        <f>D45</f>
        <v>0</v>
      </c>
      <c r="F45" s="205"/>
      <c r="G45" s="205">
        <f>D45*40</f>
        <v>0</v>
      </c>
      <c r="H45" s="178">
        <f>G45</f>
        <v>0</v>
      </c>
      <c r="I45" s="205">
        <f>E45*42</f>
        <v>0</v>
      </c>
      <c r="J45" s="178">
        <f>5590*I45</f>
        <v>0</v>
      </c>
      <c r="K45" s="178">
        <f>1500*H45</f>
        <v>0</v>
      </c>
      <c r="L45" s="141"/>
      <c r="M45" s="42">
        <f>J45+K45</f>
        <v>0</v>
      </c>
    </row>
    <row r="46" spans="1:13">
      <c r="A46" s="18"/>
      <c r="B46" s="24" t="s">
        <v>15</v>
      </c>
      <c r="C46" s="205"/>
      <c r="D46" s="205"/>
      <c r="E46" s="205">
        <f>D46</f>
        <v>0</v>
      </c>
      <c r="F46" s="205"/>
      <c r="G46" s="205">
        <f>D46*40</f>
        <v>0</v>
      </c>
      <c r="H46" s="178">
        <f>G46</f>
        <v>0</v>
      </c>
      <c r="I46" s="205">
        <f>E46*42</f>
        <v>0</v>
      </c>
      <c r="J46" s="178">
        <f>5590*I46</f>
        <v>0</v>
      </c>
      <c r="K46" s="178">
        <f>1500*H46</f>
        <v>0</v>
      </c>
      <c r="L46" s="141"/>
      <c r="M46" s="42">
        <f>J46+K46</f>
        <v>0</v>
      </c>
    </row>
    <row r="47" spans="1:13">
      <c r="A47" s="9"/>
      <c r="B47" s="22" t="s">
        <v>167</v>
      </c>
      <c r="C47" s="205"/>
      <c r="D47" s="205"/>
      <c r="E47" s="205">
        <f>D47</f>
        <v>0</v>
      </c>
      <c r="F47" s="205"/>
      <c r="G47" s="205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205"/>
      <c r="D49" s="205"/>
      <c r="E49" s="205">
        <f>D49</f>
        <v>0</v>
      </c>
      <c r="F49" s="205"/>
      <c r="G49" s="205">
        <f>D49*28</f>
        <v>0</v>
      </c>
      <c r="H49" s="178">
        <f>G49</f>
        <v>0</v>
      </c>
      <c r="I49" s="178">
        <f>H49+E49</f>
        <v>0</v>
      </c>
      <c r="J49" s="178">
        <f>4300*I49</f>
        <v>0</v>
      </c>
      <c r="K49" s="178">
        <f>2500*H49</f>
        <v>0</v>
      </c>
      <c r="L49" s="141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0</v>
      </c>
      <c r="E50" s="36">
        <f t="shared" ref="E50:L50" si="17">E51+E52</f>
        <v>0</v>
      </c>
      <c r="F50" s="36"/>
      <c r="G50" s="36">
        <f t="shared" si="17"/>
        <v>0</v>
      </c>
      <c r="H50" s="36">
        <f t="shared" si="17"/>
        <v>0</v>
      </c>
      <c r="I50" s="36">
        <f t="shared" si="17"/>
        <v>0</v>
      </c>
      <c r="J50" s="36">
        <f t="shared" si="17"/>
        <v>0</v>
      </c>
      <c r="K50" s="36">
        <f t="shared" si="17"/>
        <v>0</v>
      </c>
      <c r="L50" s="36">
        <f t="shared" si="17"/>
        <v>0</v>
      </c>
      <c r="M50" s="37">
        <f>M51+M52</f>
        <v>0</v>
      </c>
    </row>
    <row r="51" spans="1:13">
      <c r="A51" s="89"/>
      <c r="B51" s="92" t="s">
        <v>137</v>
      </c>
      <c r="C51" s="90"/>
      <c r="D51" s="90"/>
      <c r="E51" s="205">
        <f>D51</f>
        <v>0</v>
      </c>
      <c r="F51" s="90"/>
      <c r="G51" s="90">
        <f>E51*15</f>
        <v>0</v>
      </c>
      <c r="H51" s="178">
        <f>G51</f>
        <v>0</v>
      </c>
      <c r="I51" s="178">
        <f>H51+E51</f>
        <v>0</v>
      </c>
      <c r="J51" s="178">
        <f>4000*I51</f>
        <v>0</v>
      </c>
      <c r="K51" s="178"/>
      <c r="L51" s="91"/>
      <c r="M51" s="42">
        <f>J51+K51</f>
        <v>0</v>
      </c>
    </row>
    <row r="52" spans="1:13">
      <c r="A52" s="13"/>
      <c r="B52" s="93" t="s">
        <v>18</v>
      </c>
      <c r="C52" s="205"/>
      <c r="D52" s="205"/>
      <c r="E52" s="205">
        <f>D52</f>
        <v>0</v>
      </c>
      <c r="F52" s="205"/>
      <c r="G52" s="90">
        <f>E52*15</f>
        <v>0</v>
      </c>
      <c r="H52" s="178">
        <f>G52</f>
        <v>0</v>
      </c>
      <c r="I52" s="178">
        <f>H52+E52</f>
        <v>0</v>
      </c>
      <c r="J52" s="178">
        <f>4000*I52</f>
        <v>0</v>
      </c>
      <c r="K52" s="178"/>
      <c r="L52" s="141"/>
      <c r="M52" s="42">
        <f>J52+K52</f>
        <v>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0</v>
      </c>
      <c r="E57" s="60">
        <f>SUM(E58:E60)</f>
        <v>0</v>
      </c>
      <c r="F57" s="60"/>
      <c r="G57" s="60">
        <f>SUM(G58:G60)</f>
        <v>0</v>
      </c>
      <c r="H57" s="95">
        <f>SUM(H58:H60)</f>
        <v>0</v>
      </c>
      <c r="I57" s="60">
        <f t="shared" ref="I57:M57" si="20">SUM(I58:I60)</f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197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0</v>
      </c>
      <c r="E61" s="60">
        <f>E62+E63</f>
        <v>0</v>
      </c>
      <c r="F61" s="60"/>
      <c r="G61" s="60">
        <f>G62+G63</f>
        <v>0</v>
      </c>
      <c r="H61" s="60">
        <f t="shared" ref="H61:L61" si="22">H62+H63</f>
        <v>0</v>
      </c>
      <c r="I61" s="60">
        <f t="shared" si="22"/>
        <v>0</v>
      </c>
      <c r="J61" s="60">
        <f t="shared" si="22"/>
        <v>0</v>
      </c>
      <c r="K61" s="60">
        <f t="shared" si="22"/>
        <v>0</v>
      </c>
      <c r="L61" s="60">
        <f t="shared" si="22"/>
        <v>0</v>
      </c>
      <c r="M61" s="95">
        <f>M62+M63</f>
        <v>0</v>
      </c>
    </row>
    <row r="62" spans="1:13">
      <c r="A62" s="109"/>
      <c r="B62" s="112" t="s">
        <v>165</v>
      </c>
      <c r="C62" s="114"/>
      <c r="D62" s="114"/>
      <c r="E62" s="111">
        <f>D62</f>
        <v>0</v>
      </c>
      <c r="F62" s="114"/>
      <c r="G62" s="114"/>
      <c r="H62" s="115">
        <f>G62</f>
        <v>0</v>
      </c>
      <c r="I62" s="115">
        <f>H62+E62*2</f>
        <v>0</v>
      </c>
      <c r="J62" s="116">
        <f>4300*I62</f>
        <v>0</v>
      </c>
      <c r="K62" s="115">
        <f>H62*2500</f>
        <v>0</v>
      </c>
      <c r="L62" s="117"/>
      <c r="M62" s="42">
        <f>J62+K62</f>
        <v>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/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/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0</v>
      </c>
      <c r="E72" s="103">
        <f t="shared" si="25"/>
        <v>0</v>
      </c>
      <c r="F72" s="103">
        <f t="shared" si="25"/>
        <v>0</v>
      </c>
      <c r="G72" s="103">
        <f t="shared" si="25"/>
        <v>0</v>
      </c>
      <c r="H72" s="104">
        <f t="shared" si="25"/>
        <v>0</v>
      </c>
      <c r="I72" s="104">
        <f t="shared" si="25"/>
        <v>0</v>
      </c>
      <c r="J72" s="104">
        <f t="shared" si="25"/>
        <v>0</v>
      </c>
      <c r="K72" s="104">
        <f t="shared" si="25"/>
        <v>0</v>
      </c>
      <c r="L72" s="103">
        <f t="shared" si="25"/>
        <v>0</v>
      </c>
      <c r="M72" s="104">
        <f>M73</f>
        <v>0</v>
      </c>
    </row>
    <row r="73" spans="1:13">
      <c r="A73" s="14"/>
      <c r="B73" s="128" t="s">
        <v>182</v>
      </c>
      <c r="C73" s="101"/>
      <c r="D73" s="101"/>
      <c r="E73" s="101">
        <f>D73</f>
        <v>0</v>
      </c>
      <c r="F73" s="101"/>
      <c r="G73" s="101">
        <f>E73*41</f>
        <v>0</v>
      </c>
      <c r="H73" s="102">
        <f>G73</f>
        <v>0</v>
      </c>
      <c r="I73" s="102">
        <f>H73+E73*2</f>
        <v>0</v>
      </c>
      <c r="J73" s="178">
        <f>5590*I73</f>
        <v>0</v>
      </c>
      <c r="K73" s="178">
        <f>3200*H73</f>
        <v>0</v>
      </c>
      <c r="L73" s="45"/>
      <c r="M73" s="42">
        <f>J73+K73</f>
        <v>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0</v>
      </c>
      <c r="D76" s="41">
        <f>D8+D13+D20+D22+D24+D26+D28+D32+D34+D38+D41+D44+D48+D50+D53+D55+D57+D61+D66+D68+D70+D72</f>
        <v>0</v>
      </c>
      <c r="E76" s="41">
        <f>E8+E13+E20+E22+E24+E26+E28+E32+E34+E38+E41+E44+E48+E50+E53+E55+E57+E61+E64+E66+E68+E70+E72</f>
        <v>0</v>
      </c>
      <c r="F76" s="41">
        <f>F8+F13+F28+F34+F64</f>
        <v>0</v>
      </c>
      <c r="G76" s="41">
        <f>G8+G13+G20+G22+G24+G26+G28+G32+G34+G38+G41+G44+G48+G50+G53+G55+G57+G61+G66+G68+G70+G72</f>
        <v>0</v>
      </c>
      <c r="H76" s="41">
        <f>H8+H13+H20+H22+H24+H26+H28+H32+H34+H38+H41+H44+H48+H50+H53+H55+H57+H61+H64+H66+H68+H70+H72</f>
        <v>0</v>
      </c>
      <c r="I76" s="41">
        <f>I8+I13+I20+I22+I24+I26+I28+I32+I34+I38+I41+I44+I48+I50+I53+I55+I57+I61+I64+I66+I68+I70+I72</f>
        <v>0</v>
      </c>
      <c r="J76" s="41">
        <f>J8+J13+J20+J22+J24+J26+J28+J32+J34+J38+J41+J44+J48+J50+J53+J55+J57+J61+J64+J66+J68+J70+J72</f>
        <v>0</v>
      </c>
      <c r="K76" s="41">
        <f>K8+K13+K20+K22+K24+K26+K28+K32+K34+K38+K41+K44+K48+K50+K53+K55+K57+K61+K64+K66+K68+K70+K72</f>
        <v>0</v>
      </c>
      <c r="L76" s="41"/>
      <c r="M76" s="41">
        <f>M8+M13+M20+M22+M24+M26+M28+M32+M34+M38+M41+M44+M48+M50+M53+M55+M57+M61+M64+M77+M78+M66+M68+M70+M72</f>
        <v>0</v>
      </c>
    </row>
    <row r="77" spans="1:13" ht="13.5" thickTop="1">
      <c r="D77" s="270"/>
      <c r="E77" s="270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204"/>
      <c r="D78" s="248"/>
      <c r="E78" s="248"/>
      <c r="F78" s="204"/>
      <c r="G78" s="204"/>
      <c r="H78" s="81"/>
      <c r="J78" s="80"/>
      <c r="K78" s="87" t="s">
        <v>88</v>
      </c>
      <c r="L78" s="88"/>
      <c r="M78" s="87">
        <f>15000*L78</f>
        <v>0</v>
      </c>
    </row>
    <row r="79" spans="1:13">
      <c r="B79" s="132"/>
      <c r="C79" s="204"/>
      <c r="D79" s="261"/>
      <c r="E79" s="261"/>
      <c r="F79" s="204"/>
      <c r="G79" s="204"/>
      <c r="H79" s="81"/>
      <c r="K79" s="73" t="s">
        <v>32</v>
      </c>
      <c r="L79" s="206">
        <f>L77+L78</f>
        <v>0</v>
      </c>
    </row>
    <row r="80" spans="1:13">
      <c r="B80" s="132"/>
      <c r="C80" s="204"/>
      <c r="D80" s="263"/>
      <c r="E80" s="263"/>
      <c r="F80" s="133"/>
      <c r="G80" s="133"/>
      <c r="H80" s="82"/>
      <c r="I80" s="77"/>
      <c r="J80" s="134"/>
      <c r="K80" s="81"/>
      <c r="L80" s="204"/>
      <c r="M80" s="81"/>
    </row>
    <row r="81" spans="2:13">
      <c r="B81" s="132"/>
      <c r="C81" s="204"/>
      <c r="D81" s="261"/>
      <c r="E81" s="261"/>
      <c r="F81" s="204"/>
      <c r="G81" s="204"/>
      <c r="H81" s="82"/>
      <c r="I81" s="74"/>
      <c r="J81" s="81"/>
      <c r="K81" s="136"/>
      <c r="L81" s="136"/>
      <c r="M81" s="136"/>
    </row>
    <row r="82" spans="2:13">
      <c r="B82" s="132"/>
      <c r="C82" s="204"/>
      <c r="D82" s="261"/>
      <c r="E82" s="261"/>
      <c r="F82" s="204"/>
      <c r="G82" s="204"/>
      <c r="H82" s="82"/>
      <c r="I82" s="73"/>
      <c r="J82" s="81"/>
      <c r="K82" s="81"/>
      <c r="L82" s="139"/>
      <c r="M82" s="97"/>
    </row>
    <row r="83" spans="2:13">
      <c r="B83" s="132"/>
      <c r="C83" s="204"/>
      <c r="D83" s="261"/>
      <c r="E83" s="261"/>
      <c r="F83" s="204"/>
      <c r="G83" s="204"/>
      <c r="H83" s="82"/>
      <c r="I83" s="74"/>
      <c r="J83" s="81"/>
      <c r="K83" s="81"/>
      <c r="L83" s="204"/>
      <c r="M83" s="97"/>
    </row>
    <row r="84" spans="2:13">
      <c r="B84" s="132"/>
      <c r="C84" s="204"/>
      <c r="D84" s="261"/>
      <c r="E84" s="261"/>
      <c r="F84" s="135"/>
      <c r="G84" s="135"/>
      <c r="H84" s="83"/>
      <c r="I84" s="74"/>
      <c r="J84" s="81"/>
      <c r="K84" s="81"/>
      <c r="L84" s="204"/>
      <c r="M84" s="81"/>
    </row>
    <row r="85" spans="2:13">
      <c r="B85" s="132"/>
      <c r="C85" s="204"/>
      <c r="D85" s="261"/>
      <c r="E85" s="261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204"/>
      <c r="D86" s="262"/>
      <c r="E86" s="262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204"/>
      <c r="D87" s="261"/>
      <c r="E87" s="261"/>
      <c r="F87" s="204"/>
      <c r="G87" s="204"/>
      <c r="H87" s="97"/>
      <c r="J87" s="81"/>
      <c r="K87" s="81"/>
      <c r="L87" s="81"/>
      <c r="M87" s="97"/>
    </row>
    <row r="88" spans="2:13">
      <c r="B88" s="137"/>
      <c r="C88" s="204"/>
      <c r="D88" s="261"/>
      <c r="E88" s="261"/>
      <c r="F88" s="204"/>
      <c r="G88" s="204"/>
      <c r="H88" s="81"/>
      <c r="I88" s="31"/>
      <c r="J88" s="31"/>
    </row>
    <row r="89" spans="2:13">
      <c r="B89" s="138"/>
      <c r="C89" s="139"/>
      <c r="D89" s="261"/>
      <c r="E89" s="261"/>
      <c r="F89" s="204"/>
      <c r="G89" s="204"/>
      <c r="H89" s="81"/>
    </row>
    <row r="90" spans="2:13">
      <c r="B90" s="140"/>
      <c r="C90" s="204"/>
      <c r="D90" s="261"/>
      <c r="E90" s="261"/>
      <c r="F90" s="81"/>
      <c r="G90" s="81"/>
      <c r="H90" s="81"/>
      <c r="J90" s="31"/>
      <c r="M90" s="31"/>
    </row>
    <row r="91" spans="2:13">
      <c r="B91" s="140"/>
      <c r="C91" s="204"/>
      <c r="D91" s="261"/>
      <c r="E91" s="261"/>
      <c r="F91" s="81"/>
      <c r="G91" s="81"/>
      <c r="H91" s="81"/>
      <c r="J91" t="s">
        <v>70</v>
      </c>
    </row>
  </sheetData>
  <mergeCells count="28">
    <mergeCell ref="D91:E91"/>
    <mergeCell ref="D90:E90"/>
    <mergeCell ref="D89:E89"/>
    <mergeCell ref="D78:E78"/>
    <mergeCell ref="A1:C1"/>
    <mergeCell ref="D1:M1"/>
    <mergeCell ref="A2:C2"/>
    <mergeCell ref="D2:M2"/>
    <mergeCell ref="A3:C3"/>
    <mergeCell ref="A4:M4"/>
    <mergeCell ref="A5:M5"/>
    <mergeCell ref="C6:E6"/>
    <mergeCell ref="F6:I6"/>
    <mergeCell ref="J6:J7"/>
    <mergeCell ref="K6:K7"/>
    <mergeCell ref="L6:L7"/>
    <mergeCell ref="M6:M7"/>
    <mergeCell ref="D82:E82"/>
    <mergeCell ref="D83:E83"/>
    <mergeCell ref="D80:E80"/>
    <mergeCell ref="D81:E81"/>
    <mergeCell ref="D77:E77"/>
    <mergeCell ref="D79:E79"/>
    <mergeCell ref="D84:E84"/>
    <mergeCell ref="D85:E85"/>
    <mergeCell ref="D86:E86"/>
    <mergeCell ref="D87:E87"/>
    <mergeCell ref="D88:E88"/>
  </mergeCells>
  <phoneticPr fontId="9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91"/>
  <sheetViews>
    <sheetView workbookViewId="0">
      <selection sqref="A1:XFD1048576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2" t="s">
        <v>64</v>
      </c>
      <c r="B1" s="272"/>
      <c r="C1" s="272"/>
      <c r="D1" s="273" t="s">
        <v>65</v>
      </c>
      <c r="E1" s="273"/>
      <c r="F1" s="273"/>
      <c r="G1" s="273"/>
      <c r="H1" s="273"/>
      <c r="I1" s="273"/>
      <c r="J1" s="273"/>
      <c r="K1" s="273"/>
      <c r="L1" s="273"/>
      <c r="M1" s="273"/>
    </row>
    <row r="2" spans="1:13">
      <c r="A2" s="273" t="s">
        <v>66</v>
      </c>
      <c r="B2" s="273"/>
      <c r="C2" s="273"/>
      <c r="D2" s="274" t="s">
        <v>67</v>
      </c>
      <c r="E2" s="274"/>
      <c r="F2" s="274"/>
      <c r="G2" s="274"/>
      <c r="H2" s="274"/>
      <c r="I2" s="274"/>
      <c r="J2" s="274"/>
      <c r="K2" s="274"/>
      <c r="L2" s="274"/>
      <c r="M2" s="274"/>
    </row>
    <row r="3" spans="1:13">
      <c r="A3" s="249" t="s">
        <v>68</v>
      </c>
      <c r="B3" s="249"/>
      <c r="C3" s="249"/>
    </row>
    <row r="4" spans="1:13" ht="20.25">
      <c r="A4" s="271" t="s">
        <v>69</v>
      </c>
      <c r="B4" s="271"/>
      <c r="C4" s="271"/>
      <c r="D4" s="271"/>
      <c r="E4" s="271"/>
      <c r="F4" s="271"/>
      <c r="G4" s="271"/>
      <c r="H4" s="271"/>
      <c r="I4" s="271"/>
      <c r="J4" s="271"/>
      <c r="K4" s="271"/>
      <c r="L4" s="271"/>
      <c r="M4" s="271"/>
    </row>
    <row r="5" spans="1:13" ht="13.5" thickBot="1">
      <c r="A5" s="264" t="s">
        <v>194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</row>
    <row r="6" spans="1:13" ht="13.5" customHeight="1" thickTop="1">
      <c r="A6" s="5" t="s">
        <v>0</v>
      </c>
      <c r="B6" s="20" t="s">
        <v>1</v>
      </c>
      <c r="C6" s="265" t="s">
        <v>31</v>
      </c>
      <c r="D6" s="265"/>
      <c r="E6" s="265"/>
      <c r="F6" s="265" t="s">
        <v>33</v>
      </c>
      <c r="G6" s="265"/>
      <c r="H6" s="265"/>
      <c r="I6" s="265"/>
      <c r="J6" s="266" t="s">
        <v>41</v>
      </c>
      <c r="K6" s="266" t="s">
        <v>42</v>
      </c>
      <c r="L6" s="266" t="s">
        <v>43</v>
      </c>
      <c r="M6" s="268" t="s">
        <v>45</v>
      </c>
    </row>
    <row r="7" spans="1:13">
      <c r="A7" s="6" t="s">
        <v>2</v>
      </c>
      <c r="B7" s="21" t="s">
        <v>38</v>
      </c>
      <c r="C7" s="205" t="s">
        <v>35</v>
      </c>
      <c r="D7" s="205" t="s">
        <v>36</v>
      </c>
      <c r="E7" s="205" t="s">
        <v>32</v>
      </c>
      <c r="F7" s="205" t="s">
        <v>34</v>
      </c>
      <c r="G7" s="205" t="s">
        <v>37</v>
      </c>
      <c r="H7" s="27" t="s">
        <v>39</v>
      </c>
      <c r="I7" s="205" t="s">
        <v>40</v>
      </c>
      <c r="J7" s="267"/>
      <c r="K7" s="267"/>
      <c r="L7" s="267"/>
      <c r="M7" s="269"/>
    </row>
    <row r="8" spans="1:13">
      <c r="A8" s="35">
        <v>1</v>
      </c>
      <c r="B8" s="32" t="s">
        <v>20</v>
      </c>
      <c r="C8" s="33">
        <f>C9</f>
        <v>0</v>
      </c>
      <c r="D8" s="33">
        <f>D10+D11+D12</f>
        <v>0</v>
      </c>
      <c r="E8" s="33">
        <f>SUM(E9:E12)</f>
        <v>0</v>
      </c>
      <c r="F8" s="33">
        <f>F9</f>
        <v>0</v>
      </c>
      <c r="G8" s="33">
        <f>G10+G11+G12</f>
        <v>0</v>
      </c>
      <c r="H8" s="34">
        <f>SUM(H9:H12)</f>
        <v>0</v>
      </c>
      <c r="I8" s="34">
        <f>SUM(I9:I12)</f>
        <v>0</v>
      </c>
      <c r="J8" s="34">
        <f>SUM(J9:J12)</f>
        <v>0</v>
      </c>
      <c r="K8" s="34">
        <f>SUM(K9:K12)</f>
        <v>0</v>
      </c>
      <c r="L8" s="34">
        <f>L9+L10+L11+L12</f>
        <v>0</v>
      </c>
      <c r="M8" s="34">
        <f>SUM(M9:M12)</f>
        <v>0</v>
      </c>
    </row>
    <row r="9" spans="1:13">
      <c r="A9" s="8"/>
      <c r="B9" s="1" t="s">
        <v>3</v>
      </c>
      <c r="C9" s="205"/>
      <c r="D9" s="205"/>
      <c r="E9" s="205">
        <f>C9</f>
        <v>0</v>
      </c>
      <c r="F9" s="205">
        <f>E9*24</f>
        <v>0</v>
      </c>
      <c r="G9" s="205"/>
      <c r="H9" s="178">
        <f>F9</f>
        <v>0</v>
      </c>
      <c r="I9" s="178">
        <f>H9+E9</f>
        <v>0</v>
      </c>
      <c r="J9" s="178">
        <f>3200*I9</f>
        <v>0</v>
      </c>
      <c r="K9" s="178">
        <f>1600*H9</f>
        <v>0</v>
      </c>
      <c r="L9" s="141"/>
      <c r="M9" s="42">
        <f t="shared" ref="M9:M12" si="0">J9+K9</f>
        <v>0</v>
      </c>
    </row>
    <row r="10" spans="1:13">
      <c r="A10" s="9"/>
      <c r="B10" s="1" t="s">
        <v>6</v>
      </c>
      <c r="C10" s="205"/>
      <c r="D10" s="205"/>
      <c r="E10" s="205">
        <f>D10</f>
        <v>0</v>
      </c>
      <c r="F10" s="205"/>
      <c r="G10" s="205"/>
      <c r="H10" s="178">
        <f>G10</f>
        <v>0</v>
      </c>
      <c r="I10" s="178">
        <f>H10+E10</f>
        <v>0</v>
      </c>
      <c r="J10" s="178">
        <f>3200*I10</f>
        <v>0</v>
      </c>
      <c r="K10" s="178">
        <f>1600*H10</f>
        <v>0</v>
      </c>
      <c r="L10" s="141"/>
      <c r="M10" s="42">
        <f t="shared" si="0"/>
        <v>0</v>
      </c>
    </row>
    <row r="11" spans="1:13">
      <c r="A11" s="10"/>
      <c r="B11" s="1" t="s">
        <v>5</v>
      </c>
      <c r="C11" s="205"/>
      <c r="D11" s="205"/>
      <c r="E11" s="205">
        <f>D11</f>
        <v>0</v>
      </c>
      <c r="F11" s="205"/>
      <c r="G11" s="205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5"/>
      <c r="D12" s="205"/>
      <c r="E12" s="205">
        <f>D12</f>
        <v>0</v>
      </c>
      <c r="F12" s="205"/>
      <c r="G12" s="205">
        <f>E12*32</f>
        <v>0</v>
      </c>
      <c r="H12" s="178">
        <f>G12</f>
        <v>0</v>
      </c>
      <c r="I12" s="178">
        <f>H12+E12*2</f>
        <v>0</v>
      </c>
      <c r="J12" s="178">
        <f>4000*I12</f>
        <v>0</v>
      </c>
      <c r="K12" s="178"/>
      <c r="L12" s="141"/>
      <c r="M12" s="42">
        <f t="shared" si="0"/>
        <v>0</v>
      </c>
    </row>
    <row r="13" spans="1:13">
      <c r="A13" s="35">
        <v>2</v>
      </c>
      <c r="B13" s="32" t="s">
        <v>21</v>
      </c>
      <c r="C13" s="36">
        <f>C14</f>
        <v>0</v>
      </c>
      <c r="D13" s="36">
        <f>D15+D16+D17+D18+D19</f>
        <v>0</v>
      </c>
      <c r="E13" s="36">
        <f>SUM(E14:E19)</f>
        <v>0</v>
      </c>
      <c r="F13" s="36">
        <f>F14</f>
        <v>0</v>
      </c>
      <c r="G13" s="36">
        <f>G15+G16+G17+G18+G19</f>
        <v>0</v>
      </c>
      <c r="H13" s="37">
        <f>SUM(H14:H19)</f>
        <v>0</v>
      </c>
      <c r="I13" s="37">
        <f>SUM(I14:I19)</f>
        <v>0</v>
      </c>
      <c r="J13" s="37">
        <f>SUM(J14:J19)</f>
        <v>0</v>
      </c>
      <c r="K13" s="37">
        <f>SUM(K14:K19)</f>
        <v>0</v>
      </c>
      <c r="L13" s="44">
        <f>L14+L15+L16+L17+L18+L19</f>
        <v>0</v>
      </c>
      <c r="M13" s="37">
        <f>SUM(M14:M19)</f>
        <v>0</v>
      </c>
    </row>
    <row r="14" spans="1:13">
      <c r="A14" s="12"/>
      <c r="B14" s="1" t="s">
        <v>3</v>
      </c>
      <c r="C14" s="205"/>
      <c r="D14" s="205"/>
      <c r="E14" s="205">
        <f>C14</f>
        <v>0</v>
      </c>
      <c r="F14" s="205">
        <f>C14*15</f>
        <v>0</v>
      </c>
      <c r="G14" s="205"/>
      <c r="H14" s="178">
        <f>F14</f>
        <v>0</v>
      </c>
      <c r="I14" s="178">
        <f t="shared" ref="I14:I19" si="2">H14+E14</f>
        <v>0</v>
      </c>
      <c r="J14" s="178">
        <f>3200*I14</f>
        <v>0</v>
      </c>
      <c r="K14" s="178">
        <f>H14*1600</f>
        <v>0</v>
      </c>
      <c r="L14" s="141"/>
      <c r="M14" s="42">
        <f>J14+K14</f>
        <v>0</v>
      </c>
    </row>
    <row r="15" spans="1:13">
      <c r="A15" s="12"/>
      <c r="B15" s="1" t="s">
        <v>6</v>
      </c>
      <c r="C15" s="205"/>
      <c r="D15" s="205"/>
      <c r="E15" s="205">
        <f>D15</f>
        <v>0</v>
      </c>
      <c r="F15" s="205"/>
      <c r="G15" s="205">
        <f>D15*15</f>
        <v>0</v>
      </c>
      <c r="H15" s="178">
        <f>G15</f>
        <v>0</v>
      </c>
      <c r="I15" s="178">
        <f t="shared" si="2"/>
        <v>0</v>
      </c>
      <c r="J15" s="178">
        <f t="shared" ref="J15:J19" si="3">3200*I15</f>
        <v>0</v>
      </c>
      <c r="K15" s="178">
        <f t="shared" ref="K15:K19" si="4">H15*1600</f>
        <v>0</v>
      </c>
      <c r="L15" s="141"/>
      <c r="M15" s="42">
        <f t="shared" ref="M15:M19" si="5">J15+K15</f>
        <v>0</v>
      </c>
    </row>
    <row r="16" spans="1:13">
      <c r="A16" s="12"/>
      <c r="B16" s="1" t="s">
        <v>5</v>
      </c>
      <c r="C16" s="205"/>
      <c r="D16" s="205"/>
      <c r="E16" s="205">
        <f>D16</f>
        <v>0</v>
      </c>
      <c r="F16" s="205"/>
      <c r="G16" s="205">
        <f>D16*15</f>
        <v>0</v>
      </c>
      <c r="H16" s="178">
        <f>G16</f>
        <v>0</v>
      </c>
      <c r="I16" s="178">
        <f t="shared" si="2"/>
        <v>0</v>
      </c>
      <c r="J16" s="178">
        <f t="shared" si="3"/>
        <v>0</v>
      </c>
      <c r="K16" s="178">
        <f t="shared" si="4"/>
        <v>0</v>
      </c>
      <c r="L16" s="141"/>
      <c r="M16" s="42">
        <f t="shared" si="5"/>
        <v>0</v>
      </c>
    </row>
    <row r="17" spans="1:13">
      <c r="A17" s="12"/>
      <c r="B17" s="2" t="s">
        <v>7</v>
      </c>
      <c r="C17" s="205"/>
      <c r="D17" s="205"/>
      <c r="E17" s="205">
        <f>D17</f>
        <v>0</v>
      </c>
      <c r="F17" s="205"/>
      <c r="G17" s="205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5"/>
      <c r="D18" s="205"/>
      <c r="E18" s="205">
        <f>D18</f>
        <v>0</v>
      </c>
      <c r="F18" s="205"/>
      <c r="G18" s="205">
        <f>D18*15</f>
        <v>0</v>
      </c>
      <c r="H18" s="178">
        <f>G18</f>
        <v>0</v>
      </c>
      <c r="I18" s="178">
        <f t="shared" si="2"/>
        <v>0</v>
      </c>
      <c r="J18" s="178">
        <f t="shared" si="3"/>
        <v>0</v>
      </c>
      <c r="K18" s="178">
        <f t="shared" si="4"/>
        <v>0</v>
      </c>
      <c r="L18" s="141"/>
      <c r="M18" s="42">
        <f t="shared" si="5"/>
        <v>0</v>
      </c>
    </row>
    <row r="19" spans="1:13">
      <c r="A19" s="14"/>
      <c r="B19" s="23" t="s">
        <v>4</v>
      </c>
      <c r="C19" s="205"/>
      <c r="D19" s="205"/>
      <c r="E19" s="205">
        <f>D19</f>
        <v>0</v>
      </c>
      <c r="F19" s="205"/>
      <c r="G19" s="205">
        <f>D19*15</f>
        <v>0</v>
      </c>
      <c r="H19" s="178">
        <f>G19</f>
        <v>0</v>
      </c>
      <c r="I19" s="178">
        <f t="shared" si="2"/>
        <v>0</v>
      </c>
      <c r="J19" s="178">
        <f t="shared" si="3"/>
        <v>0</v>
      </c>
      <c r="K19" s="178">
        <f t="shared" si="4"/>
        <v>0</v>
      </c>
      <c r="L19" s="141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0</v>
      </c>
      <c r="E20" s="36">
        <f t="shared" ref="E20:L20" si="6">E21</f>
        <v>0</v>
      </c>
      <c r="F20" s="36"/>
      <c r="G20" s="36">
        <f t="shared" si="6"/>
        <v>0</v>
      </c>
      <c r="H20" s="36">
        <f t="shared" si="6"/>
        <v>0</v>
      </c>
      <c r="I20" s="36">
        <f t="shared" si="6"/>
        <v>0</v>
      </c>
      <c r="J20" s="36">
        <f t="shared" si="6"/>
        <v>0</v>
      </c>
      <c r="K20" s="36">
        <f t="shared" si="6"/>
        <v>0</v>
      </c>
      <c r="L20" s="36">
        <f t="shared" si="6"/>
        <v>0</v>
      </c>
      <c r="M20" s="37">
        <f>M21</f>
        <v>0</v>
      </c>
    </row>
    <row r="21" spans="1:13">
      <c r="A21" s="10"/>
      <c r="B21" s="24" t="s">
        <v>19</v>
      </c>
      <c r="C21" s="205"/>
      <c r="D21" s="205"/>
      <c r="E21" s="205">
        <f>D21</f>
        <v>0</v>
      </c>
      <c r="F21" s="205"/>
      <c r="G21" s="205"/>
      <c r="H21" s="178">
        <f>G21</f>
        <v>0</v>
      </c>
      <c r="I21" s="178"/>
      <c r="J21" s="178">
        <f>3200*I21</f>
        <v>0</v>
      </c>
      <c r="K21" s="178"/>
      <c r="L21" s="141"/>
      <c r="M21" s="42">
        <f>J21+K21</f>
        <v>0</v>
      </c>
    </row>
    <row r="22" spans="1:13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3">
      <c r="A23" s="15"/>
      <c r="B23" s="3" t="s">
        <v>9</v>
      </c>
      <c r="C23" s="205"/>
      <c r="D23" s="205"/>
      <c r="E23" s="205">
        <f>D23</f>
        <v>0</v>
      </c>
      <c r="F23" s="205"/>
      <c r="G23" s="205">
        <f>E23*32</f>
        <v>0</v>
      </c>
      <c r="H23" s="178">
        <f>G23</f>
        <v>0</v>
      </c>
      <c r="I23" s="178">
        <f>H23+E23*2</f>
        <v>0</v>
      </c>
      <c r="J23" s="178">
        <f>3200*I23</f>
        <v>0</v>
      </c>
      <c r="K23" s="178">
        <f>1600*H23</f>
        <v>0</v>
      </c>
      <c r="L23" s="141"/>
      <c r="M23" s="42">
        <f>J23+K23</f>
        <v>0</v>
      </c>
    </row>
    <row r="24" spans="1:13">
      <c r="A24" s="35">
        <v>5</v>
      </c>
      <c r="B24" s="32" t="s">
        <v>24</v>
      </c>
      <c r="C24" s="36"/>
      <c r="D24" s="36">
        <f>D25</f>
        <v>0</v>
      </c>
      <c r="E24" s="36">
        <f t="shared" ref="E24:L24" si="8">E25</f>
        <v>0</v>
      </c>
      <c r="F24" s="36"/>
      <c r="G24" s="36">
        <f t="shared" si="8"/>
        <v>0</v>
      </c>
      <c r="H24" s="36">
        <f t="shared" si="8"/>
        <v>0</v>
      </c>
      <c r="I24" s="36">
        <f t="shared" si="8"/>
        <v>0</v>
      </c>
      <c r="J24" s="36">
        <f t="shared" si="8"/>
        <v>0</v>
      </c>
      <c r="K24" s="36">
        <f t="shared" si="8"/>
        <v>0</v>
      </c>
      <c r="L24" s="36">
        <f t="shared" si="8"/>
        <v>0</v>
      </c>
      <c r="M24" s="37">
        <f>M25</f>
        <v>0</v>
      </c>
    </row>
    <row r="25" spans="1:13">
      <c r="A25" s="16"/>
      <c r="B25" s="23" t="s">
        <v>10</v>
      </c>
      <c r="C25" s="205"/>
      <c r="D25" s="205"/>
      <c r="E25" s="205">
        <f>D25</f>
        <v>0</v>
      </c>
      <c r="F25" s="205"/>
      <c r="G25" s="205">
        <f>E25*28</f>
        <v>0</v>
      </c>
      <c r="H25" s="178">
        <f>G25</f>
        <v>0</v>
      </c>
      <c r="I25" s="178">
        <f>H25+E25</f>
        <v>0</v>
      </c>
      <c r="J25" s="178">
        <f>3200*I25</f>
        <v>0</v>
      </c>
      <c r="K25" s="178">
        <f>1600*H25</f>
        <v>0</v>
      </c>
      <c r="L25" s="141"/>
      <c r="M25" s="42">
        <f>J25+K25</f>
        <v>0</v>
      </c>
    </row>
    <row r="26" spans="1:13">
      <c r="A26" s="38">
        <v>6</v>
      </c>
      <c r="B26" s="32" t="s">
        <v>25</v>
      </c>
      <c r="C26" s="36"/>
      <c r="D26" s="36">
        <f>D27</f>
        <v>0</v>
      </c>
      <c r="E26" s="36">
        <f t="shared" ref="E26:L26" si="9">E27</f>
        <v>0</v>
      </c>
      <c r="F26" s="36"/>
      <c r="G26" s="36">
        <f t="shared" si="9"/>
        <v>0</v>
      </c>
      <c r="H26" s="36">
        <f t="shared" si="9"/>
        <v>0</v>
      </c>
      <c r="I26" s="36">
        <f t="shared" si="9"/>
        <v>0</v>
      </c>
      <c r="J26" s="36">
        <f t="shared" si="9"/>
        <v>0</v>
      </c>
      <c r="K26" s="36">
        <f t="shared" si="9"/>
        <v>0</v>
      </c>
      <c r="L26" s="36">
        <f t="shared" si="9"/>
        <v>0</v>
      </c>
      <c r="M26" s="37">
        <f>M27</f>
        <v>0</v>
      </c>
    </row>
    <row r="27" spans="1:13">
      <c r="A27" s="15"/>
      <c r="B27" s="3" t="s">
        <v>10</v>
      </c>
      <c r="C27" s="205"/>
      <c r="D27" s="205"/>
      <c r="E27" s="205">
        <f>D27</f>
        <v>0</v>
      </c>
      <c r="F27" s="205"/>
      <c r="G27" s="205">
        <f>E27*24</f>
        <v>0</v>
      </c>
      <c r="H27" s="178">
        <f>G27</f>
        <v>0</v>
      </c>
      <c r="I27" s="178">
        <f>H27+E27</f>
        <v>0</v>
      </c>
      <c r="J27" s="178">
        <f>3200*I27</f>
        <v>0</v>
      </c>
      <c r="K27" s="178">
        <f>1600*H27</f>
        <v>0</v>
      </c>
      <c r="L27" s="141"/>
      <c r="M27" s="42">
        <f>J27+K27</f>
        <v>0</v>
      </c>
    </row>
    <row r="28" spans="1:13">
      <c r="A28" s="35">
        <v>7</v>
      </c>
      <c r="B28" s="32" t="s">
        <v>26</v>
      </c>
      <c r="C28" s="36">
        <f>C29</f>
        <v>0</v>
      </c>
      <c r="D28" s="36">
        <f>D30+D31</f>
        <v>0</v>
      </c>
      <c r="E28" s="36">
        <f>SUM(E29:E31)</f>
        <v>0</v>
      </c>
      <c r="F28" s="36">
        <f>F29</f>
        <v>0</v>
      </c>
      <c r="G28" s="37">
        <f>G30+G31</f>
        <v>0</v>
      </c>
      <c r="H28" s="37">
        <f>SUM(H29:H31)</f>
        <v>0</v>
      </c>
      <c r="I28" s="36">
        <f t="shared" ref="I28:M28" si="10">SUM(I29:I31)</f>
        <v>0</v>
      </c>
      <c r="J28" s="36">
        <f t="shared" si="10"/>
        <v>0</v>
      </c>
      <c r="K28" s="36">
        <f t="shared" si="10"/>
        <v>0</v>
      </c>
      <c r="L28" s="36">
        <f t="shared" si="10"/>
        <v>0</v>
      </c>
      <c r="M28" s="37">
        <f t="shared" si="10"/>
        <v>0</v>
      </c>
    </row>
    <row r="29" spans="1:13">
      <c r="A29" s="12"/>
      <c r="B29" s="1" t="s">
        <v>3</v>
      </c>
      <c r="C29" s="205"/>
      <c r="D29" s="205"/>
      <c r="E29" s="205">
        <f>C29</f>
        <v>0</v>
      </c>
      <c r="F29" s="205"/>
      <c r="G29" s="205"/>
      <c r="H29" s="178">
        <f>F29</f>
        <v>0</v>
      </c>
      <c r="I29" s="178">
        <f>H29+E29</f>
        <v>0</v>
      </c>
      <c r="J29" s="178">
        <f>3200*I29</f>
        <v>0</v>
      </c>
      <c r="K29" s="178">
        <f>1600*H29</f>
        <v>0</v>
      </c>
      <c r="L29" s="141"/>
      <c r="M29" s="42">
        <f>J29+K29</f>
        <v>0</v>
      </c>
    </row>
    <row r="30" spans="1:13">
      <c r="A30" s="12"/>
      <c r="B30" s="1" t="s">
        <v>11</v>
      </c>
      <c r="C30" s="205"/>
      <c r="D30" s="205"/>
      <c r="E30" s="205">
        <f>D30</f>
        <v>0</v>
      </c>
      <c r="F30" s="205"/>
      <c r="G30" s="178"/>
      <c r="H30" s="178">
        <f>G30</f>
        <v>0</v>
      </c>
      <c r="I30" s="178">
        <f>H30+E30</f>
        <v>0</v>
      </c>
      <c r="J30" s="178">
        <f>3200*I30</f>
        <v>0</v>
      </c>
      <c r="K30" s="178">
        <f>1600*H30</f>
        <v>0</v>
      </c>
      <c r="L30" s="141"/>
      <c r="M30" s="42">
        <f>J30+K30+M74</f>
        <v>0</v>
      </c>
    </row>
    <row r="31" spans="1:13">
      <c r="A31" s="14"/>
      <c r="B31" s="130" t="s">
        <v>188</v>
      </c>
      <c r="C31" s="205"/>
      <c r="D31" s="205"/>
      <c r="E31" s="205">
        <f>D31</f>
        <v>0</v>
      </c>
      <c r="F31" s="205"/>
      <c r="G31" s="178">
        <f>E31*15</f>
        <v>0</v>
      </c>
      <c r="H31" s="178">
        <f>G31</f>
        <v>0</v>
      </c>
      <c r="I31" s="178">
        <f>H31+E31</f>
        <v>0</v>
      </c>
      <c r="J31" s="178">
        <f>3200*I31</f>
        <v>0</v>
      </c>
      <c r="K31" s="178">
        <f>1600*H31</f>
        <v>0</v>
      </c>
      <c r="L31" s="141"/>
      <c r="M31" s="42">
        <f>J31+K31</f>
        <v>0</v>
      </c>
    </row>
    <row r="32" spans="1:13">
      <c r="A32" s="35">
        <v>8</v>
      </c>
      <c r="B32" s="32" t="s">
        <v>142</v>
      </c>
      <c r="C32" s="36"/>
      <c r="D32" s="36">
        <f>D33</f>
        <v>0</v>
      </c>
      <c r="E32" s="36">
        <f t="shared" ref="E32:L32" si="11">E33</f>
        <v>0</v>
      </c>
      <c r="F32" s="36"/>
      <c r="G32" s="36">
        <f t="shared" si="11"/>
        <v>0</v>
      </c>
      <c r="H32" s="36">
        <f t="shared" si="11"/>
        <v>0</v>
      </c>
      <c r="I32" s="37">
        <f>I33</f>
        <v>0</v>
      </c>
      <c r="J32" s="36">
        <f t="shared" si="11"/>
        <v>0</v>
      </c>
      <c r="K32" s="36">
        <f t="shared" si="11"/>
        <v>0</v>
      </c>
      <c r="L32" s="36">
        <f t="shared" si="11"/>
        <v>0</v>
      </c>
      <c r="M32" s="37">
        <f>M33</f>
        <v>0</v>
      </c>
    </row>
    <row r="33" spans="1:13">
      <c r="A33" s="10"/>
      <c r="B33" s="24" t="s">
        <v>19</v>
      </c>
      <c r="C33" s="205"/>
      <c r="D33" s="205"/>
      <c r="E33" s="205">
        <f>D33</f>
        <v>0</v>
      </c>
      <c r="F33" s="205"/>
      <c r="G33" s="205">
        <f>E33*15</f>
        <v>0</v>
      </c>
      <c r="H33" s="178">
        <f>G33</f>
        <v>0</v>
      </c>
      <c r="I33" s="178">
        <f>H33+E33</f>
        <v>0</v>
      </c>
      <c r="J33" s="178">
        <f>3200*I33</f>
        <v>0</v>
      </c>
      <c r="K33" s="178"/>
      <c r="L33" s="141"/>
      <c r="M33" s="42">
        <f>J33+K33</f>
        <v>0</v>
      </c>
    </row>
    <row r="34" spans="1:13">
      <c r="A34" s="35">
        <v>9</v>
      </c>
      <c r="B34" s="32" t="s">
        <v>27</v>
      </c>
      <c r="C34" s="36">
        <f>C35</f>
        <v>0</v>
      </c>
      <c r="D34" s="36">
        <f>D36+D37</f>
        <v>0</v>
      </c>
      <c r="E34" s="36">
        <f>C34+D34</f>
        <v>0</v>
      </c>
      <c r="F34" s="36">
        <f>F35</f>
        <v>0</v>
      </c>
      <c r="G34" s="36">
        <f>G36+G37</f>
        <v>0</v>
      </c>
      <c r="H34" s="37">
        <f>SUM(H35:H37)</f>
        <v>0</v>
      </c>
      <c r="I34" s="37">
        <f>SUM(I35:I37)</f>
        <v>0</v>
      </c>
      <c r="J34" s="37">
        <f>SUM(J35:J37)</f>
        <v>0</v>
      </c>
      <c r="K34" s="37">
        <f>SUM(K35:K37)</f>
        <v>0</v>
      </c>
      <c r="L34" s="36">
        <f t="shared" ref="L34" si="12">L36+L37</f>
        <v>0</v>
      </c>
      <c r="M34" s="37">
        <f>SUM(M35:M37)</f>
        <v>0</v>
      </c>
    </row>
    <row r="35" spans="1:13">
      <c r="A35" s="12"/>
      <c r="B35" s="1" t="s">
        <v>3</v>
      </c>
      <c r="C35" s="205"/>
      <c r="D35" s="205"/>
      <c r="E35" s="205">
        <f>C35</f>
        <v>0</v>
      </c>
      <c r="F35" s="205"/>
      <c r="G35" s="205"/>
      <c r="H35" s="178">
        <f>F35</f>
        <v>0</v>
      </c>
      <c r="I35" s="178">
        <f>H35+E35</f>
        <v>0</v>
      </c>
      <c r="J35" s="178">
        <f>3200*I35</f>
        <v>0</v>
      </c>
      <c r="K35" s="178">
        <f>1600*H35</f>
        <v>0</v>
      </c>
      <c r="L35" s="141"/>
      <c r="M35" s="42">
        <f>J35+K35</f>
        <v>0</v>
      </c>
    </row>
    <row r="36" spans="1:13">
      <c r="A36" s="13"/>
      <c r="B36" s="1" t="s">
        <v>12</v>
      </c>
      <c r="C36" s="205"/>
      <c r="D36" s="205"/>
      <c r="E36" s="205">
        <f>D36</f>
        <v>0</v>
      </c>
      <c r="F36" s="205"/>
      <c r="G36" s="205"/>
      <c r="H36" s="178">
        <f>G36</f>
        <v>0</v>
      </c>
      <c r="I36" s="178">
        <f>H36+E36</f>
        <v>0</v>
      </c>
      <c r="J36" s="178">
        <f>3200*I36</f>
        <v>0</v>
      </c>
      <c r="K36" s="178">
        <f>1600*H36</f>
        <v>0</v>
      </c>
      <c r="L36" s="141"/>
      <c r="M36" s="42">
        <f>J36+K36+M75</f>
        <v>0</v>
      </c>
    </row>
    <row r="37" spans="1:13">
      <c r="A37" s="13"/>
      <c r="B37" s="196" t="s">
        <v>193</v>
      </c>
      <c r="C37" s="205"/>
      <c r="D37" s="205"/>
      <c r="E37" s="205">
        <f>D37</f>
        <v>0</v>
      </c>
      <c r="F37" s="205"/>
      <c r="G37" s="205"/>
      <c r="H37" s="178">
        <f>G37</f>
        <v>0</v>
      </c>
      <c r="I37" s="178"/>
      <c r="J37" s="178">
        <f>4000*I37</f>
        <v>0</v>
      </c>
      <c r="K37" s="178"/>
      <c r="L37" s="141"/>
      <c r="M37" s="42">
        <f>J37+K37</f>
        <v>0</v>
      </c>
    </row>
    <row r="38" spans="1:13">
      <c r="A38" s="35">
        <v>10</v>
      </c>
      <c r="B38" s="32" t="s">
        <v>28</v>
      </c>
      <c r="C38" s="36"/>
      <c r="D38" s="36">
        <f>D39+D40</f>
        <v>0</v>
      </c>
      <c r="E38" s="36">
        <f t="shared" ref="E38:M38" si="13">E39+E40</f>
        <v>0</v>
      </c>
      <c r="F38" s="36">
        <f t="shared" si="13"/>
        <v>0</v>
      </c>
      <c r="G38" s="36">
        <f t="shared" si="13"/>
        <v>0</v>
      </c>
      <c r="H38" s="36">
        <f t="shared" si="13"/>
        <v>0</v>
      </c>
      <c r="I38" s="36">
        <f t="shared" si="13"/>
        <v>0</v>
      </c>
      <c r="J38" s="36">
        <f t="shared" si="13"/>
        <v>0</v>
      </c>
      <c r="K38" s="36">
        <f t="shared" si="13"/>
        <v>0</v>
      </c>
      <c r="L38" s="36">
        <f t="shared" si="13"/>
        <v>0</v>
      </c>
      <c r="M38" s="36">
        <f t="shared" si="13"/>
        <v>0</v>
      </c>
    </row>
    <row r="39" spans="1:13">
      <c r="A39" s="13"/>
      <c r="B39" s="196" t="s">
        <v>192</v>
      </c>
      <c r="C39" s="205"/>
      <c r="D39" s="205"/>
      <c r="E39" s="205">
        <f>D39</f>
        <v>0</v>
      </c>
      <c r="F39" s="205"/>
      <c r="G39" s="205">
        <f>E39*15</f>
        <v>0</v>
      </c>
      <c r="H39" s="178">
        <f>G39</f>
        <v>0</v>
      </c>
      <c r="I39" s="178">
        <f>H39+E39</f>
        <v>0</v>
      </c>
      <c r="J39" s="178">
        <f>4000*I39</f>
        <v>0</v>
      </c>
      <c r="K39" s="178"/>
      <c r="L39" s="141"/>
      <c r="M39" s="42">
        <f>J39+K39</f>
        <v>0</v>
      </c>
    </row>
    <row r="40" spans="1:13">
      <c r="A40" s="14"/>
      <c r="B40" s="180"/>
      <c r="C40" s="205"/>
      <c r="D40" s="205"/>
      <c r="E40" s="205"/>
      <c r="F40" s="205"/>
      <c r="G40" s="205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3">
      <c r="A42" s="9"/>
      <c r="B42" s="24" t="s">
        <v>13</v>
      </c>
      <c r="C42" s="205"/>
      <c r="D42" s="205"/>
      <c r="E42" s="205">
        <f>D42</f>
        <v>0</v>
      </c>
      <c r="F42" s="205"/>
      <c r="G42" s="205">
        <f>E42*44</f>
        <v>0</v>
      </c>
      <c r="H42" s="178">
        <f>G42</f>
        <v>0</v>
      </c>
      <c r="I42" s="178">
        <f>H42+E42*2</f>
        <v>0</v>
      </c>
      <c r="J42" s="178">
        <f>4300*I42</f>
        <v>0</v>
      </c>
      <c r="K42" s="178">
        <f>1500*H42</f>
        <v>0</v>
      </c>
      <c r="L42" s="141"/>
      <c r="M42" s="42">
        <f>J42+K42</f>
        <v>0</v>
      </c>
    </row>
    <row r="43" spans="1:13">
      <c r="A43" s="9"/>
      <c r="B43" s="24" t="s">
        <v>14</v>
      </c>
      <c r="C43" s="205"/>
      <c r="D43" s="205"/>
      <c r="E43" s="205">
        <f>D43</f>
        <v>0</v>
      </c>
      <c r="F43" s="205"/>
      <c r="G43" s="205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0</v>
      </c>
      <c r="E44" s="36">
        <f t="shared" ref="E44:L44" si="15">E45+E46+E47</f>
        <v>0</v>
      </c>
      <c r="F44" s="36"/>
      <c r="G44" s="36">
        <f t="shared" si="15"/>
        <v>0</v>
      </c>
      <c r="H44" s="36">
        <f t="shared" si="15"/>
        <v>0</v>
      </c>
      <c r="I44" s="36">
        <f t="shared" si="15"/>
        <v>0</v>
      </c>
      <c r="J44" s="37">
        <f>J45+J46+J47</f>
        <v>0</v>
      </c>
      <c r="K44" s="37">
        <f>K45+K46+K47</f>
        <v>0</v>
      </c>
      <c r="L44" s="36">
        <f t="shared" si="15"/>
        <v>0</v>
      </c>
      <c r="M44" s="37">
        <f>M45+M46+M47</f>
        <v>0</v>
      </c>
    </row>
    <row r="45" spans="1:13">
      <c r="A45" s="17"/>
      <c r="B45" s="25" t="s">
        <v>13</v>
      </c>
      <c r="C45" s="205"/>
      <c r="D45" s="205"/>
      <c r="E45" s="205">
        <f>D45</f>
        <v>0</v>
      </c>
      <c r="F45" s="205"/>
      <c r="G45" s="205">
        <f>D45*40</f>
        <v>0</v>
      </c>
      <c r="H45" s="178">
        <f>G45</f>
        <v>0</v>
      </c>
      <c r="I45" s="205">
        <f>E45*42</f>
        <v>0</v>
      </c>
      <c r="J45" s="178">
        <f>5590*I45</f>
        <v>0</v>
      </c>
      <c r="K45" s="178">
        <f>1500*H45</f>
        <v>0</v>
      </c>
      <c r="L45" s="141"/>
      <c r="M45" s="42">
        <f>J45+K45</f>
        <v>0</v>
      </c>
    </row>
    <row r="46" spans="1:13">
      <c r="A46" s="18"/>
      <c r="B46" s="24" t="s">
        <v>15</v>
      </c>
      <c r="C46" s="205"/>
      <c r="D46" s="205"/>
      <c r="E46" s="205">
        <f>D46</f>
        <v>0</v>
      </c>
      <c r="F46" s="205"/>
      <c r="G46" s="205">
        <f>D46*40</f>
        <v>0</v>
      </c>
      <c r="H46" s="178">
        <f>G46</f>
        <v>0</v>
      </c>
      <c r="I46" s="205">
        <f>E46*42</f>
        <v>0</v>
      </c>
      <c r="J46" s="178">
        <f>5590*I46</f>
        <v>0</v>
      </c>
      <c r="K46" s="178">
        <f>1500*H46</f>
        <v>0</v>
      </c>
      <c r="L46" s="141"/>
      <c r="M46" s="42">
        <f>J46+K46</f>
        <v>0</v>
      </c>
    </row>
    <row r="47" spans="1:13">
      <c r="A47" s="9"/>
      <c r="B47" s="22" t="s">
        <v>167</v>
      </c>
      <c r="C47" s="205"/>
      <c r="D47" s="205"/>
      <c r="E47" s="205">
        <f>D47</f>
        <v>0</v>
      </c>
      <c r="F47" s="205"/>
      <c r="G47" s="205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205"/>
      <c r="D49" s="205"/>
      <c r="E49" s="205">
        <f>D49</f>
        <v>0</v>
      </c>
      <c r="F49" s="205"/>
      <c r="G49" s="205">
        <f>D49*28</f>
        <v>0</v>
      </c>
      <c r="H49" s="178">
        <f>G49</f>
        <v>0</v>
      </c>
      <c r="I49" s="178">
        <f>H49+E49</f>
        <v>0</v>
      </c>
      <c r="J49" s="178">
        <f>4300*I49</f>
        <v>0</v>
      </c>
      <c r="K49" s="178">
        <f>2500*H49</f>
        <v>0</v>
      </c>
      <c r="L49" s="141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0</v>
      </c>
      <c r="E50" s="36">
        <f t="shared" ref="E50:L50" si="17">E51+E52</f>
        <v>0</v>
      </c>
      <c r="F50" s="36"/>
      <c r="G50" s="36">
        <f t="shared" si="17"/>
        <v>0</v>
      </c>
      <c r="H50" s="36">
        <f t="shared" si="17"/>
        <v>0</v>
      </c>
      <c r="I50" s="36">
        <f t="shared" si="17"/>
        <v>0</v>
      </c>
      <c r="J50" s="36">
        <f t="shared" si="17"/>
        <v>0</v>
      </c>
      <c r="K50" s="36">
        <f t="shared" si="17"/>
        <v>0</v>
      </c>
      <c r="L50" s="36">
        <f t="shared" si="17"/>
        <v>0</v>
      </c>
      <c r="M50" s="37">
        <f>M51+M52</f>
        <v>0</v>
      </c>
    </row>
    <row r="51" spans="1:13">
      <c r="A51" s="89"/>
      <c r="B51" s="92" t="s">
        <v>137</v>
      </c>
      <c r="C51" s="90"/>
      <c r="D51" s="90"/>
      <c r="E51" s="205">
        <f>D51</f>
        <v>0</v>
      </c>
      <c r="F51" s="90"/>
      <c r="G51" s="90">
        <f>E51*15</f>
        <v>0</v>
      </c>
      <c r="H51" s="178">
        <f>G51</f>
        <v>0</v>
      </c>
      <c r="I51" s="178">
        <f>H51+E51</f>
        <v>0</v>
      </c>
      <c r="J51" s="178">
        <f>4000*I51</f>
        <v>0</v>
      </c>
      <c r="K51" s="178"/>
      <c r="L51" s="91"/>
      <c r="M51" s="42">
        <f>J51+K51</f>
        <v>0</v>
      </c>
    </row>
    <row r="52" spans="1:13">
      <c r="A52" s="13"/>
      <c r="B52" s="93" t="s">
        <v>18</v>
      </c>
      <c r="C52" s="205"/>
      <c r="D52" s="205"/>
      <c r="E52" s="205">
        <f>D52</f>
        <v>0</v>
      </c>
      <c r="F52" s="205"/>
      <c r="G52" s="90">
        <f>E52*15</f>
        <v>0</v>
      </c>
      <c r="H52" s="178">
        <f>G52</f>
        <v>0</v>
      </c>
      <c r="I52" s="178">
        <f>H52+E52</f>
        <v>0</v>
      </c>
      <c r="J52" s="178">
        <f>4000*I52</f>
        <v>0</v>
      </c>
      <c r="K52" s="178"/>
      <c r="L52" s="141"/>
      <c r="M52" s="42">
        <f>J52+K52</f>
        <v>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0</v>
      </c>
      <c r="E57" s="60">
        <f>SUM(E58:E60)</f>
        <v>0</v>
      </c>
      <c r="F57" s="60"/>
      <c r="G57" s="60">
        <f>SUM(G58:G60)</f>
        <v>0</v>
      </c>
      <c r="H57" s="95">
        <f>SUM(H58:H60)</f>
        <v>0</v>
      </c>
      <c r="I57" s="60">
        <f t="shared" ref="I57:M57" si="20">SUM(I58:I60)</f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197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0</v>
      </c>
      <c r="E61" s="60">
        <f>E62+E63</f>
        <v>0</v>
      </c>
      <c r="F61" s="60"/>
      <c r="G61" s="60">
        <f>G62+G63</f>
        <v>0</v>
      </c>
      <c r="H61" s="60">
        <f t="shared" ref="H61:L61" si="22">H62+H63</f>
        <v>0</v>
      </c>
      <c r="I61" s="60">
        <f t="shared" si="22"/>
        <v>0</v>
      </c>
      <c r="J61" s="60">
        <f t="shared" si="22"/>
        <v>0</v>
      </c>
      <c r="K61" s="60">
        <f t="shared" si="22"/>
        <v>0</v>
      </c>
      <c r="L61" s="60">
        <f t="shared" si="22"/>
        <v>0</v>
      </c>
      <c r="M61" s="95">
        <f>M62+M63</f>
        <v>0</v>
      </c>
    </row>
    <row r="62" spans="1:13">
      <c r="A62" s="109"/>
      <c r="B62" s="112" t="s">
        <v>165</v>
      </c>
      <c r="C62" s="114"/>
      <c r="D62" s="114"/>
      <c r="E62" s="111">
        <f>D62</f>
        <v>0</v>
      </c>
      <c r="F62" s="114"/>
      <c r="G62" s="114"/>
      <c r="H62" s="115">
        <f>G62</f>
        <v>0</v>
      </c>
      <c r="I62" s="115">
        <f>H62+E62*2</f>
        <v>0</v>
      </c>
      <c r="J62" s="116">
        <f>4300*I62</f>
        <v>0</v>
      </c>
      <c r="K62" s="115">
        <f>H62*2500</f>
        <v>0</v>
      </c>
      <c r="L62" s="117"/>
      <c r="M62" s="42">
        <f>J62+K62</f>
        <v>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/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/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0</v>
      </c>
      <c r="E72" s="103">
        <f t="shared" si="25"/>
        <v>0</v>
      </c>
      <c r="F72" s="103">
        <f t="shared" si="25"/>
        <v>0</v>
      </c>
      <c r="G72" s="103">
        <f t="shared" si="25"/>
        <v>0</v>
      </c>
      <c r="H72" s="104">
        <f t="shared" si="25"/>
        <v>0</v>
      </c>
      <c r="I72" s="104">
        <f t="shared" si="25"/>
        <v>0</v>
      </c>
      <c r="J72" s="104">
        <f t="shared" si="25"/>
        <v>0</v>
      </c>
      <c r="K72" s="104">
        <f t="shared" si="25"/>
        <v>0</v>
      </c>
      <c r="L72" s="103">
        <f t="shared" si="25"/>
        <v>0</v>
      </c>
      <c r="M72" s="104">
        <f>M73</f>
        <v>0</v>
      </c>
    </row>
    <row r="73" spans="1:13">
      <c r="A73" s="14"/>
      <c r="B73" s="128" t="s">
        <v>182</v>
      </c>
      <c r="C73" s="101"/>
      <c r="D73" s="101"/>
      <c r="E73" s="101">
        <f>D73</f>
        <v>0</v>
      </c>
      <c r="F73" s="101"/>
      <c r="G73" s="101">
        <f>E73*41</f>
        <v>0</v>
      </c>
      <c r="H73" s="102">
        <f>G73</f>
        <v>0</v>
      </c>
      <c r="I73" s="102">
        <f>H73+E73*2</f>
        <v>0</v>
      </c>
      <c r="J73" s="178">
        <f>5590*I73</f>
        <v>0</v>
      </c>
      <c r="K73" s="178">
        <f>3200*H73</f>
        <v>0</v>
      </c>
      <c r="L73" s="45"/>
      <c r="M73" s="42">
        <f>J73+K73</f>
        <v>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0</v>
      </c>
      <c r="D76" s="41">
        <f>D8+D13+D20+D22+D24+D26+D28+D32+D34+D38+D41+D44+D48+D50+D53+D55+D57+D61+D66+D68+D70+D72</f>
        <v>0</v>
      </c>
      <c r="E76" s="41">
        <f>E8+E13+E20+E22+E24+E26+E28+E32+E34+E38+E41+E44+E48+E50+E53+E55+E57+E61+E64+E66+E68+E70+E72</f>
        <v>0</v>
      </c>
      <c r="F76" s="41">
        <f>F8+F13+F28+F34+F64</f>
        <v>0</v>
      </c>
      <c r="G76" s="41">
        <f>G8+G13+G20+G22+G24+G26+G28+G32+G34+G38+G41+G44+G48+G50+G53+G55+G57+G61+G66+G68+G70+G72</f>
        <v>0</v>
      </c>
      <c r="H76" s="41">
        <f>H8+H13+H20+H22+H24+H26+H28+H32+H34+H38+H41+H44+H48+H50+H53+H55+H57+H61+H64+H66+H68+H70+H72</f>
        <v>0</v>
      </c>
      <c r="I76" s="41">
        <f>I8+I13+I20+I22+I24+I26+I28+I32+I34+I38+I41+I44+I48+I50+I53+I55+I57+I61+I64+I66+I68+I70+I72</f>
        <v>0</v>
      </c>
      <c r="J76" s="41">
        <f>J8+J13+J20+J22+J24+J26+J28+J32+J34+J38+J41+J44+J48+J50+J53+J55+J57+J61+J64+J66+J68+J70+J72</f>
        <v>0</v>
      </c>
      <c r="K76" s="41">
        <f>K8+K13+K20+K22+K24+K26+K28+K32+K34+K38+K41+K44+K48+K50+K53+K55+K57+K61+K64+K66+K68+K70+K72</f>
        <v>0</v>
      </c>
      <c r="L76" s="41"/>
      <c r="M76" s="41">
        <f>M8+M13+M20+M22+M24+M26+M28+M32+M34+M38+M41+M44+M48+M50+M53+M55+M57+M61+M64+M77+M78+M66+M68+M70+M72</f>
        <v>0</v>
      </c>
    </row>
    <row r="77" spans="1:13" ht="13.5" thickTop="1">
      <c r="D77" s="270"/>
      <c r="E77" s="270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204"/>
      <c r="D78" s="248"/>
      <c r="E78" s="248"/>
      <c r="F78" s="204"/>
      <c r="G78" s="204"/>
      <c r="H78" s="81"/>
      <c r="J78" s="80"/>
      <c r="K78" s="87" t="s">
        <v>88</v>
      </c>
      <c r="L78" s="88"/>
      <c r="M78" s="87">
        <f>15000*L78</f>
        <v>0</v>
      </c>
    </row>
    <row r="79" spans="1:13">
      <c r="B79" s="132"/>
      <c r="C79" s="204"/>
      <c r="D79" s="261"/>
      <c r="E79" s="261"/>
      <c r="F79" s="204"/>
      <c r="G79" s="204"/>
      <c r="H79" s="81"/>
      <c r="K79" s="73" t="s">
        <v>32</v>
      </c>
      <c r="L79" s="206">
        <f>L77+L78</f>
        <v>0</v>
      </c>
    </row>
    <row r="80" spans="1:13">
      <c r="B80" s="132"/>
      <c r="C80" s="204"/>
      <c r="D80" s="263"/>
      <c r="E80" s="263"/>
      <c r="F80" s="133"/>
      <c r="G80" s="133"/>
      <c r="H80" s="82"/>
      <c r="I80" s="77"/>
      <c r="J80" s="134"/>
      <c r="K80" s="81"/>
      <c r="L80" s="204"/>
      <c r="M80" s="81"/>
    </row>
    <row r="81" spans="2:13">
      <c r="B81" s="132"/>
      <c r="C81" s="204"/>
      <c r="D81" s="261"/>
      <c r="E81" s="261"/>
      <c r="F81" s="204"/>
      <c r="G81" s="204"/>
      <c r="H81" s="82"/>
      <c r="I81" s="74"/>
      <c r="J81" s="81"/>
      <c r="K81" s="136"/>
      <c r="L81" s="136"/>
      <c r="M81" s="136"/>
    </row>
    <row r="82" spans="2:13">
      <c r="B82" s="132"/>
      <c r="C82" s="204"/>
      <c r="D82" s="261"/>
      <c r="E82" s="261"/>
      <c r="F82" s="204"/>
      <c r="G82" s="204"/>
      <c r="H82" s="82"/>
      <c r="I82" s="73"/>
      <c r="J82" s="81"/>
      <c r="K82" s="81"/>
      <c r="L82" s="139"/>
      <c r="M82" s="97"/>
    </row>
    <row r="83" spans="2:13">
      <c r="B83" s="132"/>
      <c r="C83" s="204"/>
      <c r="D83" s="261"/>
      <c r="E83" s="261"/>
      <c r="F83" s="204"/>
      <c r="G83" s="204"/>
      <c r="H83" s="82"/>
      <c r="I83" s="74"/>
      <c r="J83" s="81"/>
      <c r="K83" s="81"/>
      <c r="L83" s="204"/>
      <c r="M83" s="97"/>
    </row>
    <row r="84" spans="2:13">
      <c r="B84" s="132"/>
      <c r="C84" s="204"/>
      <c r="D84" s="261"/>
      <c r="E84" s="261"/>
      <c r="F84" s="135"/>
      <c r="G84" s="135"/>
      <c r="H84" s="83"/>
      <c r="I84" s="74"/>
      <c r="J84" s="81"/>
      <c r="K84" s="81"/>
      <c r="L84" s="204"/>
      <c r="M84" s="81"/>
    </row>
    <row r="85" spans="2:13">
      <c r="B85" s="132"/>
      <c r="C85" s="204"/>
      <c r="D85" s="261"/>
      <c r="E85" s="261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204"/>
      <c r="D86" s="262"/>
      <c r="E86" s="262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204"/>
      <c r="D87" s="261"/>
      <c r="E87" s="261"/>
      <c r="F87" s="204"/>
      <c r="G87" s="204"/>
      <c r="H87" s="97"/>
      <c r="J87" s="81"/>
      <c r="K87" s="81"/>
      <c r="L87" s="81"/>
      <c r="M87" s="97"/>
    </row>
    <row r="88" spans="2:13">
      <c r="B88" s="137"/>
      <c r="C88" s="204"/>
      <c r="D88" s="261"/>
      <c r="E88" s="261"/>
      <c r="F88" s="204"/>
      <c r="G88" s="204"/>
      <c r="H88" s="81"/>
      <c r="I88" s="31"/>
      <c r="J88" s="31"/>
    </row>
    <row r="89" spans="2:13">
      <c r="B89" s="138"/>
      <c r="C89" s="139"/>
      <c r="D89" s="261"/>
      <c r="E89" s="261"/>
      <c r="F89" s="204"/>
      <c r="G89" s="204"/>
      <c r="H89" s="81"/>
    </row>
    <row r="90" spans="2:13">
      <c r="B90" s="140"/>
      <c r="C90" s="204"/>
      <c r="D90" s="261"/>
      <c r="E90" s="261"/>
      <c r="F90" s="81"/>
      <c r="G90" s="81"/>
      <c r="H90" s="81"/>
      <c r="J90" s="31"/>
      <c r="M90" s="31"/>
    </row>
    <row r="91" spans="2:13">
      <c r="B91" s="140"/>
      <c r="C91" s="204"/>
      <c r="D91" s="261"/>
      <c r="E91" s="261"/>
      <c r="F91" s="81"/>
      <c r="G91" s="81"/>
      <c r="H91" s="81"/>
      <c r="J91" t="s">
        <v>70</v>
      </c>
    </row>
  </sheetData>
  <mergeCells count="28">
    <mergeCell ref="D91:E91"/>
    <mergeCell ref="D90:E90"/>
    <mergeCell ref="D89:E89"/>
    <mergeCell ref="D78:E78"/>
    <mergeCell ref="A1:C1"/>
    <mergeCell ref="D1:M1"/>
    <mergeCell ref="A2:C2"/>
    <mergeCell ref="D2:M2"/>
    <mergeCell ref="A3:C3"/>
    <mergeCell ref="A4:M4"/>
    <mergeCell ref="A5:M5"/>
    <mergeCell ref="C6:E6"/>
    <mergeCell ref="F6:I6"/>
    <mergeCell ref="J6:J7"/>
    <mergeCell ref="K6:K7"/>
    <mergeCell ref="L6:L7"/>
    <mergeCell ref="M6:M7"/>
    <mergeCell ref="D82:E82"/>
    <mergeCell ref="D83:E83"/>
    <mergeCell ref="D80:E80"/>
    <mergeCell ref="D81:E81"/>
    <mergeCell ref="D77:E77"/>
    <mergeCell ref="D79:E79"/>
    <mergeCell ref="D84:E84"/>
    <mergeCell ref="D85:E85"/>
    <mergeCell ref="D86:E86"/>
    <mergeCell ref="D87:E87"/>
    <mergeCell ref="D88:E88"/>
  </mergeCells>
  <phoneticPr fontId="9" type="noConversion"/>
  <pageMargins left="0.75" right="0.75" top="1" bottom="1" header="0.5" footer="0.5"/>
  <pageSetup paperSize="9" orientation="landscape" verticalDpi="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M91"/>
  <sheetViews>
    <sheetView workbookViewId="0">
      <selection sqref="A1:XFD1048576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2" t="s">
        <v>64</v>
      </c>
      <c r="B1" s="272"/>
      <c r="C1" s="272"/>
      <c r="D1" s="273" t="s">
        <v>65</v>
      </c>
      <c r="E1" s="273"/>
      <c r="F1" s="273"/>
      <c r="G1" s="273"/>
      <c r="H1" s="273"/>
      <c r="I1" s="273"/>
      <c r="J1" s="273"/>
      <c r="K1" s="273"/>
      <c r="L1" s="273"/>
      <c r="M1" s="273"/>
    </row>
    <row r="2" spans="1:13">
      <c r="A2" s="273" t="s">
        <v>66</v>
      </c>
      <c r="B2" s="273"/>
      <c r="C2" s="273"/>
      <c r="D2" s="274" t="s">
        <v>67</v>
      </c>
      <c r="E2" s="274"/>
      <c r="F2" s="274"/>
      <c r="G2" s="274"/>
      <c r="H2" s="274"/>
      <c r="I2" s="274"/>
      <c r="J2" s="274"/>
      <c r="K2" s="274"/>
      <c r="L2" s="274"/>
      <c r="M2" s="274"/>
    </row>
    <row r="3" spans="1:13">
      <c r="A3" s="249" t="s">
        <v>68</v>
      </c>
      <c r="B3" s="249"/>
      <c r="C3" s="249"/>
    </row>
    <row r="4" spans="1:13" ht="20.25">
      <c r="A4" s="271" t="s">
        <v>69</v>
      </c>
      <c r="B4" s="271"/>
      <c r="C4" s="271"/>
      <c r="D4" s="271"/>
      <c r="E4" s="271"/>
      <c r="F4" s="271"/>
      <c r="G4" s="271"/>
      <c r="H4" s="271"/>
      <c r="I4" s="271"/>
      <c r="J4" s="271"/>
      <c r="K4" s="271"/>
      <c r="L4" s="271"/>
      <c r="M4" s="271"/>
    </row>
    <row r="5" spans="1:13" ht="13.5" thickBot="1">
      <c r="A5" s="264" t="s">
        <v>194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</row>
    <row r="6" spans="1:13" ht="13.5" customHeight="1" thickTop="1">
      <c r="A6" s="5" t="s">
        <v>0</v>
      </c>
      <c r="B6" s="20" t="s">
        <v>1</v>
      </c>
      <c r="C6" s="265" t="s">
        <v>31</v>
      </c>
      <c r="D6" s="265"/>
      <c r="E6" s="265"/>
      <c r="F6" s="265" t="s">
        <v>33</v>
      </c>
      <c r="G6" s="265"/>
      <c r="H6" s="265"/>
      <c r="I6" s="265"/>
      <c r="J6" s="266" t="s">
        <v>41</v>
      </c>
      <c r="K6" s="266" t="s">
        <v>42</v>
      </c>
      <c r="L6" s="266" t="s">
        <v>43</v>
      </c>
      <c r="M6" s="268" t="s">
        <v>45</v>
      </c>
    </row>
    <row r="7" spans="1:13">
      <c r="A7" s="6" t="s">
        <v>2</v>
      </c>
      <c r="B7" s="21" t="s">
        <v>38</v>
      </c>
      <c r="C7" s="205" t="s">
        <v>35</v>
      </c>
      <c r="D7" s="205" t="s">
        <v>36</v>
      </c>
      <c r="E7" s="205" t="s">
        <v>32</v>
      </c>
      <c r="F7" s="205" t="s">
        <v>34</v>
      </c>
      <c r="G7" s="205" t="s">
        <v>37</v>
      </c>
      <c r="H7" s="27" t="s">
        <v>39</v>
      </c>
      <c r="I7" s="205" t="s">
        <v>40</v>
      </c>
      <c r="J7" s="267"/>
      <c r="K7" s="267"/>
      <c r="L7" s="267"/>
      <c r="M7" s="269"/>
    </row>
    <row r="8" spans="1:13">
      <c r="A8" s="35">
        <v>1</v>
      </c>
      <c r="B8" s="32" t="s">
        <v>20</v>
      </c>
      <c r="C8" s="33">
        <f>C9</f>
        <v>0</v>
      </c>
      <c r="D8" s="33">
        <f>D10+D11+D12</f>
        <v>0</v>
      </c>
      <c r="E8" s="33">
        <f>SUM(E9:E12)</f>
        <v>0</v>
      </c>
      <c r="F8" s="33">
        <f>F9</f>
        <v>0</v>
      </c>
      <c r="G8" s="33">
        <f>G10+G11+G12</f>
        <v>0</v>
      </c>
      <c r="H8" s="34">
        <f>SUM(H9:H12)</f>
        <v>0</v>
      </c>
      <c r="I8" s="34">
        <f>SUM(I9:I12)</f>
        <v>0</v>
      </c>
      <c r="J8" s="34">
        <f>SUM(J9:J12)</f>
        <v>0</v>
      </c>
      <c r="K8" s="34">
        <f>SUM(K9:K12)</f>
        <v>0</v>
      </c>
      <c r="L8" s="34">
        <f>L9+L10+L11+L12</f>
        <v>0</v>
      </c>
      <c r="M8" s="34">
        <f>SUM(M9:M12)</f>
        <v>0</v>
      </c>
    </row>
    <row r="9" spans="1:13">
      <c r="A9" s="8"/>
      <c r="B9" s="1" t="s">
        <v>3</v>
      </c>
      <c r="C9" s="205"/>
      <c r="D9" s="205"/>
      <c r="E9" s="205">
        <f>C9</f>
        <v>0</v>
      </c>
      <c r="F9" s="205">
        <f>E9*24</f>
        <v>0</v>
      </c>
      <c r="G9" s="205"/>
      <c r="H9" s="178">
        <f>F9</f>
        <v>0</v>
      </c>
      <c r="I9" s="178">
        <f>H9+E9</f>
        <v>0</v>
      </c>
      <c r="J9" s="178">
        <f>3200*I9</f>
        <v>0</v>
      </c>
      <c r="K9" s="178">
        <f>1600*H9</f>
        <v>0</v>
      </c>
      <c r="L9" s="141"/>
      <c r="M9" s="42">
        <f t="shared" ref="M9:M12" si="0">J9+K9</f>
        <v>0</v>
      </c>
    </row>
    <row r="10" spans="1:13">
      <c r="A10" s="9"/>
      <c r="B10" s="1" t="s">
        <v>6</v>
      </c>
      <c r="C10" s="205"/>
      <c r="D10" s="205"/>
      <c r="E10" s="205">
        <f>D10</f>
        <v>0</v>
      </c>
      <c r="F10" s="205"/>
      <c r="G10" s="205"/>
      <c r="H10" s="178">
        <f>G10</f>
        <v>0</v>
      </c>
      <c r="I10" s="178">
        <f>H10+E10</f>
        <v>0</v>
      </c>
      <c r="J10" s="178">
        <f>3200*I10</f>
        <v>0</v>
      </c>
      <c r="K10" s="178">
        <f>1600*H10</f>
        <v>0</v>
      </c>
      <c r="L10" s="141"/>
      <c r="M10" s="42">
        <f t="shared" si="0"/>
        <v>0</v>
      </c>
    </row>
    <row r="11" spans="1:13">
      <c r="A11" s="10"/>
      <c r="B11" s="1" t="s">
        <v>5</v>
      </c>
      <c r="C11" s="205"/>
      <c r="D11" s="205"/>
      <c r="E11" s="205">
        <f>D11</f>
        <v>0</v>
      </c>
      <c r="F11" s="205"/>
      <c r="G11" s="205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5"/>
      <c r="D12" s="205"/>
      <c r="E12" s="205">
        <f>D12</f>
        <v>0</v>
      </c>
      <c r="F12" s="205"/>
      <c r="G12" s="205">
        <f>E12*32</f>
        <v>0</v>
      </c>
      <c r="H12" s="178">
        <f>G12</f>
        <v>0</v>
      </c>
      <c r="I12" s="178">
        <f>H12+E12*2</f>
        <v>0</v>
      </c>
      <c r="J12" s="178">
        <f>4000*I12</f>
        <v>0</v>
      </c>
      <c r="K12" s="178"/>
      <c r="L12" s="141"/>
      <c r="M12" s="42">
        <f t="shared" si="0"/>
        <v>0</v>
      </c>
    </row>
    <row r="13" spans="1:13">
      <c r="A13" s="35">
        <v>2</v>
      </c>
      <c r="B13" s="32" t="s">
        <v>21</v>
      </c>
      <c r="C13" s="36">
        <f>C14</f>
        <v>0</v>
      </c>
      <c r="D13" s="36">
        <f>D15+D16+D17+D18+D19</f>
        <v>0</v>
      </c>
      <c r="E13" s="36">
        <f>SUM(E14:E19)</f>
        <v>0</v>
      </c>
      <c r="F13" s="36">
        <f>F14</f>
        <v>0</v>
      </c>
      <c r="G13" s="36">
        <f>G15+G16+G17+G18+G19</f>
        <v>0</v>
      </c>
      <c r="H13" s="37">
        <f>SUM(H14:H19)</f>
        <v>0</v>
      </c>
      <c r="I13" s="37">
        <f>SUM(I14:I19)</f>
        <v>0</v>
      </c>
      <c r="J13" s="37">
        <f>SUM(J14:J19)</f>
        <v>0</v>
      </c>
      <c r="K13" s="37">
        <f>SUM(K14:K19)</f>
        <v>0</v>
      </c>
      <c r="L13" s="44">
        <f>L14+L15+L16+L17+L18+L19</f>
        <v>0</v>
      </c>
      <c r="M13" s="37">
        <f>SUM(M14:M19)</f>
        <v>0</v>
      </c>
    </row>
    <row r="14" spans="1:13">
      <c r="A14" s="12"/>
      <c r="B14" s="1" t="s">
        <v>3</v>
      </c>
      <c r="C14" s="205"/>
      <c r="D14" s="205"/>
      <c r="E14" s="205">
        <f>C14</f>
        <v>0</v>
      </c>
      <c r="F14" s="205">
        <f>C14*15</f>
        <v>0</v>
      </c>
      <c r="G14" s="205"/>
      <c r="H14" s="178">
        <f>F14</f>
        <v>0</v>
      </c>
      <c r="I14" s="178">
        <f t="shared" ref="I14:I19" si="2">H14+E14</f>
        <v>0</v>
      </c>
      <c r="J14" s="178">
        <f>3200*I14</f>
        <v>0</v>
      </c>
      <c r="K14" s="178">
        <f>H14*1600</f>
        <v>0</v>
      </c>
      <c r="L14" s="141"/>
      <c r="M14" s="42">
        <f>J14+K14</f>
        <v>0</v>
      </c>
    </row>
    <row r="15" spans="1:13">
      <c r="A15" s="12"/>
      <c r="B15" s="1" t="s">
        <v>6</v>
      </c>
      <c r="C15" s="205"/>
      <c r="D15" s="205"/>
      <c r="E15" s="205">
        <f>D15</f>
        <v>0</v>
      </c>
      <c r="F15" s="205"/>
      <c r="G15" s="205">
        <f>D15*15</f>
        <v>0</v>
      </c>
      <c r="H15" s="178">
        <f>G15</f>
        <v>0</v>
      </c>
      <c r="I15" s="178">
        <f t="shared" si="2"/>
        <v>0</v>
      </c>
      <c r="J15" s="178">
        <f t="shared" ref="J15:J19" si="3">3200*I15</f>
        <v>0</v>
      </c>
      <c r="K15" s="178">
        <f t="shared" ref="K15:K19" si="4">H15*1600</f>
        <v>0</v>
      </c>
      <c r="L15" s="141"/>
      <c r="M15" s="42">
        <f t="shared" ref="M15:M19" si="5">J15+K15</f>
        <v>0</v>
      </c>
    </row>
    <row r="16" spans="1:13">
      <c r="A16" s="12"/>
      <c r="B16" s="1" t="s">
        <v>5</v>
      </c>
      <c r="C16" s="205"/>
      <c r="D16" s="205"/>
      <c r="E16" s="205">
        <f>D16</f>
        <v>0</v>
      </c>
      <c r="F16" s="205"/>
      <c r="G16" s="205">
        <f>D16*15</f>
        <v>0</v>
      </c>
      <c r="H16" s="178">
        <f>G16</f>
        <v>0</v>
      </c>
      <c r="I16" s="178">
        <f t="shared" si="2"/>
        <v>0</v>
      </c>
      <c r="J16" s="178">
        <f t="shared" si="3"/>
        <v>0</v>
      </c>
      <c r="K16" s="178">
        <f t="shared" si="4"/>
        <v>0</v>
      </c>
      <c r="L16" s="141"/>
      <c r="M16" s="42">
        <f t="shared" si="5"/>
        <v>0</v>
      </c>
    </row>
    <row r="17" spans="1:13">
      <c r="A17" s="12"/>
      <c r="B17" s="2" t="s">
        <v>7</v>
      </c>
      <c r="C17" s="205"/>
      <c r="D17" s="205"/>
      <c r="E17" s="205">
        <f>D17</f>
        <v>0</v>
      </c>
      <c r="F17" s="205"/>
      <c r="G17" s="205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5"/>
      <c r="D18" s="205"/>
      <c r="E18" s="205">
        <f>D18</f>
        <v>0</v>
      </c>
      <c r="F18" s="205"/>
      <c r="G18" s="205">
        <f>D18*15</f>
        <v>0</v>
      </c>
      <c r="H18" s="178">
        <f>G18</f>
        <v>0</v>
      </c>
      <c r="I18" s="178">
        <f t="shared" si="2"/>
        <v>0</v>
      </c>
      <c r="J18" s="178">
        <f t="shared" si="3"/>
        <v>0</v>
      </c>
      <c r="K18" s="178">
        <f t="shared" si="4"/>
        <v>0</v>
      </c>
      <c r="L18" s="141"/>
      <c r="M18" s="42">
        <f t="shared" si="5"/>
        <v>0</v>
      </c>
    </row>
    <row r="19" spans="1:13">
      <c r="A19" s="14"/>
      <c r="B19" s="23" t="s">
        <v>4</v>
      </c>
      <c r="C19" s="205"/>
      <c r="D19" s="205"/>
      <c r="E19" s="205">
        <f>D19</f>
        <v>0</v>
      </c>
      <c r="F19" s="205"/>
      <c r="G19" s="205">
        <f>D19*15</f>
        <v>0</v>
      </c>
      <c r="H19" s="178">
        <f>G19</f>
        <v>0</v>
      </c>
      <c r="I19" s="178">
        <f t="shared" si="2"/>
        <v>0</v>
      </c>
      <c r="J19" s="178">
        <f t="shared" si="3"/>
        <v>0</v>
      </c>
      <c r="K19" s="178">
        <f t="shared" si="4"/>
        <v>0</v>
      </c>
      <c r="L19" s="141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0</v>
      </c>
      <c r="E20" s="36">
        <f t="shared" ref="E20:L20" si="6">E21</f>
        <v>0</v>
      </c>
      <c r="F20" s="36"/>
      <c r="G20" s="36">
        <f t="shared" si="6"/>
        <v>0</v>
      </c>
      <c r="H20" s="36">
        <f t="shared" si="6"/>
        <v>0</v>
      </c>
      <c r="I20" s="36">
        <f t="shared" si="6"/>
        <v>0</v>
      </c>
      <c r="J20" s="36">
        <f t="shared" si="6"/>
        <v>0</v>
      </c>
      <c r="K20" s="36">
        <f t="shared" si="6"/>
        <v>0</v>
      </c>
      <c r="L20" s="36">
        <f t="shared" si="6"/>
        <v>0</v>
      </c>
      <c r="M20" s="37">
        <f>M21</f>
        <v>0</v>
      </c>
    </row>
    <row r="21" spans="1:13">
      <c r="A21" s="10"/>
      <c r="B21" s="24" t="s">
        <v>19</v>
      </c>
      <c r="C21" s="205"/>
      <c r="D21" s="205"/>
      <c r="E21" s="205">
        <f>D21</f>
        <v>0</v>
      </c>
      <c r="F21" s="205"/>
      <c r="G21" s="205"/>
      <c r="H21" s="178">
        <f>G21</f>
        <v>0</v>
      </c>
      <c r="I21" s="178"/>
      <c r="J21" s="178">
        <f>3200*I21</f>
        <v>0</v>
      </c>
      <c r="K21" s="178"/>
      <c r="L21" s="141"/>
      <c r="M21" s="42">
        <f>J21+K21</f>
        <v>0</v>
      </c>
    </row>
    <row r="22" spans="1:13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3">
      <c r="A23" s="15"/>
      <c r="B23" s="3" t="s">
        <v>9</v>
      </c>
      <c r="C23" s="205"/>
      <c r="D23" s="205"/>
      <c r="E23" s="205">
        <f>D23</f>
        <v>0</v>
      </c>
      <c r="F23" s="205"/>
      <c r="G23" s="205">
        <f>E23*32</f>
        <v>0</v>
      </c>
      <c r="H23" s="178">
        <f>G23</f>
        <v>0</v>
      </c>
      <c r="I23" s="178">
        <f>H23+E23*2</f>
        <v>0</v>
      </c>
      <c r="J23" s="178">
        <f>3200*I23</f>
        <v>0</v>
      </c>
      <c r="K23" s="178">
        <f>1600*H23</f>
        <v>0</v>
      </c>
      <c r="L23" s="141"/>
      <c r="M23" s="42">
        <f>J23+K23</f>
        <v>0</v>
      </c>
    </row>
    <row r="24" spans="1:13">
      <c r="A24" s="35">
        <v>5</v>
      </c>
      <c r="B24" s="32" t="s">
        <v>24</v>
      </c>
      <c r="C24" s="36"/>
      <c r="D24" s="36">
        <f>D25</f>
        <v>0</v>
      </c>
      <c r="E24" s="36">
        <f t="shared" ref="E24:L24" si="8">E25</f>
        <v>0</v>
      </c>
      <c r="F24" s="36"/>
      <c r="G24" s="36">
        <f t="shared" si="8"/>
        <v>0</v>
      </c>
      <c r="H24" s="36">
        <f t="shared" si="8"/>
        <v>0</v>
      </c>
      <c r="I24" s="36">
        <f t="shared" si="8"/>
        <v>0</v>
      </c>
      <c r="J24" s="36">
        <f t="shared" si="8"/>
        <v>0</v>
      </c>
      <c r="K24" s="36">
        <f t="shared" si="8"/>
        <v>0</v>
      </c>
      <c r="L24" s="36">
        <f t="shared" si="8"/>
        <v>0</v>
      </c>
      <c r="M24" s="37">
        <f>M25</f>
        <v>0</v>
      </c>
    </row>
    <row r="25" spans="1:13">
      <c r="A25" s="16"/>
      <c r="B25" s="23" t="s">
        <v>10</v>
      </c>
      <c r="C25" s="205"/>
      <c r="D25" s="205"/>
      <c r="E25" s="205">
        <f>D25</f>
        <v>0</v>
      </c>
      <c r="F25" s="205"/>
      <c r="G25" s="205">
        <f>E25*28</f>
        <v>0</v>
      </c>
      <c r="H25" s="178">
        <f>G25</f>
        <v>0</v>
      </c>
      <c r="I25" s="178">
        <f>H25+E25</f>
        <v>0</v>
      </c>
      <c r="J25" s="178">
        <f>3200*I25</f>
        <v>0</v>
      </c>
      <c r="K25" s="178">
        <f>1600*H25</f>
        <v>0</v>
      </c>
      <c r="L25" s="141"/>
      <c r="M25" s="42">
        <f>J25+K25</f>
        <v>0</v>
      </c>
    </row>
    <row r="26" spans="1:13">
      <c r="A26" s="38">
        <v>6</v>
      </c>
      <c r="B26" s="32" t="s">
        <v>25</v>
      </c>
      <c r="C26" s="36"/>
      <c r="D26" s="36">
        <f>D27</f>
        <v>0</v>
      </c>
      <c r="E26" s="36">
        <f t="shared" ref="E26:L26" si="9">E27</f>
        <v>0</v>
      </c>
      <c r="F26" s="36"/>
      <c r="G26" s="36">
        <f t="shared" si="9"/>
        <v>0</v>
      </c>
      <c r="H26" s="36">
        <f t="shared" si="9"/>
        <v>0</v>
      </c>
      <c r="I26" s="36">
        <f t="shared" si="9"/>
        <v>0</v>
      </c>
      <c r="J26" s="36">
        <f t="shared" si="9"/>
        <v>0</v>
      </c>
      <c r="K26" s="36">
        <f t="shared" si="9"/>
        <v>0</v>
      </c>
      <c r="L26" s="36">
        <f t="shared" si="9"/>
        <v>0</v>
      </c>
      <c r="M26" s="37">
        <f>M27</f>
        <v>0</v>
      </c>
    </row>
    <row r="27" spans="1:13">
      <c r="A27" s="15"/>
      <c r="B27" s="3" t="s">
        <v>10</v>
      </c>
      <c r="C27" s="205"/>
      <c r="D27" s="205"/>
      <c r="E27" s="205">
        <f>D27</f>
        <v>0</v>
      </c>
      <c r="F27" s="205"/>
      <c r="G27" s="205">
        <f>E27*24</f>
        <v>0</v>
      </c>
      <c r="H27" s="178">
        <f>G27</f>
        <v>0</v>
      </c>
      <c r="I27" s="178">
        <f>H27+E27</f>
        <v>0</v>
      </c>
      <c r="J27" s="178">
        <f>3200*I27</f>
        <v>0</v>
      </c>
      <c r="K27" s="178">
        <f>1600*H27</f>
        <v>0</v>
      </c>
      <c r="L27" s="141"/>
      <c r="M27" s="42">
        <f>J27+K27</f>
        <v>0</v>
      </c>
    </row>
    <row r="28" spans="1:13">
      <c r="A28" s="35">
        <v>7</v>
      </c>
      <c r="B28" s="32" t="s">
        <v>26</v>
      </c>
      <c r="C28" s="36">
        <f>C29</f>
        <v>0</v>
      </c>
      <c r="D28" s="36">
        <f>D30+D31</f>
        <v>0</v>
      </c>
      <c r="E28" s="36">
        <f>SUM(E29:E31)</f>
        <v>0</v>
      </c>
      <c r="F28" s="36">
        <f>F29</f>
        <v>0</v>
      </c>
      <c r="G28" s="37">
        <f>G30+G31</f>
        <v>0</v>
      </c>
      <c r="H28" s="37">
        <f>SUM(H29:H31)</f>
        <v>0</v>
      </c>
      <c r="I28" s="36">
        <f t="shared" ref="I28:M28" si="10">SUM(I29:I31)</f>
        <v>0</v>
      </c>
      <c r="J28" s="36">
        <f t="shared" si="10"/>
        <v>0</v>
      </c>
      <c r="K28" s="36">
        <f t="shared" si="10"/>
        <v>0</v>
      </c>
      <c r="L28" s="36">
        <f t="shared" si="10"/>
        <v>0</v>
      </c>
      <c r="M28" s="37">
        <f t="shared" si="10"/>
        <v>0</v>
      </c>
    </row>
    <row r="29" spans="1:13">
      <c r="A29" s="12"/>
      <c r="B29" s="1" t="s">
        <v>3</v>
      </c>
      <c r="C29" s="205"/>
      <c r="D29" s="205"/>
      <c r="E29" s="205">
        <f>C29</f>
        <v>0</v>
      </c>
      <c r="F29" s="205"/>
      <c r="G29" s="205"/>
      <c r="H29" s="178">
        <f>F29</f>
        <v>0</v>
      </c>
      <c r="I29" s="178">
        <f>H29+E29</f>
        <v>0</v>
      </c>
      <c r="J29" s="178">
        <f>3200*I29</f>
        <v>0</v>
      </c>
      <c r="K29" s="178">
        <f>1600*H29</f>
        <v>0</v>
      </c>
      <c r="L29" s="141"/>
      <c r="M29" s="42">
        <f>J29+K29</f>
        <v>0</v>
      </c>
    </row>
    <row r="30" spans="1:13">
      <c r="A30" s="12"/>
      <c r="B30" s="1" t="s">
        <v>11</v>
      </c>
      <c r="C30" s="205"/>
      <c r="D30" s="205"/>
      <c r="E30" s="205">
        <f>D30</f>
        <v>0</v>
      </c>
      <c r="F30" s="205"/>
      <c r="G30" s="178"/>
      <c r="H30" s="178">
        <f>G30</f>
        <v>0</v>
      </c>
      <c r="I30" s="178">
        <f>H30+E30</f>
        <v>0</v>
      </c>
      <c r="J30" s="178">
        <f>3200*I30</f>
        <v>0</v>
      </c>
      <c r="K30" s="178">
        <f>1600*H30</f>
        <v>0</v>
      </c>
      <c r="L30" s="141"/>
      <c r="M30" s="42">
        <f>J30+K30+M74</f>
        <v>0</v>
      </c>
    </row>
    <row r="31" spans="1:13">
      <c r="A31" s="14"/>
      <c r="B31" s="130" t="s">
        <v>188</v>
      </c>
      <c r="C31" s="205"/>
      <c r="D31" s="205"/>
      <c r="E31" s="205">
        <f>D31</f>
        <v>0</v>
      </c>
      <c r="F31" s="205"/>
      <c r="G31" s="178">
        <f>E31*15</f>
        <v>0</v>
      </c>
      <c r="H31" s="178">
        <f>G31</f>
        <v>0</v>
      </c>
      <c r="I31" s="178">
        <f>H31+E31</f>
        <v>0</v>
      </c>
      <c r="J31" s="178">
        <f>3200*I31</f>
        <v>0</v>
      </c>
      <c r="K31" s="178">
        <f>1600*H31</f>
        <v>0</v>
      </c>
      <c r="L31" s="141"/>
      <c r="M31" s="42">
        <f>J31+K31</f>
        <v>0</v>
      </c>
    </row>
    <row r="32" spans="1:13">
      <c r="A32" s="35">
        <v>8</v>
      </c>
      <c r="B32" s="32" t="s">
        <v>142</v>
      </c>
      <c r="C32" s="36"/>
      <c r="D32" s="36">
        <f>D33</f>
        <v>0</v>
      </c>
      <c r="E32" s="36">
        <f t="shared" ref="E32:L32" si="11">E33</f>
        <v>0</v>
      </c>
      <c r="F32" s="36"/>
      <c r="G32" s="36">
        <f t="shared" si="11"/>
        <v>0</v>
      </c>
      <c r="H32" s="36">
        <f t="shared" si="11"/>
        <v>0</v>
      </c>
      <c r="I32" s="37">
        <f>I33</f>
        <v>0</v>
      </c>
      <c r="J32" s="36">
        <f t="shared" si="11"/>
        <v>0</v>
      </c>
      <c r="K32" s="36">
        <f t="shared" si="11"/>
        <v>0</v>
      </c>
      <c r="L32" s="36">
        <f t="shared" si="11"/>
        <v>0</v>
      </c>
      <c r="M32" s="37">
        <f>M33</f>
        <v>0</v>
      </c>
    </row>
    <row r="33" spans="1:13">
      <c r="A33" s="10"/>
      <c r="B33" s="24" t="s">
        <v>19</v>
      </c>
      <c r="C33" s="205"/>
      <c r="D33" s="205"/>
      <c r="E33" s="205">
        <f>D33</f>
        <v>0</v>
      </c>
      <c r="F33" s="205"/>
      <c r="G33" s="205">
        <f>E33*15</f>
        <v>0</v>
      </c>
      <c r="H33" s="178">
        <f>G33</f>
        <v>0</v>
      </c>
      <c r="I33" s="178">
        <f>H33+E33</f>
        <v>0</v>
      </c>
      <c r="J33" s="178">
        <f>3200*I33</f>
        <v>0</v>
      </c>
      <c r="K33" s="178"/>
      <c r="L33" s="141"/>
      <c r="M33" s="42">
        <f>J33+K33</f>
        <v>0</v>
      </c>
    </row>
    <row r="34" spans="1:13">
      <c r="A34" s="35">
        <v>9</v>
      </c>
      <c r="B34" s="32" t="s">
        <v>27</v>
      </c>
      <c r="C34" s="36">
        <f>C35</f>
        <v>0</v>
      </c>
      <c r="D34" s="36">
        <f>D36+D37</f>
        <v>0</v>
      </c>
      <c r="E34" s="36">
        <f>C34+D34</f>
        <v>0</v>
      </c>
      <c r="F34" s="36">
        <f>F35</f>
        <v>0</v>
      </c>
      <c r="G34" s="36">
        <f>G36+G37</f>
        <v>0</v>
      </c>
      <c r="H34" s="37">
        <f>SUM(H35:H37)</f>
        <v>0</v>
      </c>
      <c r="I34" s="37">
        <f>SUM(I35:I37)</f>
        <v>0</v>
      </c>
      <c r="J34" s="37">
        <f>SUM(J35:J37)</f>
        <v>0</v>
      </c>
      <c r="K34" s="37">
        <f>SUM(K35:K37)</f>
        <v>0</v>
      </c>
      <c r="L34" s="36">
        <f t="shared" ref="L34" si="12">L36+L37</f>
        <v>0</v>
      </c>
      <c r="M34" s="37">
        <f>SUM(M35:M37)</f>
        <v>0</v>
      </c>
    </row>
    <row r="35" spans="1:13">
      <c r="A35" s="12"/>
      <c r="B35" s="1" t="s">
        <v>3</v>
      </c>
      <c r="C35" s="205"/>
      <c r="D35" s="205"/>
      <c r="E35" s="205">
        <f>C35</f>
        <v>0</v>
      </c>
      <c r="F35" s="205"/>
      <c r="G35" s="205"/>
      <c r="H35" s="178">
        <f>F35</f>
        <v>0</v>
      </c>
      <c r="I35" s="178">
        <f>H35+E35</f>
        <v>0</v>
      </c>
      <c r="J35" s="178">
        <f>3200*I35</f>
        <v>0</v>
      </c>
      <c r="K35" s="178">
        <f>1600*H35</f>
        <v>0</v>
      </c>
      <c r="L35" s="141"/>
      <c r="M35" s="42">
        <f>J35+K35</f>
        <v>0</v>
      </c>
    </row>
    <row r="36" spans="1:13">
      <c r="A36" s="13"/>
      <c r="B36" s="1" t="s">
        <v>12</v>
      </c>
      <c r="C36" s="205"/>
      <c r="D36" s="205"/>
      <c r="E36" s="205">
        <f>D36</f>
        <v>0</v>
      </c>
      <c r="F36" s="205"/>
      <c r="G36" s="205"/>
      <c r="H36" s="178">
        <f>G36</f>
        <v>0</v>
      </c>
      <c r="I36" s="178">
        <f>H36+E36</f>
        <v>0</v>
      </c>
      <c r="J36" s="178">
        <f>3200*I36</f>
        <v>0</v>
      </c>
      <c r="K36" s="178">
        <f>1600*H36</f>
        <v>0</v>
      </c>
      <c r="L36" s="141"/>
      <c r="M36" s="42">
        <f>J36+K36+M75</f>
        <v>0</v>
      </c>
    </row>
    <row r="37" spans="1:13">
      <c r="A37" s="13"/>
      <c r="B37" s="196" t="s">
        <v>193</v>
      </c>
      <c r="C37" s="205"/>
      <c r="D37" s="205"/>
      <c r="E37" s="205">
        <f>D37</f>
        <v>0</v>
      </c>
      <c r="F37" s="205"/>
      <c r="G37" s="205"/>
      <c r="H37" s="178">
        <f>G37</f>
        <v>0</v>
      </c>
      <c r="I37" s="178"/>
      <c r="J37" s="178">
        <f>4000*I37</f>
        <v>0</v>
      </c>
      <c r="K37" s="178"/>
      <c r="L37" s="141"/>
      <c r="M37" s="42">
        <f>J37+K37</f>
        <v>0</v>
      </c>
    </row>
    <row r="38" spans="1:13">
      <c r="A38" s="35">
        <v>10</v>
      </c>
      <c r="B38" s="32" t="s">
        <v>28</v>
      </c>
      <c r="C38" s="36"/>
      <c r="D38" s="36">
        <f>D39+D40</f>
        <v>0</v>
      </c>
      <c r="E38" s="36">
        <f t="shared" ref="E38:M38" si="13">E39+E40</f>
        <v>0</v>
      </c>
      <c r="F38" s="36">
        <f t="shared" si="13"/>
        <v>0</v>
      </c>
      <c r="G38" s="36">
        <f t="shared" si="13"/>
        <v>0</v>
      </c>
      <c r="H38" s="36">
        <f t="shared" si="13"/>
        <v>0</v>
      </c>
      <c r="I38" s="36">
        <f t="shared" si="13"/>
        <v>0</v>
      </c>
      <c r="J38" s="36">
        <f t="shared" si="13"/>
        <v>0</v>
      </c>
      <c r="K38" s="36">
        <f t="shared" si="13"/>
        <v>0</v>
      </c>
      <c r="L38" s="36">
        <f t="shared" si="13"/>
        <v>0</v>
      </c>
      <c r="M38" s="36">
        <f t="shared" si="13"/>
        <v>0</v>
      </c>
    </row>
    <row r="39" spans="1:13">
      <c r="A39" s="13"/>
      <c r="B39" s="196" t="s">
        <v>192</v>
      </c>
      <c r="C39" s="205"/>
      <c r="D39" s="205"/>
      <c r="E39" s="205">
        <f>D39</f>
        <v>0</v>
      </c>
      <c r="F39" s="205"/>
      <c r="G39" s="205">
        <f>E39*15</f>
        <v>0</v>
      </c>
      <c r="H39" s="178">
        <f>G39</f>
        <v>0</v>
      </c>
      <c r="I39" s="178">
        <f>H39+E39</f>
        <v>0</v>
      </c>
      <c r="J39" s="178">
        <f>4000*I39</f>
        <v>0</v>
      </c>
      <c r="K39" s="178"/>
      <c r="L39" s="141"/>
      <c r="M39" s="42">
        <f>J39+K39</f>
        <v>0</v>
      </c>
    </row>
    <row r="40" spans="1:13">
      <c r="A40" s="14"/>
      <c r="B40" s="180"/>
      <c r="C40" s="205"/>
      <c r="D40" s="205"/>
      <c r="E40" s="205"/>
      <c r="F40" s="205"/>
      <c r="G40" s="205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3">
      <c r="A42" s="9"/>
      <c r="B42" s="24" t="s">
        <v>13</v>
      </c>
      <c r="C42" s="205"/>
      <c r="D42" s="205"/>
      <c r="E42" s="205">
        <f>D42</f>
        <v>0</v>
      </c>
      <c r="F42" s="205"/>
      <c r="G42" s="205">
        <f>E42*44</f>
        <v>0</v>
      </c>
      <c r="H42" s="178">
        <f>G42</f>
        <v>0</v>
      </c>
      <c r="I42" s="178">
        <f>H42+E42*2</f>
        <v>0</v>
      </c>
      <c r="J42" s="178">
        <f>4300*I42</f>
        <v>0</v>
      </c>
      <c r="K42" s="178">
        <f>1500*H42</f>
        <v>0</v>
      </c>
      <c r="L42" s="141"/>
      <c r="M42" s="42">
        <f>J42+K42</f>
        <v>0</v>
      </c>
    </row>
    <row r="43" spans="1:13">
      <c r="A43" s="9"/>
      <c r="B43" s="24" t="s">
        <v>14</v>
      </c>
      <c r="C43" s="205"/>
      <c r="D43" s="205"/>
      <c r="E43" s="205">
        <f>D43</f>
        <v>0</v>
      </c>
      <c r="F43" s="205"/>
      <c r="G43" s="205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0</v>
      </c>
      <c r="E44" s="36">
        <f t="shared" ref="E44:L44" si="15">E45+E46+E47</f>
        <v>0</v>
      </c>
      <c r="F44" s="36"/>
      <c r="G44" s="36">
        <f t="shared" si="15"/>
        <v>0</v>
      </c>
      <c r="H44" s="36">
        <f t="shared" si="15"/>
        <v>0</v>
      </c>
      <c r="I44" s="36">
        <f t="shared" si="15"/>
        <v>0</v>
      </c>
      <c r="J44" s="37">
        <f>J45+J46+J47</f>
        <v>0</v>
      </c>
      <c r="K44" s="37">
        <f>K45+K46+K47</f>
        <v>0</v>
      </c>
      <c r="L44" s="36">
        <f t="shared" si="15"/>
        <v>0</v>
      </c>
      <c r="M44" s="37">
        <f>M45+M46+M47</f>
        <v>0</v>
      </c>
    </row>
    <row r="45" spans="1:13">
      <c r="A45" s="17"/>
      <c r="B45" s="25" t="s">
        <v>13</v>
      </c>
      <c r="C45" s="205"/>
      <c r="D45" s="205"/>
      <c r="E45" s="205">
        <f>D45</f>
        <v>0</v>
      </c>
      <c r="F45" s="205"/>
      <c r="G45" s="205">
        <f>D45*40</f>
        <v>0</v>
      </c>
      <c r="H45" s="178">
        <f>G45</f>
        <v>0</v>
      </c>
      <c r="I45" s="205">
        <f>E45*42</f>
        <v>0</v>
      </c>
      <c r="J45" s="178">
        <f>5590*I45</f>
        <v>0</v>
      </c>
      <c r="K45" s="178">
        <f>1500*H45</f>
        <v>0</v>
      </c>
      <c r="L45" s="141"/>
      <c r="M45" s="42">
        <f>J45+K45</f>
        <v>0</v>
      </c>
    </row>
    <row r="46" spans="1:13">
      <c r="A46" s="18"/>
      <c r="B46" s="24" t="s">
        <v>15</v>
      </c>
      <c r="C46" s="205"/>
      <c r="D46" s="205"/>
      <c r="E46" s="205">
        <f>D46</f>
        <v>0</v>
      </c>
      <c r="F46" s="205"/>
      <c r="G46" s="205">
        <f>D46*40</f>
        <v>0</v>
      </c>
      <c r="H46" s="178">
        <f>G46</f>
        <v>0</v>
      </c>
      <c r="I46" s="205">
        <f>E46*42</f>
        <v>0</v>
      </c>
      <c r="J46" s="178">
        <f>5590*I46</f>
        <v>0</v>
      </c>
      <c r="K46" s="178">
        <f>1500*H46</f>
        <v>0</v>
      </c>
      <c r="L46" s="141"/>
      <c r="M46" s="42">
        <f>J46+K46</f>
        <v>0</v>
      </c>
    </row>
    <row r="47" spans="1:13">
      <c r="A47" s="9"/>
      <c r="B47" s="22" t="s">
        <v>167</v>
      </c>
      <c r="C47" s="205"/>
      <c r="D47" s="205"/>
      <c r="E47" s="205">
        <f>D47</f>
        <v>0</v>
      </c>
      <c r="F47" s="205"/>
      <c r="G47" s="205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205"/>
      <c r="D49" s="205"/>
      <c r="E49" s="205">
        <f>D49</f>
        <v>0</v>
      </c>
      <c r="F49" s="205"/>
      <c r="G49" s="205">
        <f>D49*28</f>
        <v>0</v>
      </c>
      <c r="H49" s="178">
        <f>G49</f>
        <v>0</v>
      </c>
      <c r="I49" s="178">
        <f>H49+E49</f>
        <v>0</v>
      </c>
      <c r="J49" s="178">
        <f>4300*I49</f>
        <v>0</v>
      </c>
      <c r="K49" s="178">
        <f>2500*H49</f>
        <v>0</v>
      </c>
      <c r="L49" s="141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0</v>
      </c>
      <c r="E50" s="36">
        <f t="shared" ref="E50:L50" si="17">E51+E52</f>
        <v>0</v>
      </c>
      <c r="F50" s="36"/>
      <c r="G50" s="36">
        <f t="shared" si="17"/>
        <v>0</v>
      </c>
      <c r="H50" s="36">
        <f t="shared" si="17"/>
        <v>0</v>
      </c>
      <c r="I50" s="36">
        <f t="shared" si="17"/>
        <v>0</v>
      </c>
      <c r="J50" s="36">
        <f t="shared" si="17"/>
        <v>0</v>
      </c>
      <c r="K50" s="36">
        <f t="shared" si="17"/>
        <v>0</v>
      </c>
      <c r="L50" s="36">
        <f t="shared" si="17"/>
        <v>0</v>
      </c>
      <c r="M50" s="37">
        <f>M51+M52</f>
        <v>0</v>
      </c>
    </row>
    <row r="51" spans="1:13">
      <c r="A51" s="89"/>
      <c r="B51" s="92" t="s">
        <v>137</v>
      </c>
      <c r="C51" s="90"/>
      <c r="D51" s="90"/>
      <c r="E51" s="205">
        <f>D51</f>
        <v>0</v>
      </c>
      <c r="F51" s="90"/>
      <c r="G51" s="90">
        <f>E51*15</f>
        <v>0</v>
      </c>
      <c r="H51" s="178">
        <f>G51</f>
        <v>0</v>
      </c>
      <c r="I51" s="178">
        <f>H51+E51</f>
        <v>0</v>
      </c>
      <c r="J51" s="178">
        <f>4000*I51</f>
        <v>0</v>
      </c>
      <c r="K51" s="178"/>
      <c r="L51" s="91"/>
      <c r="M51" s="42">
        <f>J51+K51</f>
        <v>0</v>
      </c>
    </row>
    <row r="52" spans="1:13">
      <c r="A52" s="13"/>
      <c r="B52" s="93" t="s">
        <v>18</v>
      </c>
      <c r="C52" s="205"/>
      <c r="D52" s="205"/>
      <c r="E52" s="205">
        <f>D52</f>
        <v>0</v>
      </c>
      <c r="F52" s="205"/>
      <c r="G52" s="90">
        <f>E52*15</f>
        <v>0</v>
      </c>
      <c r="H52" s="178">
        <f>G52</f>
        <v>0</v>
      </c>
      <c r="I52" s="178">
        <f>H52+E52</f>
        <v>0</v>
      </c>
      <c r="J52" s="178">
        <f>4000*I52</f>
        <v>0</v>
      </c>
      <c r="K52" s="178"/>
      <c r="L52" s="141"/>
      <c r="M52" s="42">
        <f>J52+K52</f>
        <v>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0</v>
      </c>
      <c r="E57" s="60">
        <f>SUM(E58:E60)</f>
        <v>0</v>
      </c>
      <c r="F57" s="60"/>
      <c r="G57" s="60">
        <f>SUM(G58:G60)</f>
        <v>0</v>
      </c>
      <c r="H57" s="95">
        <f>SUM(H58:H60)</f>
        <v>0</v>
      </c>
      <c r="I57" s="60">
        <f t="shared" ref="I57:M57" si="20">SUM(I58:I60)</f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197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0</v>
      </c>
      <c r="E61" s="60">
        <f>E62+E63</f>
        <v>0</v>
      </c>
      <c r="F61" s="60"/>
      <c r="G61" s="60">
        <f>G62+G63</f>
        <v>0</v>
      </c>
      <c r="H61" s="60">
        <f t="shared" ref="H61:L61" si="22">H62+H63</f>
        <v>0</v>
      </c>
      <c r="I61" s="60">
        <f t="shared" si="22"/>
        <v>0</v>
      </c>
      <c r="J61" s="60">
        <f t="shared" si="22"/>
        <v>0</v>
      </c>
      <c r="K61" s="60">
        <f t="shared" si="22"/>
        <v>0</v>
      </c>
      <c r="L61" s="60">
        <f t="shared" si="22"/>
        <v>0</v>
      </c>
      <c r="M61" s="95">
        <f>M62+M63</f>
        <v>0</v>
      </c>
    </row>
    <row r="62" spans="1:13">
      <c r="A62" s="109"/>
      <c r="B62" s="112" t="s">
        <v>165</v>
      </c>
      <c r="C62" s="114"/>
      <c r="D62" s="114"/>
      <c r="E62" s="111">
        <f>D62</f>
        <v>0</v>
      </c>
      <c r="F62" s="114"/>
      <c r="G62" s="114"/>
      <c r="H62" s="115">
        <f>G62</f>
        <v>0</v>
      </c>
      <c r="I62" s="115">
        <f>H62+E62*2</f>
        <v>0</v>
      </c>
      <c r="J62" s="116">
        <f>4300*I62</f>
        <v>0</v>
      </c>
      <c r="K62" s="115">
        <f>H62*2500</f>
        <v>0</v>
      </c>
      <c r="L62" s="117"/>
      <c r="M62" s="42">
        <f>J62+K62</f>
        <v>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/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/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0</v>
      </c>
      <c r="E72" s="103">
        <f t="shared" si="25"/>
        <v>0</v>
      </c>
      <c r="F72" s="103">
        <f t="shared" si="25"/>
        <v>0</v>
      </c>
      <c r="G72" s="103">
        <f t="shared" si="25"/>
        <v>0</v>
      </c>
      <c r="H72" s="104">
        <f t="shared" si="25"/>
        <v>0</v>
      </c>
      <c r="I72" s="104">
        <f t="shared" si="25"/>
        <v>0</v>
      </c>
      <c r="J72" s="104">
        <f t="shared" si="25"/>
        <v>0</v>
      </c>
      <c r="K72" s="104">
        <f t="shared" si="25"/>
        <v>0</v>
      </c>
      <c r="L72" s="103">
        <f t="shared" si="25"/>
        <v>0</v>
      </c>
      <c r="M72" s="104">
        <f>M73</f>
        <v>0</v>
      </c>
    </row>
    <row r="73" spans="1:13">
      <c r="A73" s="14"/>
      <c r="B73" s="128" t="s">
        <v>182</v>
      </c>
      <c r="C73" s="101"/>
      <c r="D73" s="101"/>
      <c r="E73" s="101">
        <f>D73</f>
        <v>0</v>
      </c>
      <c r="F73" s="101"/>
      <c r="G73" s="101">
        <f>E73*41</f>
        <v>0</v>
      </c>
      <c r="H73" s="102">
        <f>G73</f>
        <v>0</v>
      </c>
      <c r="I73" s="102">
        <f>H73+E73*2</f>
        <v>0</v>
      </c>
      <c r="J73" s="178">
        <f>5590*I73</f>
        <v>0</v>
      </c>
      <c r="K73" s="178">
        <f>3200*H73</f>
        <v>0</v>
      </c>
      <c r="L73" s="45"/>
      <c r="M73" s="42">
        <f>J73+K73</f>
        <v>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0</v>
      </c>
      <c r="D76" s="41">
        <f>D8+D13+D20+D22+D24+D26+D28+D32+D34+D38+D41+D44+D48+D50+D53+D55+D57+D61+D66+D68+D70+D72</f>
        <v>0</v>
      </c>
      <c r="E76" s="41">
        <f>E8+E13+E20+E22+E24+E26+E28+E32+E34+E38+E41+E44+E48+E50+E53+E55+E57+E61+E64+E66+E68+E70+E72</f>
        <v>0</v>
      </c>
      <c r="F76" s="41">
        <f>F8+F13+F28+F34+F64</f>
        <v>0</v>
      </c>
      <c r="G76" s="41">
        <f>G8+G13+G20+G22+G24+G26+G28+G32+G34+G38+G41+G44+G48+G50+G53+G55+G57+G61+G66+G68+G70+G72</f>
        <v>0</v>
      </c>
      <c r="H76" s="41">
        <f>H8+H13+H20+H22+H24+H26+H28+H32+H34+H38+H41+H44+H48+H50+H53+H55+H57+H61+H64+H66+H68+H70+H72</f>
        <v>0</v>
      </c>
      <c r="I76" s="41">
        <f>I8+I13+I20+I22+I24+I26+I28+I32+I34+I38+I41+I44+I48+I50+I53+I55+I57+I61+I64+I66+I68+I70+I72</f>
        <v>0</v>
      </c>
      <c r="J76" s="41">
        <f>J8+J13+J20+J22+J24+J26+J28+J32+J34+J38+J41+J44+J48+J50+J53+J55+J57+J61+J64+J66+J68+J70+J72</f>
        <v>0</v>
      </c>
      <c r="K76" s="41">
        <f>K8+K13+K20+K22+K24+K26+K28+K32+K34+K38+K41+K44+K48+K50+K53+K55+K57+K61+K64+K66+K68+K70+K72</f>
        <v>0</v>
      </c>
      <c r="L76" s="41"/>
      <c r="M76" s="41">
        <f>M8+M13+M20+M22+M24+M26+M28+M32+M34+M38+M41+M44+M48+M50+M53+M55+M57+M61+M64+M77+M78+M66+M68+M70+M72</f>
        <v>0</v>
      </c>
    </row>
    <row r="77" spans="1:13" ht="13.5" thickTop="1">
      <c r="D77" s="270"/>
      <c r="E77" s="270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204"/>
      <c r="D78" s="248"/>
      <c r="E78" s="248"/>
      <c r="F78" s="204"/>
      <c r="G78" s="204"/>
      <c r="H78" s="81"/>
      <c r="J78" s="80"/>
      <c r="K78" s="87" t="s">
        <v>88</v>
      </c>
      <c r="L78" s="88"/>
      <c r="M78" s="87">
        <f>15000*L78</f>
        <v>0</v>
      </c>
    </row>
    <row r="79" spans="1:13">
      <c r="B79" s="132"/>
      <c r="C79" s="204"/>
      <c r="D79" s="261"/>
      <c r="E79" s="261"/>
      <c r="F79" s="204"/>
      <c r="G79" s="204"/>
      <c r="H79" s="81"/>
      <c r="K79" s="73" t="s">
        <v>32</v>
      </c>
      <c r="L79" s="206">
        <f>L77+L78</f>
        <v>0</v>
      </c>
    </row>
    <row r="80" spans="1:13">
      <c r="B80" s="132"/>
      <c r="C80" s="204"/>
      <c r="D80" s="263"/>
      <c r="E80" s="263"/>
      <c r="F80" s="133"/>
      <c r="G80" s="133"/>
      <c r="H80" s="82"/>
      <c r="I80" s="77"/>
      <c r="J80" s="134"/>
      <c r="K80" s="81"/>
      <c r="L80" s="204"/>
      <c r="M80" s="81"/>
    </row>
    <row r="81" spans="2:13">
      <c r="B81" s="132"/>
      <c r="C81" s="204"/>
      <c r="D81" s="261"/>
      <c r="E81" s="261"/>
      <c r="F81" s="204"/>
      <c r="G81" s="204"/>
      <c r="H81" s="82"/>
      <c r="I81" s="74"/>
      <c r="J81" s="81"/>
      <c r="K81" s="136"/>
      <c r="L81" s="136"/>
      <c r="M81" s="136"/>
    </row>
    <row r="82" spans="2:13">
      <c r="B82" s="132"/>
      <c r="C82" s="204"/>
      <c r="D82" s="261"/>
      <c r="E82" s="261"/>
      <c r="F82" s="204"/>
      <c r="G82" s="204"/>
      <c r="H82" s="82"/>
      <c r="I82" s="73"/>
      <c r="J82" s="81"/>
      <c r="K82" s="81"/>
      <c r="L82" s="139"/>
      <c r="M82" s="97"/>
    </row>
    <row r="83" spans="2:13">
      <c r="B83" s="132"/>
      <c r="C83" s="204"/>
      <c r="D83" s="261"/>
      <c r="E83" s="261"/>
      <c r="F83" s="204"/>
      <c r="G83" s="204"/>
      <c r="H83" s="82"/>
      <c r="I83" s="74"/>
      <c r="J83" s="81"/>
      <c r="K83" s="81"/>
      <c r="L83" s="204"/>
      <c r="M83" s="97"/>
    </row>
    <row r="84" spans="2:13">
      <c r="B84" s="132"/>
      <c r="C84" s="204"/>
      <c r="D84" s="261"/>
      <c r="E84" s="261"/>
      <c r="F84" s="135"/>
      <c r="G84" s="135"/>
      <c r="H84" s="83"/>
      <c r="I84" s="74"/>
      <c r="J84" s="81"/>
      <c r="K84" s="81"/>
      <c r="L84" s="204"/>
      <c r="M84" s="81"/>
    </row>
    <row r="85" spans="2:13">
      <c r="B85" s="132"/>
      <c r="C85" s="204"/>
      <c r="D85" s="261"/>
      <c r="E85" s="261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204"/>
      <c r="D86" s="262"/>
      <c r="E86" s="262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204"/>
      <c r="D87" s="261"/>
      <c r="E87" s="261"/>
      <c r="F87" s="204"/>
      <c r="G87" s="204"/>
      <c r="H87" s="97"/>
      <c r="J87" s="81"/>
      <c r="K87" s="81"/>
      <c r="L87" s="81"/>
      <c r="M87" s="97"/>
    </row>
    <row r="88" spans="2:13">
      <c r="B88" s="137"/>
      <c r="C88" s="204"/>
      <c r="D88" s="261"/>
      <c r="E88" s="261"/>
      <c r="F88" s="204"/>
      <c r="G88" s="204"/>
      <c r="H88" s="81"/>
      <c r="I88" s="31"/>
      <c r="J88" s="31"/>
    </row>
    <row r="89" spans="2:13">
      <c r="B89" s="138"/>
      <c r="C89" s="139"/>
      <c r="D89" s="261"/>
      <c r="E89" s="261"/>
      <c r="F89" s="204"/>
      <c r="G89" s="204"/>
      <c r="H89" s="81"/>
    </row>
    <row r="90" spans="2:13">
      <c r="B90" s="140"/>
      <c r="C90" s="204"/>
      <c r="D90" s="261"/>
      <c r="E90" s="261"/>
      <c r="F90" s="81"/>
      <c r="G90" s="81"/>
      <c r="H90" s="81"/>
      <c r="J90" s="31"/>
      <c r="M90" s="31"/>
    </row>
    <row r="91" spans="2:13">
      <c r="B91" s="140"/>
      <c r="C91" s="204"/>
      <c r="D91" s="261"/>
      <c r="E91" s="261"/>
      <c r="F91" s="81"/>
      <c r="G91" s="81"/>
      <c r="H91" s="81"/>
      <c r="J91" t="s">
        <v>70</v>
      </c>
    </row>
  </sheetData>
  <mergeCells count="28">
    <mergeCell ref="D91:E91"/>
    <mergeCell ref="D90:E90"/>
    <mergeCell ref="D89:E89"/>
    <mergeCell ref="D78:E78"/>
    <mergeCell ref="A1:C1"/>
    <mergeCell ref="D1:M1"/>
    <mergeCell ref="A2:C2"/>
    <mergeCell ref="D2:M2"/>
    <mergeCell ref="A3:C3"/>
    <mergeCell ref="A4:M4"/>
    <mergeCell ref="A5:M5"/>
    <mergeCell ref="C6:E6"/>
    <mergeCell ref="F6:I6"/>
    <mergeCell ref="J6:J7"/>
    <mergeCell ref="K6:K7"/>
    <mergeCell ref="L6:L7"/>
    <mergeCell ref="M6:M7"/>
    <mergeCell ref="D82:E82"/>
    <mergeCell ref="D83:E83"/>
    <mergeCell ref="D80:E80"/>
    <mergeCell ref="D81:E81"/>
    <mergeCell ref="D77:E77"/>
    <mergeCell ref="D79:E79"/>
    <mergeCell ref="D84:E84"/>
    <mergeCell ref="D85:E85"/>
    <mergeCell ref="D86:E86"/>
    <mergeCell ref="D87:E87"/>
    <mergeCell ref="D88:E88"/>
  </mergeCells>
  <phoneticPr fontId="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91"/>
  <sheetViews>
    <sheetView workbookViewId="0">
      <selection sqref="A1:XFD1048576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2" t="s">
        <v>64</v>
      </c>
      <c r="B1" s="272"/>
      <c r="C1" s="272"/>
      <c r="D1" s="273" t="s">
        <v>65</v>
      </c>
      <c r="E1" s="273"/>
      <c r="F1" s="273"/>
      <c r="G1" s="273"/>
      <c r="H1" s="273"/>
      <c r="I1" s="273"/>
      <c r="J1" s="273"/>
      <c r="K1" s="273"/>
      <c r="L1" s="273"/>
      <c r="M1" s="273"/>
    </row>
    <row r="2" spans="1:13">
      <c r="A2" s="273" t="s">
        <v>66</v>
      </c>
      <c r="B2" s="273"/>
      <c r="C2" s="273"/>
      <c r="D2" s="274" t="s">
        <v>67</v>
      </c>
      <c r="E2" s="274"/>
      <c r="F2" s="274"/>
      <c r="G2" s="274"/>
      <c r="H2" s="274"/>
      <c r="I2" s="274"/>
      <c r="J2" s="274"/>
      <c r="K2" s="274"/>
      <c r="L2" s="274"/>
      <c r="M2" s="274"/>
    </row>
    <row r="3" spans="1:13">
      <c r="A3" s="249" t="s">
        <v>68</v>
      </c>
      <c r="B3" s="249"/>
      <c r="C3" s="249"/>
    </row>
    <row r="4" spans="1:13" ht="20.25">
      <c r="A4" s="271" t="s">
        <v>69</v>
      </c>
      <c r="B4" s="271"/>
      <c r="C4" s="271"/>
      <c r="D4" s="271"/>
      <c r="E4" s="271"/>
      <c r="F4" s="271"/>
      <c r="G4" s="271"/>
      <c r="H4" s="271"/>
      <c r="I4" s="271"/>
      <c r="J4" s="271"/>
      <c r="K4" s="271"/>
      <c r="L4" s="271"/>
      <c r="M4" s="271"/>
    </row>
    <row r="5" spans="1:13" ht="13.5" thickBot="1">
      <c r="A5" s="264" t="s">
        <v>194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</row>
    <row r="6" spans="1:13" ht="13.5" customHeight="1" thickTop="1">
      <c r="A6" s="5" t="s">
        <v>0</v>
      </c>
      <c r="B6" s="20" t="s">
        <v>1</v>
      </c>
      <c r="C6" s="265" t="s">
        <v>31</v>
      </c>
      <c r="D6" s="265"/>
      <c r="E6" s="265"/>
      <c r="F6" s="265" t="s">
        <v>33</v>
      </c>
      <c r="G6" s="265"/>
      <c r="H6" s="265"/>
      <c r="I6" s="265"/>
      <c r="J6" s="266" t="s">
        <v>41</v>
      </c>
      <c r="K6" s="266" t="s">
        <v>42</v>
      </c>
      <c r="L6" s="266" t="s">
        <v>43</v>
      </c>
      <c r="M6" s="268" t="s">
        <v>45</v>
      </c>
    </row>
    <row r="7" spans="1:13">
      <c r="A7" s="6" t="s">
        <v>2</v>
      </c>
      <c r="B7" s="21" t="s">
        <v>38</v>
      </c>
      <c r="C7" s="205" t="s">
        <v>35</v>
      </c>
      <c r="D7" s="205" t="s">
        <v>36</v>
      </c>
      <c r="E7" s="205" t="s">
        <v>32</v>
      </c>
      <c r="F7" s="205" t="s">
        <v>34</v>
      </c>
      <c r="G7" s="205" t="s">
        <v>37</v>
      </c>
      <c r="H7" s="27" t="s">
        <v>39</v>
      </c>
      <c r="I7" s="205" t="s">
        <v>40</v>
      </c>
      <c r="J7" s="267"/>
      <c r="K7" s="267"/>
      <c r="L7" s="267"/>
      <c r="M7" s="269"/>
    </row>
    <row r="8" spans="1:13">
      <c r="A8" s="35">
        <v>1</v>
      </c>
      <c r="B8" s="32" t="s">
        <v>20</v>
      </c>
      <c r="C8" s="33">
        <f>C9</f>
        <v>0</v>
      </c>
      <c r="D8" s="33">
        <f>D10+D11+D12</f>
        <v>0</v>
      </c>
      <c r="E8" s="33">
        <f>SUM(E9:E12)</f>
        <v>0</v>
      </c>
      <c r="F8" s="33">
        <f>F9</f>
        <v>0</v>
      </c>
      <c r="G8" s="33">
        <f>G10+G11+G12</f>
        <v>0</v>
      </c>
      <c r="H8" s="34">
        <f>SUM(H9:H12)</f>
        <v>0</v>
      </c>
      <c r="I8" s="34">
        <f>SUM(I9:I12)</f>
        <v>0</v>
      </c>
      <c r="J8" s="34">
        <f>SUM(J9:J12)</f>
        <v>0</v>
      </c>
      <c r="K8" s="34">
        <f>SUM(K9:K12)</f>
        <v>0</v>
      </c>
      <c r="L8" s="34">
        <f>L9+L10+L11+L12</f>
        <v>0</v>
      </c>
      <c r="M8" s="34">
        <f>SUM(M9:M12)</f>
        <v>0</v>
      </c>
    </row>
    <row r="9" spans="1:13">
      <c r="A9" s="8"/>
      <c r="B9" s="1" t="s">
        <v>3</v>
      </c>
      <c r="C9" s="205"/>
      <c r="D9" s="205"/>
      <c r="E9" s="205">
        <f>C9</f>
        <v>0</v>
      </c>
      <c r="F9" s="205">
        <f>E9*24</f>
        <v>0</v>
      </c>
      <c r="G9" s="205"/>
      <c r="H9" s="178">
        <f>F9</f>
        <v>0</v>
      </c>
      <c r="I9" s="178">
        <f>H9+E9</f>
        <v>0</v>
      </c>
      <c r="J9" s="178">
        <f>3200*I9</f>
        <v>0</v>
      </c>
      <c r="K9" s="178">
        <f>1600*H9</f>
        <v>0</v>
      </c>
      <c r="L9" s="141"/>
      <c r="M9" s="42">
        <f t="shared" ref="M9:M12" si="0">J9+K9</f>
        <v>0</v>
      </c>
    </row>
    <row r="10" spans="1:13">
      <c r="A10" s="9"/>
      <c r="B10" s="1" t="s">
        <v>6</v>
      </c>
      <c r="C10" s="205"/>
      <c r="D10" s="205"/>
      <c r="E10" s="205">
        <f>D10</f>
        <v>0</v>
      </c>
      <c r="F10" s="205"/>
      <c r="G10" s="205"/>
      <c r="H10" s="178">
        <f>G10</f>
        <v>0</v>
      </c>
      <c r="I10" s="178">
        <f>H10+E10</f>
        <v>0</v>
      </c>
      <c r="J10" s="178">
        <f>3200*I10</f>
        <v>0</v>
      </c>
      <c r="K10" s="178">
        <f>1600*H10</f>
        <v>0</v>
      </c>
      <c r="L10" s="141"/>
      <c r="M10" s="42">
        <f t="shared" si="0"/>
        <v>0</v>
      </c>
    </row>
    <row r="11" spans="1:13">
      <c r="A11" s="10"/>
      <c r="B11" s="1" t="s">
        <v>5</v>
      </c>
      <c r="C11" s="205"/>
      <c r="D11" s="205"/>
      <c r="E11" s="205">
        <f>D11</f>
        <v>0</v>
      </c>
      <c r="F11" s="205"/>
      <c r="G11" s="205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5"/>
      <c r="D12" s="205"/>
      <c r="E12" s="205">
        <f>D12</f>
        <v>0</v>
      </c>
      <c r="F12" s="205"/>
      <c r="G12" s="205">
        <f>E12*32</f>
        <v>0</v>
      </c>
      <c r="H12" s="178">
        <f>G12</f>
        <v>0</v>
      </c>
      <c r="I12" s="178">
        <f>H12+E12*2</f>
        <v>0</v>
      </c>
      <c r="J12" s="178">
        <f>4000*I12</f>
        <v>0</v>
      </c>
      <c r="K12" s="178"/>
      <c r="L12" s="141"/>
      <c r="M12" s="42">
        <f t="shared" si="0"/>
        <v>0</v>
      </c>
    </row>
    <row r="13" spans="1:13">
      <c r="A13" s="35">
        <v>2</v>
      </c>
      <c r="B13" s="32" t="s">
        <v>21</v>
      </c>
      <c r="C13" s="36">
        <f>C14</f>
        <v>0</v>
      </c>
      <c r="D13" s="36">
        <f>D15+D16+D17+D18+D19</f>
        <v>0</v>
      </c>
      <c r="E13" s="36">
        <f>SUM(E14:E19)</f>
        <v>0</v>
      </c>
      <c r="F13" s="36">
        <f>F14</f>
        <v>0</v>
      </c>
      <c r="G13" s="36">
        <f>G15+G16+G17+G18+G19</f>
        <v>0</v>
      </c>
      <c r="H13" s="37">
        <f>SUM(H14:H19)</f>
        <v>0</v>
      </c>
      <c r="I13" s="37">
        <f>SUM(I14:I19)</f>
        <v>0</v>
      </c>
      <c r="J13" s="37">
        <f>SUM(J14:J19)</f>
        <v>0</v>
      </c>
      <c r="K13" s="37">
        <f>SUM(K14:K19)</f>
        <v>0</v>
      </c>
      <c r="L13" s="44">
        <f>L14+L15+L16+L17+L18+L19</f>
        <v>0</v>
      </c>
      <c r="M13" s="37">
        <f>SUM(M14:M19)</f>
        <v>0</v>
      </c>
    </row>
    <row r="14" spans="1:13">
      <c r="A14" s="12"/>
      <c r="B14" s="1" t="s">
        <v>3</v>
      </c>
      <c r="C14" s="205"/>
      <c r="D14" s="205"/>
      <c r="E14" s="205">
        <f>C14</f>
        <v>0</v>
      </c>
      <c r="F14" s="205">
        <f>C14*15</f>
        <v>0</v>
      </c>
      <c r="G14" s="205"/>
      <c r="H14" s="178">
        <f>F14</f>
        <v>0</v>
      </c>
      <c r="I14" s="178">
        <f t="shared" ref="I14:I19" si="2">H14+E14</f>
        <v>0</v>
      </c>
      <c r="J14" s="178">
        <f>3200*I14</f>
        <v>0</v>
      </c>
      <c r="K14" s="178">
        <f>H14*1600</f>
        <v>0</v>
      </c>
      <c r="L14" s="141"/>
      <c r="M14" s="42">
        <f>J14+K14</f>
        <v>0</v>
      </c>
    </row>
    <row r="15" spans="1:13">
      <c r="A15" s="12"/>
      <c r="B15" s="1" t="s">
        <v>6</v>
      </c>
      <c r="C15" s="205"/>
      <c r="D15" s="205"/>
      <c r="E15" s="205">
        <f>D15</f>
        <v>0</v>
      </c>
      <c r="F15" s="205"/>
      <c r="G15" s="205">
        <f>D15*15</f>
        <v>0</v>
      </c>
      <c r="H15" s="178">
        <f>G15</f>
        <v>0</v>
      </c>
      <c r="I15" s="178">
        <f t="shared" si="2"/>
        <v>0</v>
      </c>
      <c r="J15" s="178">
        <f t="shared" ref="J15:J19" si="3">3200*I15</f>
        <v>0</v>
      </c>
      <c r="K15" s="178">
        <f t="shared" ref="K15:K19" si="4">H15*1600</f>
        <v>0</v>
      </c>
      <c r="L15" s="141"/>
      <c r="M15" s="42">
        <f t="shared" ref="M15:M19" si="5">J15+K15</f>
        <v>0</v>
      </c>
    </row>
    <row r="16" spans="1:13">
      <c r="A16" s="12"/>
      <c r="B16" s="1" t="s">
        <v>5</v>
      </c>
      <c r="C16" s="205"/>
      <c r="D16" s="205"/>
      <c r="E16" s="205">
        <f>D16</f>
        <v>0</v>
      </c>
      <c r="F16" s="205"/>
      <c r="G16" s="205">
        <f>D16*15</f>
        <v>0</v>
      </c>
      <c r="H16" s="178">
        <f>G16</f>
        <v>0</v>
      </c>
      <c r="I16" s="178">
        <f t="shared" si="2"/>
        <v>0</v>
      </c>
      <c r="J16" s="178">
        <f t="shared" si="3"/>
        <v>0</v>
      </c>
      <c r="K16" s="178">
        <f t="shared" si="4"/>
        <v>0</v>
      </c>
      <c r="L16" s="141"/>
      <c r="M16" s="42">
        <f t="shared" si="5"/>
        <v>0</v>
      </c>
    </row>
    <row r="17" spans="1:13">
      <c r="A17" s="12"/>
      <c r="B17" s="2" t="s">
        <v>7</v>
      </c>
      <c r="C17" s="205"/>
      <c r="D17" s="205"/>
      <c r="E17" s="205">
        <f>D17</f>
        <v>0</v>
      </c>
      <c r="F17" s="205"/>
      <c r="G17" s="205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5"/>
      <c r="D18" s="205"/>
      <c r="E18" s="205">
        <f>D18</f>
        <v>0</v>
      </c>
      <c r="F18" s="205"/>
      <c r="G18" s="205">
        <f>D18*15</f>
        <v>0</v>
      </c>
      <c r="H18" s="178">
        <f>G18</f>
        <v>0</v>
      </c>
      <c r="I18" s="178">
        <f t="shared" si="2"/>
        <v>0</v>
      </c>
      <c r="J18" s="178">
        <f t="shared" si="3"/>
        <v>0</v>
      </c>
      <c r="K18" s="178">
        <f t="shared" si="4"/>
        <v>0</v>
      </c>
      <c r="L18" s="141"/>
      <c r="M18" s="42">
        <f t="shared" si="5"/>
        <v>0</v>
      </c>
    </row>
    <row r="19" spans="1:13">
      <c r="A19" s="14"/>
      <c r="B19" s="23" t="s">
        <v>4</v>
      </c>
      <c r="C19" s="205"/>
      <c r="D19" s="205"/>
      <c r="E19" s="205">
        <f>D19</f>
        <v>0</v>
      </c>
      <c r="F19" s="205"/>
      <c r="G19" s="205">
        <f>D19*15</f>
        <v>0</v>
      </c>
      <c r="H19" s="178">
        <f>G19</f>
        <v>0</v>
      </c>
      <c r="I19" s="178">
        <f t="shared" si="2"/>
        <v>0</v>
      </c>
      <c r="J19" s="178">
        <f t="shared" si="3"/>
        <v>0</v>
      </c>
      <c r="K19" s="178">
        <f t="shared" si="4"/>
        <v>0</v>
      </c>
      <c r="L19" s="141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0</v>
      </c>
      <c r="E20" s="36">
        <f t="shared" ref="E20:L20" si="6">E21</f>
        <v>0</v>
      </c>
      <c r="F20" s="36"/>
      <c r="G20" s="36">
        <f t="shared" si="6"/>
        <v>0</v>
      </c>
      <c r="H20" s="36">
        <f t="shared" si="6"/>
        <v>0</v>
      </c>
      <c r="I20" s="36">
        <f t="shared" si="6"/>
        <v>0</v>
      </c>
      <c r="J20" s="36">
        <f t="shared" si="6"/>
        <v>0</v>
      </c>
      <c r="K20" s="36">
        <f t="shared" si="6"/>
        <v>0</v>
      </c>
      <c r="L20" s="36">
        <f t="shared" si="6"/>
        <v>0</v>
      </c>
      <c r="M20" s="37">
        <f>M21</f>
        <v>0</v>
      </c>
    </row>
    <row r="21" spans="1:13">
      <c r="A21" s="10"/>
      <c r="B21" s="24" t="s">
        <v>19</v>
      </c>
      <c r="C21" s="205"/>
      <c r="D21" s="205"/>
      <c r="E21" s="205">
        <f>D21</f>
        <v>0</v>
      </c>
      <c r="F21" s="205"/>
      <c r="G21" s="205"/>
      <c r="H21" s="178">
        <f>G21</f>
        <v>0</v>
      </c>
      <c r="I21" s="178"/>
      <c r="J21" s="178">
        <f>3200*I21</f>
        <v>0</v>
      </c>
      <c r="K21" s="178"/>
      <c r="L21" s="141"/>
      <c r="M21" s="42">
        <f>J21+K21</f>
        <v>0</v>
      </c>
    </row>
    <row r="22" spans="1:13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3">
      <c r="A23" s="15"/>
      <c r="B23" s="3" t="s">
        <v>9</v>
      </c>
      <c r="C23" s="205"/>
      <c r="D23" s="205"/>
      <c r="E23" s="205">
        <f>D23</f>
        <v>0</v>
      </c>
      <c r="F23" s="205"/>
      <c r="G23" s="205">
        <f>E23*32</f>
        <v>0</v>
      </c>
      <c r="H23" s="178">
        <f>G23</f>
        <v>0</v>
      </c>
      <c r="I23" s="178">
        <f>H23+E23*2</f>
        <v>0</v>
      </c>
      <c r="J23" s="178">
        <f>3200*I23</f>
        <v>0</v>
      </c>
      <c r="K23" s="178">
        <f>1600*H23</f>
        <v>0</v>
      </c>
      <c r="L23" s="141"/>
      <c r="M23" s="42">
        <f>J23+K23</f>
        <v>0</v>
      </c>
    </row>
    <row r="24" spans="1:13">
      <c r="A24" s="35">
        <v>5</v>
      </c>
      <c r="B24" s="32" t="s">
        <v>24</v>
      </c>
      <c r="C24" s="36"/>
      <c r="D24" s="36">
        <f>D25</f>
        <v>0</v>
      </c>
      <c r="E24" s="36">
        <f t="shared" ref="E24:L24" si="8">E25</f>
        <v>0</v>
      </c>
      <c r="F24" s="36"/>
      <c r="G24" s="36">
        <f t="shared" si="8"/>
        <v>0</v>
      </c>
      <c r="H24" s="36">
        <f t="shared" si="8"/>
        <v>0</v>
      </c>
      <c r="I24" s="36">
        <f t="shared" si="8"/>
        <v>0</v>
      </c>
      <c r="J24" s="36">
        <f t="shared" si="8"/>
        <v>0</v>
      </c>
      <c r="K24" s="36">
        <f t="shared" si="8"/>
        <v>0</v>
      </c>
      <c r="L24" s="36">
        <f t="shared" si="8"/>
        <v>0</v>
      </c>
      <c r="M24" s="37">
        <f>M25</f>
        <v>0</v>
      </c>
    </row>
    <row r="25" spans="1:13">
      <c r="A25" s="16"/>
      <c r="B25" s="23" t="s">
        <v>10</v>
      </c>
      <c r="C25" s="205"/>
      <c r="D25" s="205"/>
      <c r="E25" s="205">
        <f>D25</f>
        <v>0</v>
      </c>
      <c r="F25" s="205"/>
      <c r="G25" s="205">
        <f>E25*28</f>
        <v>0</v>
      </c>
      <c r="H25" s="178">
        <f>G25</f>
        <v>0</v>
      </c>
      <c r="I25" s="178">
        <f>H25+E25</f>
        <v>0</v>
      </c>
      <c r="J25" s="178">
        <f>3200*I25</f>
        <v>0</v>
      </c>
      <c r="K25" s="178">
        <f>1600*H25</f>
        <v>0</v>
      </c>
      <c r="L25" s="141"/>
      <c r="M25" s="42">
        <f>J25+K25</f>
        <v>0</v>
      </c>
    </row>
    <row r="26" spans="1:13">
      <c r="A26" s="38">
        <v>6</v>
      </c>
      <c r="B26" s="32" t="s">
        <v>25</v>
      </c>
      <c r="C26" s="36"/>
      <c r="D26" s="36">
        <f>D27</f>
        <v>0</v>
      </c>
      <c r="E26" s="36">
        <f t="shared" ref="E26:L26" si="9">E27</f>
        <v>0</v>
      </c>
      <c r="F26" s="36"/>
      <c r="G26" s="36">
        <f t="shared" si="9"/>
        <v>0</v>
      </c>
      <c r="H26" s="36">
        <f t="shared" si="9"/>
        <v>0</v>
      </c>
      <c r="I26" s="36">
        <f t="shared" si="9"/>
        <v>0</v>
      </c>
      <c r="J26" s="36">
        <f t="shared" si="9"/>
        <v>0</v>
      </c>
      <c r="K26" s="36">
        <f t="shared" si="9"/>
        <v>0</v>
      </c>
      <c r="L26" s="36">
        <f t="shared" si="9"/>
        <v>0</v>
      </c>
      <c r="M26" s="37">
        <f>M27</f>
        <v>0</v>
      </c>
    </row>
    <row r="27" spans="1:13">
      <c r="A27" s="15"/>
      <c r="B27" s="3" t="s">
        <v>10</v>
      </c>
      <c r="C27" s="205"/>
      <c r="D27" s="205"/>
      <c r="E27" s="205">
        <f>D27</f>
        <v>0</v>
      </c>
      <c r="F27" s="205"/>
      <c r="G27" s="205">
        <f>E27*24</f>
        <v>0</v>
      </c>
      <c r="H27" s="178">
        <f>G27</f>
        <v>0</v>
      </c>
      <c r="I27" s="178">
        <f>H27+E27</f>
        <v>0</v>
      </c>
      <c r="J27" s="178">
        <f>3200*I27</f>
        <v>0</v>
      </c>
      <c r="K27" s="178">
        <f>1600*H27</f>
        <v>0</v>
      </c>
      <c r="L27" s="141"/>
      <c r="M27" s="42">
        <f>J27+K27</f>
        <v>0</v>
      </c>
    </row>
    <row r="28" spans="1:13">
      <c r="A28" s="35">
        <v>7</v>
      </c>
      <c r="B28" s="32" t="s">
        <v>26</v>
      </c>
      <c r="C28" s="36">
        <f>C29</f>
        <v>0</v>
      </c>
      <c r="D28" s="36">
        <f>D30+D31</f>
        <v>0</v>
      </c>
      <c r="E28" s="36">
        <f>SUM(E29:E31)</f>
        <v>0</v>
      </c>
      <c r="F28" s="36">
        <f>F29</f>
        <v>0</v>
      </c>
      <c r="G28" s="37">
        <f>G30+G31</f>
        <v>0</v>
      </c>
      <c r="H28" s="37">
        <f>SUM(H29:H31)</f>
        <v>0</v>
      </c>
      <c r="I28" s="36">
        <f t="shared" ref="I28:M28" si="10">SUM(I29:I31)</f>
        <v>0</v>
      </c>
      <c r="J28" s="36">
        <f t="shared" si="10"/>
        <v>0</v>
      </c>
      <c r="K28" s="36">
        <f t="shared" si="10"/>
        <v>0</v>
      </c>
      <c r="L28" s="36">
        <f t="shared" si="10"/>
        <v>0</v>
      </c>
      <c r="M28" s="37">
        <f t="shared" si="10"/>
        <v>0</v>
      </c>
    </row>
    <row r="29" spans="1:13">
      <c r="A29" s="12"/>
      <c r="B29" s="1" t="s">
        <v>3</v>
      </c>
      <c r="C29" s="205"/>
      <c r="D29" s="205"/>
      <c r="E29" s="205">
        <f>C29</f>
        <v>0</v>
      </c>
      <c r="F29" s="205"/>
      <c r="G29" s="205"/>
      <c r="H29" s="178">
        <f>F29</f>
        <v>0</v>
      </c>
      <c r="I29" s="178">
        <f>H29+E29</f>
        <v>0</v>
      </c>
      <c r="J29" s="178">
        <f>3200*I29</f>
        <v>0</v>
      </c>
      <c r="K29" s="178">
        <f>1600*H29</f>
        <v>0</v>
      </c>
      <c r="L29" s="141"/>
      <c r="M29" s="42">
        <f>J29+K29</f>
        <v>0</v>
      </c>
    </row>
    <row r="30" spans="1:13">
      <c r="A30" s="12"/>
      <c r="B30" s="1" t="s">
        <v>11</v>
      </c>
      <c r="C30" s="205"/>
      <c r="D30" s="205"/>
      <c r="E30" s="205">
        <f>D30</f>
        <v>0</v>
      </c>
      <c r="F30" s="205"/>
      <c r="G30" s="178"/>
      <c r="H30" s="178">
        <f>G30</f>
        <v>0</v>
      </c>
      <c r="I30" s="178">
        <f>H30+E30</f>
        <v>0</v>
      </c>
      <c r="J30" s="178">
        <f>3200*I30</f>
        <v>0</v>
      </c>
      <c r="K30" s="178">
        <f>1600*H30</f>
        <v>0</v>
      </c>
      <c r="L30" s="141"/>
      <c r="M30" s="42">
        <f>J30+K30+M74</f>
        <v>0</v>
      </c>
    </row>
    <row r="31" spans="1:13">
      <c r="A31" s="14"/>
      <c r="B31" s="130" t="s">
        <v>188</v>
      </c>
      <c r="C31" s="205"/>
      <c r="D31" s="205"/>
      <c r="E31" s="205">
        <f>D31</f>
        <v>0</v>
      </c>
      <c r="F31" s="205"/>
      <c r="G31" s="178">
        <f>E31*15</f>
        <v>0</v>
      </c>
      <c r="H31" s="178">
        <f>G31</f>
        <v>0</v>
      </c>
      <c r="I31" s="178">
        <f>H31+E31</f>
        <v>0</v>
      </c>
      <c r="J31" s="178">
        <f>3200*I31</f>
        <v>0</v>
      </c>
      <c r="K31" s="178">
        <f>1600*H31</f>
        <v>0</v>
      </c>
      <c r="L31" s="141"/>
      <c r="M31" s="42">
        <f>J31+K31</f>
        <v>0</v>
      </c>
    </row>
    <row r="32" spans="1:13">
      <c r="A32" s="35">
        <v>8</v>
      </c>
      <c r="B32" s="32" t="s">
        <v>142</v>
      </c>
      <c r="C32" s="36"/>
      <c r="D32" s="36">
        <f>D33</f>
        <v>0</v>
      </c>
      <c r="E32" s="36">
        <f t="shared" ref="E32:L32" si="11">E33</f>
        <v>0</v>
      </c>
      <c r="F32" s="36"/>
      <c r="G32" s="36">
        <f t="shared" si="11"/>
        <v>0</v>
      </c>
      <c r="H32" s="36">
        <f t="shared" si="11"/>
        <v>0</v>
      </c>
      <c r="I32" s="37">
        <f>I33</f>
        <v>0</v>
      </c>
      <c r="J32" s="36">
        <f t="shared" si="11"/>
        <v>0</v>
      </c>
      <c r="K32" s="36">
        <f t="shared" si="11"/>
        <v>0</v>
      </c>
      <c r="L32" s="36">
        <f t="shared" si="11"/>
        <v>0</v>
      </c>
      <c r="M32" s="37">
        <f>M33</f>
        <v>0</v>
      </c>
    </row>
    <row r="33" spans="1:13">
      <c r="A33" s="10"/>
      <c r="B33" s="24" t="s">
        <v>19</v>
      </c>
      <c r="C33" s="205"/>
      <c r="D33" s="205"/>
      <c r="E33" s="205">
        <f>D33</f>
        <v>0</v>
      </c>
      <c r="F33" s="205"/>
      <c r="G33" s="205">
        <f>E33*15</f>
        <v>0</v>
      </c>
      <c r="H33" s="178">
        <f>G33</f>
        <v>0</v>
      </c>
      <c r="I33" s="178">
        <f>H33+E33</f>
        <v>0</v>
      </c>
      <c r="J33" s="178">
        <f>3200*I33</f>
        <v>0</v>
      </c>
      <c r="K33" s="178"/>
      <c r="L33" s="141"/>
      <c r="M33" s="42">
        <f>J33+K33</f>
        <v>0</v>
      </c>
    </row>
    <row r="34" spans="1:13">
      <c r="A34" s="35">
        <v>9</v>
      </c>
      <c r="B34" s="32" t="s">
        <v>27</v>
      </c>
      <c r="C34" s="36">
        <f>C35</f>
        <v>0</v>
      </c>
      <c r="D34" s="36">
        <f>D36+D37</f>
        <v>0</v>
      </c>
      <c r="E34" s="36">
        <f>C34+D34</f>
        <v>0</v>
      </c>
      <c r="F34" s="36">
        <f>F35</f>
        <v>0</v>
      </c>
      <c r="G34" s="36">
        <f>G36+G37</f>
        <v>0</v>
      </c>
      <c r="H34" s="37">
        <f>SUM(H35:H37)</f>
        <v>0</v>
      </c>
      <c r="I34" s="37">
        <f>SUM(I35:I37)</f>
        <v>0</v>
      </c>
      <c r="J34" s="37">
        <f>SUM(J35:J37)</f>
        <v>0</v>
      </c>
      <c r="K34" s="37">
        <f>SUM(K35:K37)</f>
        <v>0</v>
      </c>
      <c r="L34" s="36">
        <f t="shared" ref="L34" si="12">L36+L37</f>
        <v>0</v>
      </c>
      <c r="M34" s="37">
        <f>SUM(M35:M37)</f>
        <v>0</v>
      </c>
    </row>
    <row r="35" spans="1:13">
      <c r="A35" s="12"/>
      <c r="B35" s="1" t="s">
        <v>3</v>
      </c>
      <c r="C35" s="205"/>
      <c r="D35" s="205"/>
      <c r="E35" s="205">
        <f>C35</f>
        <v>0</v>
      </c>
      <c r="F35" s="205"/>
      <c r="G35" s="205"/>
      <c r="H35" s="178">
        <f>F35</f>
        <v>0</v>
      </c>
      <c r="I35" s="178">
        <f>H35+E35</f>
        <v>0</v>
      </c>
      <c r="J35" s="178">
        <f>3200*I35</f>
        <v>0</v>
      </c>
      <c r="K35" s="178">
        <f>1600*H35</f>
        <v>0</v>
      </c>
      <c r="L35" s="141"/>
      <c r="M35" s="42">
        <f>J35+K35</f>
        <v>0</v>
      </c>
    </row>
    <row r="36" spans="1:13">
      <c r="A36" s="13"/>
      <c r="B36" s="1" t="s">
        <v>12</v>
      </c>
      <c r="C36" s="205"/>
      <c r="D36" s="205"/>
      <c r="E36" s="205">
        <f>D36</f>
        <v>0</v>
      </c>
      <c r="F36" s="205"/>
      <c r="G36" s="205"/>
      <c r="H36" s="178">
        <f>G36</f>
        <v>0</v>
      </c>
      <c r="I36" s="178">
        <f>H36+E36</f>
        <v>0</v>
      </c>
      <c r="J36" s="178">
        <f>3200*I36</f>
        <v>0</v>
      </c>
      <c r="K36" s="178">
        <f>1600*H36</f>
        <v>0</v>
      </c>
      <c r="L36" s="141"/>
      <c r="M36" s="42">
        <f>J36+K36+M75</f>
        <v>0</v>
      </c>
    </row>
    <row r="37" spans="1:13">
      <c r="A37" s="13"/>
      <c r="B37" s="196" t="s">
        <v>193</v>
      </c>
      <c r="C37" s="205"/>
      <c r="D37" s="205"/>
      <c r="E37" s="205">
        <f>D37</f>
        <v>0</v>
      </c>
      <c r="F37" s="205"/>
      <c r="G37" s="205"/>
      <c r="H37" s="178">
        <f>G37</f>
        <v>0</v>
      </c>
      <c r="I37" s="178"/>
      <c r="J37" s="178">
        <f>4000*I37</f>
        <v>0</v>
      </c>
      <c r="K37" s="178"/>
      <c r="L37" s="141"/>
      <c r="M37" s="42">
        <f>J37+K37</f>
        <v>0</v>
      </c>
    </row>
    <row r="38" spans="1:13">
      <c r="A38" s="35">
        <v>10</v>
      </c>
      <c r="B38" s="32" t="s">
        <v>28</v>
      </c>
      <c r="C38" s="36"/>
      <c r="D38" s="36">
        <f>D39+D40</f>
        <v>0</v>
      </c>
      <c r="E38" s="36">
        <f t="shared" ref="E38:M38" si="13">E39+E40</f>
        <v>0</v>
      </c>
      <c r="F38" s="36">
        <f t="shared" si="13"/>
        <v>0</v>
      </c>
      <c r="G38" s="36">
        <f t="shared" si="13"/>
        <v>0</v>
      </c>
      <c r="H38" s="36">
        <f t="shared" si="13"/>
        <v>0</v>
      </c>
      <c r="I38" s="36">
        <f t="shared" si="13"/>
        <v>0</v>
      </c>
      <c r="J38" s="36">
        <f t="shared" si="13"/>
        <v>0</v>
      </c>
      <c r="K38" s="36">
        <f t="shared" si="13"/>
        <v>0</v>
      </c>
      <c r="L38" s="36">
        <f t="shared" si="13"/>
        <v>0</v>
      </c>
      <c r="M38" s="36">
        <f t="shared" si="13"/>
        <v>0</v>
      </c>
    </row>
    <row r="39" spans="1:13">
      <c r="A39" s="13"/>
      <c r="B39" s="196" t="s">
        <v>192</v>
      </c>
      <c r="C39" s="205"/>
      <c r="D39" s="205"/>
      <c r="E39" s="205">
        <f>D39</f>
        <v>0</v>
      </c>
      <c r="F39" s="205"/>
      <c r="G39" s="205">
        <f>E39*15</f>
        <v>0</v>
      </c>
      <c r="H39" s="178">
        <f>G39</f>
        <v>0</v>
      </c>
      <c r="I39" s="178">
        <f>H39+E39</f>
        <v>0</v>
      </c>
      <c r="J39" s="178">
        <f>4000*I39</f>
        <v>0</v>
      </c>
      <c r="K39" s="178"/>
      <c r="L39" s="141"/>
      <c r="M39" s="42">
        <f>J39+K39</f>
        <v>0</v>
      </c>
    </row>
    <row r="40" spans="1:13">
      <c r="A40" s="14"/>
      <c r="B40" s="180"/>
      <c r="C40" s="205"/>
      <c r="D40" s="205"/>
      <c r="E40" s="205"/>
      <c r="F40" s="205"/>
      <c r="G40" s="205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3">
      <c r="A42" s="9"/>
      <c r="B42" s="24" t="s">
        <v>13</v>
      </c>
      <c r="C42" s="205"/>
      <c r="D42" s="205"/>
      <c r="E42" s="205">
        <f>D42</f>
        <v>0</v>
      </c>
      <c r="F42" s="205"/>
      <c r="G42" s="205">
        <f>E42*44</f>
        <v>0</v>
      </c>
      <c r="H42" s="178">
        <f>G42</f>
        <v>0</v>
      </c>
      <c r="I42" s="178">
        <f>H42+E42*2</f>
        <v>0</v>
      </c>
      <c r="J42" s="178">
        <f>4300*I42</f>
        <v>0</v>
      </c>
      <c r="K42" s="178">
        <f>1500*H42</f>
        <v>0</v>
      </c>
      <c r="L42" s="141"/>
      <c r="M42" s="42">
        <f>J42+K42</f>
        <v>0</v>
      </c>
    </row>
    <row r="43" spans="1:13">
      <c r="A43" s="9"/>
      <c r="B43" s="24" t="s">
        <v>14</v>
      </c>
      <c r="C43" s="205"/>
      <c r="D43" s="205"/>
      <c r="E43" s="205">
        <f>D43</f>
        <v>0</v>
      </c>
      <c r="F43" s="205"/>
      <c r="G43" s="205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0</v>
      </c>
      <c r="E44" s="36">
        <f t="shared" ref="E44:L44" si="15">E45+E46+E47</f>
        <v>0</v>
      </c>
      <c r="F44" s="36"/>
      <c r="G44" s="36">
        <f t="shared" si="15"/>
        <v>0</v>
      </c>
      <c r="H44" s="36">
        <f t="shared" si="15"/>
        <v>0</v>
      </c>
      <c r="I44" s="36">
        <f t="shared" si="15"/>
        <v>0</v>
      </c>
      <c r="J44" s="37">
        <f>J45+J46+J47</f>
        <v>0</v>
      </c>
      <c r="K44" s="37">
        <f>K45+K46+K47</f>
        <v>0</v>
      </c>
      <c r="L44" s="36">
        <f t="shared" si="15"/>
        <v>0</v>
      </c>
      <c r="M44" s="37">
        <f>M45+M46+M47</f>
        <v>0</v>
      </c>
    </row>
    <row r="45" spans="1:13">
      <c r="A45" s="17"/>
      <c r="B45" s="25" t="s">
        <v>13</v>
      </c>
      <c r="C45" s="205"/>
      <c r="D45" s="205"/>
      <c r="E45" s="205">
        <f>D45</f>
        <v>0</v>
      </c>
      <c r="F45" s="205"/>
      <c r="G45" s="205">
        <f>D45*40</f>
        <v>0</v>
      </c>
      <c r="H45" s="178">
        <f>G45</f>
        <v>0</v>
      </c>
      <c r="I45" s="205">
        <f>E45*42</f>
        <v>0</v>
      </c>
      <c r="J45" s="178">
        <f>5590*I45</f>
        <v>0</v>
      </c>
      <c r="K45" s="178">
        <f>1500*H45</f>
        <v>0</v>
      </c>
      <c r="L45" s="141"/>
      <c r="M45" s="42">
        <f>J45+K45</f>
        <v>0</v>
      </c>
    </row>
    <row r="46" spans="1:13">
      <c r="A46" s="18"/>
      <c r="B46" s="24" t="s">
        <v>15</v>
      </c>
      <c r="C46" s="205"/>
      <c r="D46" s="205"/>
      <c r="E46" s="205">
        <f>D46</f>
        <v>0</v>
      </c>
      <c r="F46" s="205"/>
      <c r="G46" s="205">
        <f>D46*40</f>
        <v>0</v>
      </c>
      <c r="H46" s="178">
        <f>G46</f>
        <v>0</v>
      </c>
      <c r="I46" s="205">
        <f>E46*42</f>
        <v>0</v>
      </c>
      <c r="J46" s="178">
        <f>5590*I46</f>
        <v>0</v>
      </c>
      <c r="K46" s="178">
        <f>1500*H46</f>
        <v>0</v>
      </c>
      <c r="L46" s="141"/>
      <c r="M46" s="42">
        <f>J46+K46</f>
        <v>0</v>
      </c>
    </row>
    <row r="47" spans="1:13">
      <c r="A47" s="9"/>
      <c r="B47" s="22" t="s">
        <v>167</v>
      </c>
      <c r="C47" s="205"/>
      <c r="D47" s="205"/>
      <c r="E47" s="205">
        <f>D47</f>
        <v>0</v>
      </c>
      <c r="F47" s="205"/>
      <c r="G47" s="205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205"/>
      <c r="D49" s="205"/>
      <c r="E49" s="205">
        <f>D49</f>
        <v>0</v>
      </c>
      <c r="F49" s="205"/>
      <c r="G49" s="205">
        <f>D49*28</f>
        <v>0</v>
      </c>
      <c r="H49" s="178">
        <f>G49</f>
        <v>0</v>
      </c>
      <c r="I49" s="178">
        <f>H49+E49</f>
        <v>0</v>
      </c>
      <c r="J49" s="178">
        <f>4300*I49</f>
        <v>0</v>
      </c>
      <c r="K49" s="178">
        <f>2500*H49</f>
        <v>0</v>
      </c>
      <c r="L49" s="141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0</v>
      </c>
      <c r="E50" s="36">
        <f t="shared" ref="E50:L50" si="17">E51+E52</f>
        <v>0</v>
      </c>
      <c r="F50" s="36"/>
      <c r="G50" s="36">
        <f t="shared" si="17"/>
        <v>0</v>
      </c>
      <c r="H50" s="36">
        <f t="shared" si="17"/>
        <v>0</v>
      </c>
      <c r="I50" s="36">
        <f t="shared" si="17"/>
        <v>0</v>
      </c>
      <c r="J50" s="36">
        <f t="shared" si="17"/>
        <v>0</v>
      </c>
      <c r="K50" s="36">
        <f t="shared" si="17"/>
        <v>0</v>
      </c>
      <c r="L50" s="36">
        <f t="shared" si="17"/>
        <v>0</v>
      </c>
      <c r="M50" s="37">
        <f>M51+M52</f>
        <v>0</v>
      </c>
    </row>
    <row r="51" spans="1:13">
      <c r="A51" s="89"/>
      <c r="B51" s="92" t="s">
        <v>137</v>
      </c>
      <c r="C51" s="90"/>
      <c r="D51" s="90"/>
      <c r="E51" s="205">
        <f>D51</f>
        <v>0</v>
      </c>
      <c r="F51" s="90"/>
      <c r="G51" s="90">
        <f>E51*15</f>
        <v>0</v>
      </c>
      <c r="H51" s="178">
        <f>G51</f>
        <v>0</v>
      </c>
      <c r="I51" s="178">
        <f>H51+E51</f>
        <v>0</v>
      </c>
      <c r="J51" s="178">
        <f>4000*I51</f>
        <v>0</v>
      </c>
      <c r="K51" s="178"/>
      <c r="L51" s="91"/>
      <c r="M51" s="42">
        <f>J51+K51</f>
        <v>0</v>
      </c>
    </row>
    <row r="52" spans="1:13">
      <c r="A52" s="13"/>
      <c r="B52" s="93" t="s">
        <v>18</v>
      </c>
      <c r="C52" s="205"/>
      <c r="D52" s="205"/>
      <c r="E52" s="205">
        <f>D52</f>
        <v>0</v>
      </c>
      <c r="F52" s="205"/>
      <c r="G52" s="90">
        <f>E52*15</f>
        <v>0</v>
      </c>
      <c r="H52" s="178">
        <f>G52</f>
        <v>0</v>
      </c>
      <c r="I52" s="178">
        <f>H52+E52</f>
        <v>0</v>
      </c>
      <c r="J52" s="178">
        <f>4000*I52</f>
        <v>0</v>
      </c>
      <c r="K52" s="178"/>
      <c r="L52" s="141"/>
      <c r="M52" s="42">
        <f>J52+K52</f>
        <v>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0</v>
      </c>
      <c r="E57" s="60">
        <f>SUM(E58:E60)</f>
        <v>0</v>
      </c>
      <c r="F57" s="60"/>
      <c r="G57" s="60">
        <f>SUM(G58:G60)</f>
        <v>0</v>
      </c>
      <c r="H57" s="95">
        <f>SUM(H58:H60)</f>
        <v>0</v>
      </c>
      <c r="I57" s="60">
        <f t="shared" ref="I57:M57" si="20">SUM(I58:I60)</f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197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0</v>
      </c>
      <c r="E61" s="60">
        <f>E62+E63</f>
        <v>0</v>
      </c>
      <c r="F61" s="60"/>
      <c r="G61" s="60">
        <f>G62+G63</f>
        <v>0</v>
      </c>
      <c r="H61" s="60">
        <f t="shared" ref="H61:L61" si="22">H62+H63</f>
        <v>0</v>
      </c>
      <c r="I61" s="60">
        <f t="shared" si="22"/>
        <v>0</v>
      </c>
      <c r="J61" s="60">
        <f t="shared" si="22"/>
        <v>0</v>
      </c>
      <c r="K61" s="60">
        <f t="shared" si="22"/>
        <v>0</v>
      </c>
      <c r="L61" s="60">
        <f t="shared" si="22"/>
        <v>0</v>
      </c>
      <c r="M61" s="95">
        <f>M62+M63</f>
        <v>0</v>
      </c>
    </row>
    <row r="62" spans="1:13">
      <c r="A62" s="109"/>
      <c r="B62" s="112" t="s">
        <v>165</v>
      </c>
      <c r="C62" s="114"/>
      <c r="D62" s="114"/>
      <c r="E62" s="111">
        <f>D62</f>
        <v>0</v>
      </c>
      <c r="F62" s="114"/>
      <c r="G62" s="114"/>
      <c r="H62" s="115">
        <f>G62</f>
        <v>0</v>
      </c>
      <c r="I62" s="115">
        <f>H62+E62*2</f>
        <v>0</v>
      </c>
      <c r="J62" s="116">
        <f>4300*I62</f>
        <v>0</v>
      </c>
      <c r="K62" s="115">
        <f>H62*2500</f>
        <v>0</v>
      </c>
      <c r="L62" s="117"/>
      <c r="M62" s="42">
        <f>J62+K62</f>
        <v>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/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/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0</v>
      </c>
      <c r="E72" s="103">
        <f t="shared" si="25"/>
        <v>0</v>
      </c>
      <c r="F72" s="103">
        <f t="shared" si="25"/>
        <v>0</v>
      </c>
      <c r="G72" s="103">
        <f t="shared" si="25"/>
        <v>0</v>
      </c>
      <c r="H72" s="104">
        <f t="shared" si="25"/>
        <v>0</v>
      </c>
      <c r="I72" s="104">
        <f t="shared" si="25"/>
        <v>0</v>
      </c>
      <c r="J72" s="104">
        <f t="shared" si="25"/>
        <v>0</v>
      </c>
      <c r="K72" s="104">
        <f t="shared" si="25"/>
        <v>0</v>
      </c>
      <c r="L72" s="103">
        <f t="shared" si="25"/>
        <v>0</v>
      </c>
      <c r="M72" s="104">
        <f>M73</f>
        <v>0</v>
      </c>
    </row>
    <row r="73" spans="1:13">
      <c r="A73" s="14"/>
      <c r="B73" s="128" t="s">
        <v>182</v>
      </c>
      <c r="C73" s="101"/>
      <c r="D73" s="101"/>
      <c r="E73" s="101">
        <f>D73</f>
        <v>0</v>
      </c>
      <c r="F73" s="101"/>
      <c r="G73" s="101">
        <f>E73*41</f>
        <v>0</v>
      </c>
      <c r="H73" s="102">
        <f>G73</f>
        <v>0</v>
      </c>
      <c r="I73" s="102">
        <f>H73+E73*2</f>
        <v>0</v>
      </c>
      <c r="J73" s="178">
        <f>5590*I73</f>
        <v>0</v>
      </c>
      <c r="K73" s="178">
        <f>3200*H73</f>
        <v>0</v>
      </c>
      <c r="L73" s="45"/>
      <c r="M73" s="42">
        <f>J73+K73</f>
        <v>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0</v>
      </c>
      <c r="D76" s="41">
        <f>D8+D13+D20+D22+D24+D26+D28+D32+D34+D38+D41+D44+D48+D50+D53+D55+D57+D61+D66+D68+D70+D72</f>
        <v>0</v>
      </c>
      <c r="E76" s="41">
        <f>E8+E13+E20+E22+E24+E26+E28+E32+E34+E38+E41+E44+E48+E50+E53+E55+E57+E61+E64+E66+E68+E70+E72</f>
        <v>0</v>
      </c>
      <c r="F76" s="41">
        <f>F8+F13+F28+F34+F64</f>
        <v>0</v>
      </c>
      <c r="G76" s="41">
        <f>G8+G13+G20+G22+G24+G26+G28+G32+G34+G38+G41+G44+G48+G50+G53+G55+G57+G61+G66+G68+G70+G72</f>
        <v>0</v>
      </c>
      <c r="H76" s="41">
        <f>H8+H13+H20+H22+H24+H26+H28+H32+H34+H38+H41+H44+H48+H50+H53+H55+H57+H61+H64+H66+H68+H70+H72</f>
        <v>0</v>
      </c>
      <c r="I76" s="41">
        <f>I8+I13+I20+I22+I24+I26+I28+I32+I34+I38+I41+I44+I48+I50+I53+I55+I57+I61+I64+I66+I68+I70+I72</f>
        <v>0</v>
      </c>
      <c r="J76" s="41">
        <f>J8+J13+J20+J22+J24+J26+J28+J32+J34+J38+J41+J44+J48+J50+J53+J55+J57+J61+J64+J66+J68+J70+J72</f>
        <v>0</v>
      </c>
      <c r="K76" s="41">
        <f>K8+K13+K20+K22+K24+K26+K28+K32+K34+K38+K41+K44+K48+K50+K53+K55+K57+K61+K64+K66+K68+K70+K72</f>
        <v>0</v>
      </c>
      <c r="L76" s="41"/>
      <c r="M76" s="41">
        <f>M8+M13+M20+M22+M24+M26+M28+M32+M34+M38+M41+M44+M48+M50+M53+M55+M57+M61+M64+M77+M78+M66+M68+M70+M72</f>
        <v>0</v>
      </c>
    </row>
    <row r="77" spans="1:13" ht="13.5" thickTop="1">
      <c r="D77" s="270"/>
      <c r="E77" s="270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204"/>
      <c r="D78" s="248"/>
      <c r="E78" s="248"/>
      <c r="F78" s="204"/>
      <c r="G78" s="204"/>
      <c r="H78" s="81"/>
      <c r="J78" s="80"/>
      <c r="K78" s="87" t="s">
        <v>88</v>
      </c>
      <c r="L78" s="88"/>
      <c r="M78" s="87">
        <f>15000*L78</f>
        <v>0</v>
      </c>
    </row>
    <row r="79" spans="1:13">
      <c r="B79" s="132"/>
      <c r="C79" s="204"/>
      <c r="D79" s="261"/>
      <c r="E79" s="261"/>
      <c r="F79" s="204"/>
      <c r="G79" s="204"/>
      <c r="H79" s="81"/>
      <c r="K79" s="73" t="s">
        <v>32</v>
      </c>
      <c r="L79" s="206">
        <f>L77+L78</f>
        <v>0</v>
      </c>
    </row>
    <row r="80" spans="1:13">
      <c r="B80" s="132"/>
      <c r="C80" s="204"/>
      <c r="D80" s="263"/>
      <c r="E80" s="263"/>
      <c r="F80" s="133"/>
      <c r="G80" s="133"/>
      <c r="H80" s="82"/>
      <c r="I80" s="77"/>
      <c r="J80" s="134"/>
      <c r="K80" s="81"/>
      <c r="L80" s="204"/>
      <c r="M80" s="81"/>
    </row>
    <row r="81" spans="2:13">
      <c r="B81" s="132"/>
      <c r="C81" s="204"/>
      <c r="D81" s="261"/>
      <c r="E81" s="261"/>
      <c r="F81" s="204"/>
      <c r="G81" s="204"/>
      <c r="H81" s="82"/>
      <c r="I81" s="74"/>
      <c r="J81" s="81"/>
      <c r="K81" s="136"/>
      <c r="L81" s="136"/>
      <c r="M81" s="136"/>
    </row>
    <row r="82" spans="2:13">
      <c r="B82" s="132"/>
      <c r="C82" s="204"/>
      <c r="D82" s="261"/>
      <c r="E82" s="261"/>
      <c r="F82" s="204"/>
      <c r="G82" s="204"/>
      <c r="H82" s="82"/>
      <c r="I82" s="73"/>
      <c r="J82" s="81"/>
      <c r="K82" s="81"/>
      <c r="L82" s="139"/>
      <c r="M82" s="97"/>
    </row>
    <row r="83" spans="2:13">
      <c r="B83" s="132"/>
      <c r="C83" s="204"/>
      <c r="D83" s="261"/>
      <c r="E83" s="261"/>
      <c r="F83" s="204"/>
      <c r="G83" s="204"/>
      <c r="H83" s="82"/>
      <c r="I83" s="74"/>
      <c r="J83" s="81"/>
      <c r="K83" s="81"/>
      <c r="L83" s="204"/>
      <c r="M83" s="97"/>
    </row>
    <row r="84" spans="2:13">
      <c r="B84" s="132"/>
      <c r="C84" s="204"/>
      <c r="D84" s="261"/>
      <c r="E84" s="261"/>
      <c r="F84" s="135"/>
      <c r="G84" s="135"/>
      <c r="H84" s="83"/>
      <c r="I84" s="74"/>
      <c r="J84" s="81"/>
      <c r="K84" s="81"/>
      <c r="L84" s="204"/>
      <c r="M84" s="81"/>
    </row>
    <row r="85" spans="2:13">
      <c r="B85" s="132"/>
      <c r="C85" s="204"/>
      <c r="D85" s="261"/>
      <c r="E85" s="261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204"/>
      <c r="D86" s="262"/>
      <c r="E86" s="262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204"/>
      <c r="D87" s="261"/>
      <c r="E87" s="261"/>
      <c r="F87" s="204"/>
      <c r="G87" s="204"/>
      <c r="H87" s="97"/>
      <c r="J87" s="81"/>
      <c r="K87" s="81"/>
      <c r="L87" s="81"/>
      <c r="M87" s="97"/>
    </row>
    <row r="88" spans="2:13">
      <c r="B88" s="137"/>
      <c r="C88" s="204"/>
      <c r="D88" s="261"/>
      <c r="E88" s="261"/>
      <c r="F88" s="204"/>
      <c r="G88" s="204"/>
      <c r="H88" s="81"/>
      <c r="I88" s="31"/>
      <c r="J88" s="31"/>
    </row>
    <row r="89" spans="2:13">
      <c r="B89" s="138"/>
      <c r="C89" s="139"/>
      <c r="D89" s="261"/>
      <c r="E89" s="261"/>
      <c r="F89" s="204"/>
      <c r="G89" s="204"/>
      <c r="H89" s="81"/>
    </row>
    <row r="90" spans="2:13">
      <c r="B90" s="140"/>
      <c r="C90" s="204"/>
      <c r="D90" s="261"/>
      <c r="E90" s="261"/>
      <c r="F90" s="81"/>
      <c r="G90" s="81"/>
      <c r="H90" s="81"/>
      <c r="J90" s="31"/>
      <c r="M90" s="31"/>
    </row>
    <row r="91" spans="2:13">
      <c r="B91" s="140"/>
      <c r="C91" s="204"/>
      <c r="D91" s="261"/>
      <c r="E91" s="261"/>
      <c r="F91" s="81"/>
      <c r="G91" s="81"/>
      <c r="H91" s="81"/>
      <c r="J91" t="s">
        <v>70</v>
      </c>
    </row>
  </sheetData>
  <mergeCells count="28">
    <mergeCell ref="D91:E91"/>
    <mergeCell ref="D90:E90"/>
    <mergeCell ref="D89:E89"/>
    <mergeCell ref="D78:E78"/>
    <mergeCell ref="A1:C1"/>
    <mergeCell ref="D1:M1"/>
    <mergeCell ref="A2:C2"/>
    <mergeCell ref="D2:M2"/>
    <mergeCell ref="A3:C3"/>
    <mergeCell ref="A4:M4"/>
    <mergeCell ref="A5:M5"/>
    <mergeCell ref="C6:E6"/>
    <mergeCell ref="F6:I6"/>
    <mergeCell ref="J6:J7"/>
    <mergeCell ref="K6:K7"/>
    <mergeCell ref="L6:L7"/>
    <mergeCell ref="M6:M7"/>
    <mergeCell ref="D82:E82"/>
    <mergeCell ref="D83:E83"/>
    <mergeCell ref="D80:E80"/>
    <mergeCell ref="D81:E81"/>
    <mergeCell ref="D77:E77"/>
    <mergeCell ref="D79:E79"/>
    <mergeCell ref="D84:E84"/>
    <mergeCell ref="D85:E85"/>
    <mergeCell ref="D86:E86"/>
    <mergeCell ref="D87:E87"/>
    <mergeCell ref="D88:E88"/>
  </mergeCells>
  <phoneticPr fontId="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M91"/>
  <sheetViews>
    <sheetView workbookViewId="0">
      <selection sqref="A1:XFD1048576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2" t="s">
        <v>64</v>
      </c>
      <c r="B1" s="272"/>
      <c r="C1" s="272"/>
      <c r="D1" s="273" t="s">
        <v>65</v>
      </c>
      <c r="E1" s="273"/>
      <c r="F1" s="273"/>
      <c r="G1" s="273"/>
      <c r="H1" s="273"/>
      <c r="I1" s="273"/>
      <c r="J1" s="273"/>
      <c r="K1" s="273"/>
      <c r="L1" s="273"/>
      <c r="M1" s="273"/>
    </row>
    <row r="2" spans="1:13">
      <c r="A2" s="273" t="s">
        <v>66</v>
      </c>
      <c r="B2" s="273"/>
      <c r="C2" s="273"/>
      <c r="D2" s="274" t="s">
        <v>67</v>
      </c>
      <c r="E2" s="274"/>
      <c r="F2" s="274"/>
      <c r="G2" s="274"/>
      <c r="H2" s="274"/>
      <c r="I2" s="274"/>
      <c r="J2" s="274"/>
      <c r="K2" s="274"/>
      <c r="L2" s="274"/>
      <c r="M2" s="274"/>
    </row>
    <row r="3" spans="1:13">
      <c r="A3" s="249" t="s">
        <v>68</v>
      </c>
      <c r="B3" s="249"/>
      <c r="C3" s="249"/>
    </row>
    <row r="4" spans="1:13" ht="20.25">
      <c r="A4" s="271" t="s">
        <v>69</v>
      </c>
      <c r="B4" s="271"/>
      <c r="C4" s="271"/>
      <c r="D4" s="271"/>
      <c r="E4" s="271"/>
      <c r="F4" s="271"/>
      <c r="G4" s="271"/>
      <c r="H4" s="271"/>
      <c r="I4" s="271"/>
      <c r="J4" s="271"/>
      <c r="K4" s="271"/>
      <c r="L4" s="271"/>
      <c r="M4" s="271"/>
    </row>
    <row r="5" spans="1:13" ht="13.5" thickBot="1">
      <c r="A5" s="264" t="s">
        <v>194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</row>
    <row r="6" spans="1:13" ht="13.5" customHeight="1" thickTop="1">
      <c r="A6" s="5" t="s">
        <v>0</v>
      </c>
      <c r="B6" s="20" t="s">
        <v>1</v>
      </c>
      <c r="C6" s="265" t="s">
        <v>31</v>
      </c>
      <c r="D6" s="265"/>
      <c r="E6" s="265"/>
      <c r="F6" s="265" t="s">
        <v>33</v>
      </c>
      <c r="G6" s="265"/>
      <c r="H6" s="265"/>
      <c r="I6" s="265"/>
      <c r="J6" s="266" t="s">
        <v>41</v>
      </c>
      <c r="K6" s="266" t="s">
        <v>42</v>
      </c>
      <c r="L6" s="266" t="s">
        <v>43</v>
      </c>
      <c r="M6" s="268" t="s">
        <v>45</v>
      </c>
    </row>
    <row r="7" spans="1:13">
      <c r="A7" s="6" t="s">
        <v>2</v>
      </c>
      <c r="B7" s="21" t="s">
        <v>38</v>
      </c>
      <c r="C7" s="205" t="s">
        <v>35</v>
      </c>
      <c r="D7" s="205" t="s">
        <v>36</v>
      </c>
      <c r="E7" s="205" t="s">
        <v>32</v>
      </c>
      <c r="F7" s="205" t="s">
        <v>34</v>
      </c>
      <c r="G7" s="205" t="s">
        <v>37</v>
      </c>
      <c r="H7" s="27" t="s">
        <v>39</v>
      </c>
      <c r="I7" s="205" t="s">
        <v>40</v>
      </c>
      <c r="J7" s="267"/>
      <c r="K7" s="267"/>
      <c r="L7" s="267"/>
      <c r="M7" s="269"/>
    </row>
    <row r="8" spans="1:13">
      <c r="A8" s="35">
        <v>1</v>
      </c>
      <c r="B8" s="32" t="s">
        <v>20</v>
      </c>
      <c r="C8" s="33">
        <f>C9</f>
        <v>0</v>
      </c>
      <c r="D8" s="33">
        <f>D10+D11+D12</f>
        <v>0</v>
      </c>
      <c r="E8" s="33">
        <f>SUM(E9:E12)</f>
        <v>0</v>
      </c>
      <c r="F8" s="33">
        <f>F9</f>
        <v>0</v>
      </c>
      <c r="G8" s="33">
        <f>G10+G11+G12</f>
        <v>0</v>
      </c>
      <c r="H8" s="34">
        <f>SUM(H9:H12)</f>
        <v>0</v>
      </c>
      <c r="I8" s="34">
        <f>SUM(I9:I12)</f>
        <v>0</v>
      </c>
      <c r="J8" s="34">
        <f>SUM(J9:J12)</f>
        <v>0</v>
      </c>
      <c r="K8" s="34">
        <f>SUM(K9:K12)</f>
        <v>0</v>
      </c>
      <c r="L8" s="34">
        <f>L9+L10+L11+L12</f>
        <v>0</v>
      </c>
      <c r="M8" s="34">
        <f>SUM(M9:M12)</f>
        <v>0</v>
      </c>
    </row>
    <row r="9" spans="1:13">
      <c r="A9" s="8"/>
      <c r="B9" s="1" t="s">
        <v>3</v>
      </c>
      <c r="C9" s="205"/>
      <c r="D9" s="205"/>
      <c r="E9" s="205">
        <f>C9</f>
        <v>0</v>
      </c>
      <c r="F9" s="205">
        <f>E9*24</f>
        <v>0</v>
      </c>
      <c r="G9" s="205"/>
      <c r="H9" s="178">
        <f>F9</f>
        <v>0</v>
      </c>
      <c r="I9" s="178">
        <f>H9+E9</f>
        <v>0</v>
      </c>
      <c r="J9" s="178">
        <f>3200*I9</f>
        <v>0</v>
      </c>
      <c r="K9" s="178">
        <f>1600*H9</f>
        <v>0</v>
      </c>
      <c r="L9" s="141"/>
      <c r="M9" s="42">
        <f t="shared" ref="M9:M12" si="0">J9+K9</f>
        <v>0</v>
      </c>
    </row>
    <row r="10" spans="1:13">
      <c r="A10" s="9"/>
      <c r="B10" s="1" t="s">
        <v>6</v>
      </c>
      <c r="C10" s="205"/>
      <c r="D10" s="205"/>
      <c r="E10" s="205">
        <f>D10</f>
        <v>0</v>
      </c>
      <c r="F10" s="205"/>
      <c r="G10" s="205"/>
      <c r="H10" s="178">
        <f>G10</f>
        <v>0</v>
      </c>
      <c r="I10" s="178">
        <f>H10+E10</f>
        <v>0</v>
      </c>
      <c r="J10" s="178">
        <f>3200*I10</f>
        <v>0</v>
      </c>
      <c r="K10" s="178">
        <f>1600*H10</f>
        <v>0</v>
      </c>
      <c r="L10" s="141"/>
      <c r="M10" s="42">
        <f t="shared" si="0"/>
        <v>0</v>
      </c>
    </row>
    <row r="11" spans="1:13">
      <c r="A11" s="10"/>
      <c r="B11" s="1" t="s">
        <v>5</v>
      </c>
      <c r="C11" s="205"/>
      <c r="D11" s="205"/>
      <c r="E11" s="205">
        <f>D11</f>
        <v>0</v>
      </c>
      <c r="F11" s="205"/>
      <c r="G11" s="205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5"/>
      <c r="D12" s="205"/>
      <c r="E12" s="205">
        <f>D12</f>
        <v>0</v>
      </c>
      <c r="F12" s="205"/>
      <c r="G12" s="205">
        <f>E12*32</f>
        <v>0</v>
      </c>
      <c r="H12" s="178">
        <f>G12</f>
        <v>0</v>
      </c>
      <c r="I12" s="178">
        <f>H12+E12*2</f>
        <v>0</v>
      </c>
      <c r="J12" s="178">
        <f>4000*I12</f>
        <v>0</v>
      </c>
      <c r="K12" s="178"/>
      <c r="L12" s="141"/>
      <c r="M12" s="42">
        <f t="shared" si="0"/>
        <v>0</v>
      </c>
    </row>
    <row r="13" spans="1:13">
      <c r="A13" s="35">
        <v>2</v>
      </c>
      <c r="B13" s="32" t="s">
        <v>21</v>
      </c>
      <c r="C13" s="36">
        <f>C14</f>
        <v>0</v>
      </c>
      <c r="D13" s="36">
        <f>D15+D16+D17+D18+D19</f>
        <v>0</v>
      </c>
      <c r="E13" s="36">
        <f>SUM(E14:E19)</f>
        <v>0</v>
      </c>
      <c r="F13" s="36">
        <f>F14</f>
        <v>0</v>
      </c>
      <c r="G13" s="36">
        <f>G15+G16+G17+G18+G19</f>
        <v>0</v>
      </c>
      <c r="H13" s="37">
        <f>SUM(H14:H19)</f>
        <v>0</v>
      </c>
      <c r="I13" s="37">
        <f>SUM(I14:I19)</f>
        <v>0</v>
      </c>
      <c r="J13" s="37">
        <f>SUM(J14:J19)</f>
        <v>0</v>
      </c>
      <c r="K13" s="37">
        <f>SUM(K14:K19)</f>
        <v>0</v>
      </c>
      <c r="L13" s="44">
        <f>L14+L15+L16+L17+L18+L19</f>
        <v>0</v>
      </c>
      <c r="M13" s="37">
        <f>SUM(M14:M19)</f>
        <v>0</v>
      </c>
    </row>
    <row r="14" spans="1:13">
      <c r="A14" s="12"/>
      <c r="B14" s="1" t="s">
        <v>3</v>
      </c>
      <c r="C14" s="205"/>
      <c r="D14" s="205"/>
      <c r="E14" s="205">
        <f>C14</f>
        <v>0</v>
      </c>
      <c r="F14" s="205">
        <f>C14*15</f>
        <v>0</v>
      </c>
      <c r="G14" s="205"/>
      <c r="H14" s="178">
        <f>F14</f>
        <v>0</v>
      </c>
      <c r="I14" s="178">
        <f t="shared" ref="I14:I19" si="2">H14+E14</f>
        <v>0</v>
      </c>
      <c r="J14" s="178">
        <f>3200*I14</f>
        <v>0</v>
      </c>
      <c r="K14" s="178">
        <f>H14*1600</f>
        <v>0</v>
      </c>
      <c r="L14" s="141"/>
      <c r="M14" s="42">
        <f>J14+K14</f>
        <v>0</v>
      </c>
    </row>
    <row r="15" spans="1:13">
      <c r="A15" s="12"/>
      <c r="B15" s="1" t="s">
        <v>6</v>
      </c>
      <c r="C15" s="205"/>
      <c r="D15" s="205"/>
      <c r="E15" s="205">
        <f>D15</f>
        <v>0</v>
      </c>
      <c r="F15" s="205"/>
      <c r="G15" s="205">
        <f>D15*15</f>
        <v>0</v>
      </c>
      <c r="H15" s="178">
        <f>G15</f>
        <v>0</v>
      </c>
      <c r="I15" s="178">
        <f t="shared" si="2"/>
        <v>0</v>
      </c>
      <c r="J15" s="178">
        <f t="shared" ref="J15:J19" si="3">3200*I15</f>
        <v>0</v>
      </c>
      <c r="K15" s="178">
        <f t="shared" ref="K15:K19" si="4">H15*1600</f>
        <v>0</v>
      </c>
      <c r="L15" s="141"/>
      <c r="M15" s="42">
        <f t="shared" ref="M15:M19" si="5">J15+K15</f>
        <v>0</v>
      </c>
    </row>
    <row r="16" spans="1:13">
      <c r="A16" s="12"/>
      <c r="B16" s="1" t="s">
        <v>5</v>
      </c>
      <c r="C16" s="205"/>
      <c r="D16" s="205"/>
      <c r="E16" s="205">
        <f>D16</f>
        <v>0</v>
      </c>
      <c r="F16" s="205"/>
      <c r="G16" s="205">
        <f>D16*15</f>
        <v>0</v>
      </c>
      <c r="H16" s="178">
        <f>G16</f>
        <v>0</v>
      </c>
      <c r="I16" s="178">
        <f t="shared" si="2"/>
        <v>0</v>
      </c>
      <c r="J16" s="178">
        <f t="shared" si="3"/>
        <v>0</v>
      </c>
      <c r="K16" s="178">
        <f t="shared" si="4"/>
        <v>0</v>
      </c>
      <c r="L16" s="141"/>
      <c r="M16" s="42">
        <f t="shared" si="5"/>
        <v>0</v>
      </c>
    </row>
    <row r="17" spans="1:13">
      <c r="A17" s="12"/>
      <c r="B17" s="2" t="s">
        <v>7</v>
      </c>
      <c r="C17" s="205"/>
      <c r="D17" s="205"/>
      <c r="E17" s="205">
        <f>D17</f>
        <v>0</v>
      </c>
      <c r="F17" s="205"/>
      <c r="G17" s="205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5"/>
      <c r="D18" s="205"/>
      <c r="E18" s="205">
        <f>D18</f>
        <v>0</v>
      </c>
      <c r="F18" s="205"/>
      <c r="G18" s="205">
        <f>D18*15</f>
        <v>0</v>
      </c>
      <c r="H18" s="178">
        <f>G18</f>
        <v>0</v>
      </c>
      <c r="I18" s="178">
        <f t="shared" si="2"/>
        <v>0</v>
      </c>
      <c r="J18" s="178">
        <f t="shared" si="3"/>
        <v>0</v>
      </c>
      <c r="K18" s="178">
        <f t="shared" si="4"/>
        <v>0</v>
      </c>
      <c r="L18" s="141"/>
      <c r="M18" s="42">
        <f t="shared" si="5"/>
        <v>0</v>
      </c>
    </row>
    <row r="19" spans="1:13">
      <c r="A19" s="14"/>
      <c r="B19" s="23" t="s">
        <v>4</v>
      </c>
      <c r="C19" s="205"/>
      <c r="D19" s="205"/>
      <c r="E19" s="205">
        <f>D19</f>
        <v>0</v>
      </c>
      <c r="F19" s="205"/>
      <c r="G19" s="205">
        <f>D19*15</f>
        <v>0</v>
      </c>
      <c r="H19" s="178">
        <f>G19</f>
        <v>0</v>
      </c>
      <c r="I19" s="178">
        <f t="shared" si="2"/>
        <v>0</v>
      </c>
      <c r="J19" s="178">
        <f t="shared" si="3"/>
        <v>0</v>
      </c>
      <c r="K19" s="178">
        <f t="shared" si="4"/>
        <v>0</v>
      </c>
      <c r="L19" s="141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0</v>
      </c>
      <c r="E20" s="36">
        <f t="shared" ref="E20:L20" si="6">E21</f>
        <v>0</v>
      </c>
      <c r="F20" s="36"/>
      <c r="G20" s="36">
        <f t="shared" si="6"/>
        <v>0</v>
      </c>
      <c r="H20" s="36">
        <f t="shared" si="6"/>
        <v>0</v>
      </c>
      <c r="I20" s="36">
        <f t="shared" si="6"/>
        <v>0</v>
      </c>
      <c r="J20" s="36">
        <f t="shared" si="6"/>
        <v>0</v>
      </c>
      <c r="K20" s="36">
        <f t="shared" si="6"/>
        <v>0</v>
      </c>
      <c r="L20" s="36">
        <f t="shared" si="6"/>
        <v>0</v>
      </c>
      <c r="M20" s="37">
        <f>M21</f>
        <v>0</v>
      </c>
    </row>
    <row r="21" spans="1:13">
      <c r="A21" s="10"/>
      <c r="B21" s="24" t="s">
        <v>19</v>
      </c>
      <c r="C21" s="205"/>
      <c r="D21" s="205"/>
      <c r="E21" s="205">
        <f>D21</f>
        <v>0</v>
      </c>
      <c r="F21" s="205"/>
      <c r="G21" s="205"/>
      <c r="H21" s="178">
        <f>G21</f>
        <v>0</v>
      </c>
      <c r="I21" s="178"/>
      <c r="J21" s="178">
        <f>3200*I21</f>
        <v>0</v>
      </c>
      <c r="K21" s="178"/>
      <c r="L21" s="141"/>
      <c r="M21" s="42">
        <f>J21+K21</f>
        <v>0</v>
      </c>
    </row>
    <row r="22" spans="1:13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3">
      <c r="A23" s="15"/>
      <c r="B23" s="3" t="s">
        <v>9</v>
      </c>
      <c r="C23" s="205"/>
      <c r="D23" s="205"/>
      <c r="E23" s="205">
        <f>D23</f>
        <v>0</v>
      </c>
      <c r="F23" s="205"/>
      <c r="G23" s="205">
        <f>E23*32</f>
        <v>0</v>
      </c>
      <c r="H23" s="178">
        <f>G23</f>
        <v>0</v>
      </c>
      <c r="I23" s="178">
        <f>H23+E23*2</f>
        <v>0</v>
      </c>
      <c r="J23" s="178">
        <f>3200*I23</f>
        <v>0</v>
      </c>
      <c r="K23" s="178">
        <f>1600*H23</f>
        <v>0</v>
      </c>
      <c r="L23" s="141"/>
      <c r="M23" s="42">
        <f>J23+K23</f>
        <v>0</v>
      </c>
    </row>
    <row r="24" spans="1:13">
      <c r="A24" s="35">
        <v>5</v>
      </c>
      <c r="B24" s="32" t="s">
        <v>24</v>
      </c>
      <c r="C24" s="36"/>
      <c r="D24" s="36">
        <f>D25</f>
        <v>0</v>
      </c>
      <c r="E24" s="36">
        <f t="shared" ref="E24:L24" si="8">E25</f>
        <v>0</v>
      </c>
      <c r="F24" s="36"/>
      <c r="G24" s="36">
        <f t="shared" si="8"/>
        <v>0</v>
      </c>
      <c r="H24" s="36">
        <f t="shared" si="8"/>
        <v>0</v>
      </c>
      <c r="I24" s="36">
        <f t="shared" si="8"/>
        <v>0</v>
      </c>
      <c r="J24" s="36">
        <f t="shared" si="8"/>
        <v>0</v>
      </c>
      <c r="K24" s="36">
        <f t="shared" si="8"/>
        <v>0</v>
      </c>
      <c r="L24" s="36">
        <f t="shared" si="8"/>
        <v>0</v>
      </c>
      <c r="M24" s="37">
        <f>M25</f>
        <v>0</v>
      </c>
    </row>
    <row r="25" spans="1:13">
      <c r="A25" s="16"/>
      <c r="B25" s="23" t="s">
        <v>10</v>
      </c>
      <c r="C25" s="205"/>
      <c r="D25" s="205"/>
      <c r="E25" s="205">
        <f>D25</f>
        <v>0</v>
      </c>
      <c r="F25" s="205"/>
      <c r="G25" s="205">
        <f>E25*28</f>
        <v>0</v>
      </c>
      <c r="H25" s="178">
        <f>G25</f>
        <v>0</v>
      </c>
      <c r="I25" s="178">
        <f>H25+E25</f>
        <v>0</v>
      </c>
      <c r="J25" s="178">
        <f>3200*I25</f>
        <v>0</v>
      </c>
      <c r="K25" s="178">
        <f>1600*H25</f>
        <v>0</v>
      </c>
      <c r="L25" s="141"/>
      <c r="M25" s="42">
        <f>J25+K25</f>
        <v>0</v>
      </c>
    </row>
    <row r="26" spans="1:13">
      <c r="A26" s="38">
        <v>6</v>
      </c>
      <c r="B26" s="32" t="s">
        <v>25</v>
      </c>
      <c r="C26" s="36"/>
      <c r="D26" s="36">
        <f>D27</f>
        <v>0</v>
      </c>
      <c r="E26" s="36">
        <f t="shared" ref="E26:L26" si="9">E27</f>
        <v>0</v>
      </c>
      <c r="F26" s="36"/>
      <c r="G26" s="36">
        <f t="shared" si="9"/>
        <v>0</v>
      </c>
      <c r="H26" s="36">
        <f t="shared" si="9"/>
        <v>0</v>
      </c>
      <c r="I26" s="36">
        <f t="shared" si="9"/>
        <v>0</v>
      </c>
      <c r="J26" s="36">
        <f t="shared" si="9"/>
        <v>0</v>
      </c>
      <c r="K26" s="36">
        <f t="shared" si="9"/>
        <v>0</v>
      </c>
      <c r="L26" s="36">
        <f t="shared" si="9"/>
        <v>0</v>
      </c>
      <c r="M26" s="37">
        <f>M27</f>
        <v>0</v>
      </c>
    </row>
    <row r="27" spans="1:13">
      <c r="A27" s="15"/>
      <c r="B27" s="3" t="s">
        <v>10</v>
      </c>
      <c r="C27" s="205"/>
      <c r="D27" s="205"/>
      <c r="E27" s="205">
        <f>D27</f>
        <v>0</v>
      </c>
      <c r="F27" s="205"/>
      <c r="G27" s="205">
        <f>E27*24</f>
        <v>0</v>
      </c>
      <c r="H27" s="178">
        <f>G27</f>
        <v>0</v>
      </c>
      <c r="I27" s="178">
        <f>H27+E27</f>
        <v>0</v>
      </c>
      <c r="J27" s="178">
        <f>3200*I27</f>
        <v>0</v>
      </c>
      <c r="K27" s="178">
        <f>1600*H27</f>
        <v>0</v>
      </c>
      <c r="L27" s="141"/>
      <c r="M27" s="42">
        <f>J27+K27</f>
        <v>0</v>
      </c>
    </row>
    <row r="28" spans="1:13">
      <c r="A28" s="35">
        <v>7</v>
      </c>
      <c r="B28" s="32" t="s">
        <v>26</v>
      </c>
      <c r="C28" s="36">
        <f>C29</f>
        <v>0</v>
      </c>
      <c r="D28" s="36">
        <f>D30+D31</f>
        <v>0</v>
      </c>
      <c r="E28" s="36">
        <f>SUM(E29:E31)</f>
        <v>0</v>
      </c>
      <c r="F28" s="36">
        <f>F29</f>
        <v>0</v>
      </c>
      <c r="G28" s="37">
        <f>G30+G31</f>
        <v>0</v>
      </c>
      <c r="H28" s="37">
        <f>SUM(H29:H31)</f>
        <v>0</v>
      </c>
      <c r="I28" s="36">
        <f t="shared" ref="I28:M28" si="10">SUM(I29:I31)</f>
        <v>0</v>
      </c>
      <c r="J28" s="36">
        <f t="shared" si="10"/>
        <v>0</v>
      </c>
      <c r="K28" s="36">
        <f t="shared" si="10"/>
        <v>0</v>
      </c>
      <c r="L28" s="36">
        <f t="shared" si="10"/>
        <v>0</v>
      </c>
      <c r="M28" s="37">
        <f t="shared" si="10"/>
        <v>0</v>
      </c>
    </row>
    <row r="29" spans="1:13">
      <c r="A29" s="12"/>
      <c r="B29" s="1" t="s">
        <v>3</v>
      </c>
      <c r="C29" s="205"/>
      <c r="D29" s="205"/>
      <c r="E29" s="205">
        <f>C29</f>
        <v>0</v>
      </c>
      <c r="F29" s="205"/>
      <c r="G29" s="205"/>
      <c r="H29" s="178">
        <f>F29</f>
        <v>0</v>
      </c>
      <c r="I29" s="178">
        <f>H29+E29</f>
        <v>0</v>
      </c>
      <c r="J29" s="178">
        <f>3200*I29</f>
        <v>0</v>
      </c>
      <c r="K29" s="178">
        <f>1600*H29</f>
        <v>0</v>
      </c>
      <c r="L29" s="141"/>
      <c r="M29" s="42">
        <f>J29+K29</f>
        <v>0</v>
      </c>
    </row>
    <row r="30" spans="1:13">
      <c r="A30" s="12"/>
      <c r="B30" s="1" t="s">
        <v>11</v>
      </c>
      <c r="C30" s="205"/>
      <c r="D30" s="205"/>
      <c r="E30" s="205">
        <f>D30</f>
        <v>0</v>
      </c>
      <c r="F30" s="205"/>
      <c r="G30" s="178"/>
      <c r="H30" s="178">
        <f>G30</f>
        <v>0</v>
      </c>
      <c r="I30" s="178">
        <f>H30+E30</f>
        <v>0</v>
      </c>
      <c r="J30" s="178">
        <f>3200*I30</f>
        <v>0</v>
      </c>
      <c r="K30" s="178">
        <f>1600*H30</f>
        <v>0</v>
      </c>
      <c r="L30" s="141"/>
      <c r="M30" s="42">
        <f>J30+K30+M74</f>
        <v>0</v>
      </c>
    </row>
    <row r="31" spans="1:13">
      <c r="A31" s="14"/>
      <c r="B31" s="130" t="s">
        <v>188</v>
      </c>
      <c r="C31" s="205"/>
      <c r="D31" s="205"/>
      <c r="E31" s="205">
        <f>D31</f>
        <v>0</v>
      </c>
      <c r="F31" s="205"/>
      <c r="G31" s="178">
        <f>E31*15</f>
        <v>0</v>
      </c>
      <c r="H31" s="178">
        <f>G31</f>
        <v>0</v>
      </c>
      <c r="I31" s="178">
        <f>H31+E31</f>
        <v>0</v>
      </c>
      <c r="J31" s="178">
        <f>3200*I31</f>
        <v>0</v>
      </c>
      <c r="K31" s="178">
        <f>1600*H31</f>
        <v>0</v>
      </c>
      <c r="L31" s="141"/>
      <c r="M31" s="42">
        <f>J31+K31</f>
        <v>0</v>
      </c>
    </row>
    <row r="32" spans="1:13">
      <c r="A32" s="35">
        <v>8</v>
      </c>
      <c r="B32" s="32" t="s">
        <v>142</v>
      </c>
      <c r="C32" s="36"/>
      <c r="D32" s="36">
        <f>D33</f>
        <v>0</v>
      </c>
      <c r="E32" s="36">
        <f t="shared" ref="E32:L32" si="11">E33</f>
        <v>0</v>
      </c>
      <c r="F32" s="36"/>
      <c r="G32" s="36">
        <f t="shared" si="11"/>
        <v>0</v>
      </c>
      <c r="H32" s="36">
        <f t="shared" si="11"/>
        <v>0</v>
      </c>
      <c r="I32" s="37">
        <f>I33</f>
        <v>0</v>
      </c>
      <c r="J32" s="36">
        <f t="shared" si="11"/>
        <v>0</v>
      </c>
      <c r="K32" s="36">
        <f t="shared" si="11"/>
        <v>0</v>
      </c>
      <c r="L32" s="36">
        <f t="shared" si="11"/>
        <v>0</v>
      </c>
      <c r="M32" s="37">
        <f>M33</f>
        <v>0</v>
      </c>
    </row>
    <row r="33" spans="1:13">
      <c r="A33" s="10"/>
      <c r="B33" s="24" t="s">
        <v>19</v>
      </c>
      <c r="C33" s="205"/>
      <c r="D33" s="205"/>
      <c r="E33" s="205">
        <f>D33</f>
        <v>0</v>
      </c>
      <c r="F33" s="205"/>
      <c r="G33" s="205">
        <f>E33*15</f>
        <v>0</v>
      </c>
      <c r="H33" s="178">
        <f>G33</f>
        <v>0</v>
      </c>
      <c r="I33" s="178">
        <f>H33+E33</f>
        <v>0</v>
      </c>
      <c r="J33" s="178">
        <f>3200*I33</f>
        <v>0</v>
      </c>
      <c r="K33" s="178"/>
      <c r="L33" s="141"/>
      <c r="M33" s="42">
        <f>J33+K33</f>
        <v>0</v>
      </c>
    </row>
    <row r="34" spans="1:13">
      <c r="A34" s="35">
        <v>9</v>
      </c>
      <c r="B34" s="32" t="s">
        <v>27</v>
      </c>
      <c r="C34" s="36">
        <f>C35</f>
        <v>0</v>
      </c>
      <c r="D34" s="36">
        <f>D36+D37</f>
        <v>0</v>
      </c>
      <c r="E34" s="36">
        <f>C34+D34</f>
        <v>0</v>
      </c>
      <c r="F34" s="36">
        <f>F35</f>
        <v>0</v>
      </c>
      <c r="G34" s="36">
        <f>G36+G37</f>
        <v>0</v>
      </c>
      <c r="H34" s="37">
        <f>SUM(H35:H37)</f>
        <v>0</v>
      </c>
      <c r="I34" s="37">
        <f>SUM(I35:I37)</f>
        <v>0</v>
      </c>
      <c r="J34" s="37">
        <f>SUM(J35:J37)</f>
        <v>0</v>
      </c>
      <c r="K34" s="37">
        <f>SUM(K35:K37)</f>
        <v>0</v>
      </c>
      <c r="L34" s="36">
        <f t="shared" ref="L34" si="12">L36+L37</f>
        <v>0</v>
      </c>
      <c r="M34" s="37">
        <f>SUM(M35:M37)</f>
        <v>0</v>
      </c>
    </row>
    <row r="35" spans="1:13">
      <c r="A35" s="12"/>
      <c r="B35" s="1" t="s">
        <v>3</v>
      </c>
      <c r="C35" s="205"/>
      <c r="D35" s="205"/>
      <c r="E35" s="205">
        <f>C35</f>
        <v>0</v>
      </c>
      <c r="F35" s="205"/>
      <c r="G35" s="205"/>
      <c r="H35" s="178">
        <f>F35</f>
        <v>0</v>
      </c>
      <c r="I35" s="178">
        <f>H35+E35</f>
        <v>0</v>
      </c>
      <c r="J35" s="178">
        <f>3200*I35</f>
        <v>0</v>
      </c>
      <c r="K35" s="178">
        <f>1600*H35</f>
        <v>0</v>
      </c>
      <c r="L35" s="141"/>
      <c r="M35" s="42">
        <f>J35+K35</f>
        <v>0</v>
      </c>
    </row>
    <row r="36" spans="1:13">
      <c r="A36" s="13"/>
      <c r="B36" s="1" t="s">
        <v>12</v>
      </c>
      <c r="C36" s="205"/>
      <c r="D36" s="205"/>
      <c r="E36" s="205">
        <f>D36</f>
        <v>0</v>
      </c>
      <c r="F36" s="205"/>
      <c r="G36" s="205"/>
      <c r="H36" s="178">
        <f>G36</f>
        <v>0</v>
      </c>
      <c r="I36" s="178">
        <f>H36+E36</f>
        <v>0</v>
      </c>
      <c r="J36" s="178">
        <f>3200*I36</f>
        <v>0</v>
      </c>
      <c r="K36" s="178">
        <f>1600*H36</f>
        <v>0</v>
      </c>
      <c r="L36" s="141"/>
      <c r="M36" s="42">
        <f>J36+K36+M75</f>
        <v>0</v>
      </c>
    </row>
    <row r="37" spans="1:13">
      <c r="A37" s="13"/>
      <c r="B37" s="196" t="s">
        <v>193</v>
      </c>
      <c r="C37" s="205"/>
      <c r="D37" s="205"/>
      <c r="E37" s="205">
        <f>D37</f>
        <v>0</v>
      </c>
      <c r="F37" s="205"/>
      <c r="G37" s="205"/>
      <c r="H37" s="178">
        <f>G37</f>
        <v>0</v>
      </c>
      <c r="I37" s="178"/>
      <c r="J37" s="178">
        <f>4000*I37</f>
        <v>0</v>
      </c>
      <c r="K37" s="178"/>
      <c r="L37" s="141"/>
      <c r="M37" s="42">
        <f>J37+K37</f>
        <v>0</v>
      </c>
    </row>
    <row r="38" spans="1:13">
      <c r="A38" s="35">
        <v>10</v>
      </c>
      <c r="B38" s="32" t="s">
        <v>28</v>
      </c>
      <c r="C38" s="36"/>
      <c r="D38" s="36">
        <f>D39+D40</f>
        <v>0</v>
      </c>
      <c r="E38" s="36">
        <f t="shared" ref="E38:M38" si="13">E39+E40</f>
        <v>0</v>
      </c>
      <c r="F38" s="36">
        <f t="shared" si="13"/>
        <v>0</v>
      </c>
      <c r="G38" s="36">
        <f t="shared" si="13"/>
        <v>0</v>
      </c>
      <c r="H38" s="36">
        <f t="shared" si="13"/>
        <v>0</v>
      </c>
      <c r="I38" s="36">
        <f t="shared" si="13"/>
        <v>0</v>
      </c>
      <c r="J38" s="36">
        <f t="shared" si="13"/>
        <v>0</v>
      </c>
      <c r="K38" s="36">
        <f t="shared" si="13"/>
        <v>0</v>
      </c>
      <c r="L38" s="36">
        <f t="shared" si="13"/>
        <v>0</v>
      </c>
      <c r="M38" s="36">
        <f t="shared" si="13"/>
        <v>0</v>
      </c>
    </row>
    <row r="39" spans="1:13">
      <c r="A39" s="13"/>
      <c r="B39" s="196" t="s">
        <v>192</v>
      </c>
      <c r="C39" s="205"/>
      <c r="D39" s="205"/>
      <c r="E39" s="205">
        <f>D39</f>
        <v>0</v>
      </c>
      <c r="F39" s="205"/>
      <c r="G39" s="205">
        <f>E39*15</f>
        <v>0</v>
      </c>
      <c r="H39" s="178">
        <f>G39</f>
        <v>0</v>
      </c>
      <c r="I39" s="178">
        <f>H39+E39</f>
        <v>0</v>
      </c>
      <c r="J39" s="178">
        <f>4000*I39</f>
        <v>0</v>
      </c>
      <c r="K39" s="178"/>
      <c r="L39" s="141"/>
      <c r="M39" s="42">
        <f>J39+K39</f>
        <v>0</v>
      </c>
    </row>
    <row r="40" spans="1:13">
      <c r="A40" s="14"/>
      <c r="B40" s="180"/>
      <c r="C40" s="205"/>
      <c r="D40" s="205"/>
      <c r="E40" s="205"/>
      <c r="F40" s="205"/>
      <c r="G40" s="205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3">
      <c r="A42" s="9"/>
      <c r="B42" s="24" t="s">
        <v>13</v>
      </c>
      <c r="C42" s="205"/>
      <c r="D42" s="205"/>
      <c r="E42" s="205">
        <f>D42</f>
        <v>0</v>
      </c>
      <c r="F42" s="205"/>
      <c r="G42" s="205">
        <f>E42*44</f>
        <v>0</v>
      </c>
      <c r="H42" s="178">
        <f>G42</f>
        <v>0</v>
      </c>
      <c r="I42" s="178">
        <f>H42+E42*2</f>
        <v>0</v>
      </c>
      <c r="J42" s="178">
        <f>4300*I42</f>
        <v>0</v>
      </c>
      <c r="K42" s="178">
        <f>1500*H42</f>
        <v>0</v>
      </c>
      <c r="L42" s="141"/>
      <c r="M42" s="42">
        <f>J42+K42</f>
        <v>0</v>
      </c>
    </row>
    <row r="43" spans="1:13">
      <c r="A43" s="9"/>
      <c r="B43" s="24" t="s">
        <v>14</v>
      </c>
      <c r="C43" s="205"/>
      <c r="D43" s="205"/>
      <c r="E43" s="205">
        <f>D43</f>
        <v>0</v>
      </c>
      <c r="F43" s="205"/>
      <c r="G43" s="205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0</v>
      </c>
      <c r="E44" s="36">
        <f t="shared" ref="E44:L44" si="15">E45+E46+E47</f>
        <v>0</v>
      </c>
      <c r="F44" s="36"/>
      <c r="G44" s="36">
        <f t="shared" si="15"/>
        <v>0</v>
      </c>
      <c r="H44" s="36">
        <f t="shared" si="15"/>
        <v>0</v>
      </c>
      <c r="I44" s="36">
        <f t="shared" si="15"/>
        <v>0</v>
      </c>
      <c r="J44" s="37">
        <f>J45+J46+J47</f>
        <v>0</v>
      </c>
      <c r="K44" s="37">
        <f>K45+K46+K47</f>
        <v>0</v>
      </c>
      <c r="L44" s="36">
        <f t="shared" si="15"/>
        <v>0</v>
      </c>
      <c r="M44" s="37">
        <f>M45+M46+M47</f>
        <v>0</v>
      </c>
    </row>
    <row r="45" spans="1:13">
      <c r="A45" s="17"/>
      <c r="B45" s="25" t="s">
        <v>13</v>
      </c>
      <c r="C45" s="205"/>
      <c r="D45" s="205"/>
      <c r="E45" s="205">
        <f>D45</f>
        <v>0</v>
      </c>
      <c r="F45" s="205"/>
      <c r="G45" s="205">
        <f>D45*40</f>
        <v>0</v>
      </c>
      <c r="H45" s="178">
        <f>G45</f>
        <v>0</v>
      </c>
      <c r="I45" s="205">
        <f>E45*42</f>
        <v>0</v>
      </c>
      <c r="J45" s="178">
        <f>5590*I45</f>
        <v>0</v>
      </c>
      <c r="K45" s="178">
        <f>1500*H45</f>
        <v>0</v>
      </c>
      <c r="L45" s="141"/>
      <c r="M45" s="42">
        <f>J45+K45</f>
        <v>0</v>
      </c>
    </row>
    <row r="46" spans="1:13">
      <c r="A46" s="18"/>
      <c r="B46" s="24" t="s">
        <v>15</v>
      </c>
      <c r="C46" s="205"/>
      <c r="D46" s="205"/>
      <c r="E46" s="205">
        <f>D46</f>
        <v>0</v>
      </c>
      <c r="F46" s="205"/>
      <c r="G46" s="205">
        <f>D46*40</f>
        <v>0</v>
      </c>
      <c r="H46" s="178">
        <f>G46</f>
        <v>0</v>
      </c>
      <c r="I46" s="205">
        <f>E46*42</f>
        <v>0</v>
      </c>
      <c r="J46" s="178">
        <f>5590*I46</f>
        <v>0</v>
      </c>
      <c r="K46" s="178">
        <f>1500*H46</f>
        <v>0</v>
      </c>
      <c r="L46" s="141"/>
      <c r="M46" s="42">
        <f>J46+K46</f>
        <v>0</v>
      </c>
    </row>
    <row r="47" spans="1:13">
      <c r="A47" s="9"/>
      <c r="B47" s="22" t="s">
        <v>167</v>
      </c>
      <c r="C47" s="205"/>
      <c r="D47" s="205"/>
      <c r="E47" s="205">
        <f>D47</f>
        <v>0</v>
      </c>
      <c r="F47" s="205"/>
      <c r="G47" s="205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205"/>
      <c r="D49" s="205"/>
      <c r="E49" s="205">
        <f>D49</f>
        <v>0</v>
      </c>
      <c r="F49" s="205"/>
      <c r="G49" s="205">
        <f>D49*28</f>
        <v>0</v>
      </c>
      <c r="H49" s="178">
        <f>G49</f>
        <v>0</v>
      </c>
      <c r="I49" s="178">
        <f>H49+E49</f>
        <v>0</v>
      </c>
      <c r="J49" s="178">
        <f>4300*I49</f>
        <v>0</v>
      </c>
      <c r="K49" s="178">
        <f>2500*H49</f>
        <v>0</v>
      </c>
      <c r="L49" s="141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0</v>
      </c>
      <c r="E50" s="36">
        <f t="shared" ref="E50:L50" si="17">E51+E52</f>
        <v>0</v>
      </c>
      <c r="F50" s="36"/>
      <c r="G50" s="36">
        <f t="shared" si="17"/>
        <v>0</v>
      </c>
      <c r="H50" s="36">
        <f t="shared" si="17"/>
        <v>0</v>
      </c>
      <c r="I50" s="36">
        <f t="shared" si="17"/>
        <v>0</v>
      </c>
      <c r="J50" s="36">
        <f t="shared" si="17"/>
        <v>0</v>
      </c>
      <c r="K50" s="36">
        <f t="shared" si="17"/>
        <v>0</v>
      </c>
      <c r="L50" s="36">
        <f t="shared" si="17"/>
        <v>0</v>
      </c>
      <c r="M50" s="37">
        <f>M51+M52</f>
        <v>0</v>
      </c>
    </row>
    <row r="51" spans="1:13">
      <c r="A51" s="89"/>
      <c r="B51" s="92" t="s">
        <v>137</v>
      </c>
      <c r="C51" s="90"/>
      <c r="D51" s="90"/>
      <c r="E51" s="205">
        <f>D51</f>
        <v>0</v>
      </c>
      <c r="F51" s="90"/>
      <c r="G51" s="90">
        <f>E51*15</f>
        <v>0</v>
      </c>
      <c r="H51" s="178">
        <f>G51</f>
        <v>0</v>
      </c>
      <c r="I51" s="178">
        <f>H51+E51</f>
        <v>0</v>
      </c>
      <c r="J51" s="178">
        <f>4000*I51</f>
        <v>0</v>
      </c>
      <c r="K51" s="178"/>
      <c r="L51" s="91"/>
      <c r="M51" s="42">
        <f>J51+K51</f>
        <v>0</v>
      </c>
    </row>
    <row r="52" spans="1:13">
      <c r="A52" s="13"/>
      <c r="B52" s="93" t="s">
        <v>18</v>
      </c>
      <c r="C52" s="205"/>
      <c r="D52" s="205"/>
      <c r="E52" s="205">
        <f>D52</f>
        <v>0</v>
      </c>
      <c r="F52" s="205"/>
      <c r="G52" s="90">
        <f>E52*15</f>
        <v>0</v>
      </c>
      <c r="H52" s="178">
        <f>G52</f>
        <v>0</v>
      </c>
      <c r="I52" s="178">
        <f>H52+E52</f>
        <v>0</v>
      </c>
      <c r="J52" s="178">
        <f>4000*I52</f>
        <v>0</v>
      </c>
      <c r="K52" s="178"/>
      <c r="L52" s="141"/>
      <c r="M52" s="42">
        <f>J52+K52</f>
        <v>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0</v>
      </c>
      <c r="E57" s="60">
        <f>SUM(E58:E60)</f>
        <v>0</v>
      </c>
      <c r="F57" s="60"/>
      <c r="G57" s="60">
        <f>SUM(G58:G60)</f>
        <v>0</v>
      </c>
      <c r="H57" s="95">
        <f>SUM(H58:H60)</f>
        <v>0</v>
      </c>
      <c r="I57" s="60">
        <f t="shared" ref="I57:M57" si="20">SUM(I58:I60)</f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197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0</v>
      </c>
      <c r="E61" s="60">
        <f>E62+E63</f>
        <v>0</v>
      </c>
      <c r="F61" s="60"/>
      <c r="G61" s="60">
        <f>G62+G63</f>
        <v>0</v>
      </c>
      <c r="H61" s="60">
        <f t="shared" ref="H61:L61" si="22">H62+H63</f>
        <v>0</v>
      </c>
      <c r="I61" s="60">
        <f t="shared" si="22"/>
        <v>0</v>
      </c>
      <c r="J61" s="60">
        <f t="shared" si="22"/>
        <v>0</v>
      </c>
      <c r="K61" s="60">
        <f t="shared" si="22"/>
        <v>0</v>
      </c>
      <c r="L61" s="60">
        <f t="shared" si="22"/>
        <v>0</v>
      </c>
      <c r="M61" s="95">
        <f>M62+M63</f>
        <v>0</v>
      </c>
    </row>
    <row r="62" spans="1:13">
      <c r="A62" s="109"/>
      <c r="B62" s="112" t="s">
        <v>165</v>
      </c>
      <c r="C62" s="114"/>
      <c r="D62" s="114"/>
      <c r="E62" s="111">
        <f>D62</f>
        <v>0</v>
      </c>
      <c r="F62" s="114"/>
      <c r="G62" s="114"/>
      <c r="H62" s="115">
        <f>G62</f>
        <v>0</v>
      </c>
      <c r="I62" s="115">
        <f>H62+E62*2</f>
        <v>0</v>
      </c>
      <c r="J62" s="116">
        <f>4300*I62</f>
        <v>0</v>
      </c>
      <c r="K62" s="115">
        <f>H62*2500</f>
        <v>0</v>
      </c>
      <c r="L62" s="117"/>
      <c r="M62" s="42">
        <f>J62+K62</f>
        <v>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/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/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0</v>
      </c>
      <c r="E72" s="103">
        <f t="shared" si="25"/>
        <v>0</v>
      </c>
      <c r="F72" s="103">
        <f t="shared" si="25"/>
        <v>0</v>
      </c>
      <c r="G72" s="103">
        <f t="shared" si="25"/>
        <v>0</v>
      </c>
      <c r="H72" s="104">
        <f t="shared" si="25"/>
        <v>0</v>
      </c>
      <c r="I72" s="104">
        <f t="shared" si="25"/>
        <v>0</v>
      </c>
      <c r="J72" s="104">
        <f t="shared" si="25"/>
        <v>0</v>
      </c>
      <c r="K72" s="104">
        <f t="shared" si="25"/>
        <v>0</v>
      </c>
      <c r="L72" s="103">
        <f t="shared" si="25"/>
        <v>0</v>
      </c>
      <c r="M72" s="104">
        <f>M73</f>
        <v>0</v>
      </c>
    </row>
    <row r="73" spans="1:13">
      <c r="A73" s="14"/>
      <c r="B73" s="128" t="s">
        <v>182</v>
      </c>
      <c r="C73" s="101"/>
      <c r="D73" s="101"/>
      <c r="E73" s="101">
        <f>D73</f>
        <v>0</v>
      </c>
      <c r="F73" s="101"/>
      <c r="G73" s="101">
        <f>E73*41</f>
        <v>0</v>
      </c>
      <c r="H73" s="102">
        <f>G73</f>
        <v>0</v>
      </c>
      <c r="I73" s="102">
        <f>H73+E73*2</f>
        <v>0</v>
      </c>
      <c r="J73" s="178">
        <f>5590*I73</f>
        <v>0</v>
      </c>
      <c r="K73" s="178">
        <f>3200*H73</f>
        <v>0</v>
      </c>
      <c r="L73" s="45"/>
      <c r="M73" s="42">
        <f>J73+K73</f>
        <v>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0</v>
      </c>
      <c r="D76" s="41">
        <f>D8+D13+D20+D22+D24+D26+D28+D32+D34+D38+D41+D44+D48+D50+D53+D55+D57+D61+D66+D68+D70+D72</f>
        <v>0</v>
      </c>
      <c r="E76" s="41">
        <f>E8+E13+E20+E22+E24+E26+E28+E32+E34+E38+E41+E44+E48+E50+E53+E55+E57+E61+E64+E66+E68+E70+E72</f>
        <v>0</v>
      </c>
      <c r="F76" s="41">
        <f>F8+F13+F28+F34+F64</f>
        <v>0</v>
      </c>
      <c r="G76" s="41">
        <f>G8+G13+G20+G22+G24+G26+G28+G32+G34+G38+G41+G44+G48+G50+G53+G55+G57+G61+G66+G68+G70+G72</f>
        <v>0</v>
      </c>
      <c r="H76" s="41">
        <f>H8+H13+H20+H22+H24+H26+H28+H32+H34+H38+H41+H44+H48+H50+H53+H55+H57+H61+H64+H66+H68+H70+H72</f>
        <v>0</v>
      </c>
      <c r="I76" s="41">
        <f>I8+I13+I20+I22+I24+I26+I28+I32+I34+I38+I41+I44+I48+I50+I53+I55+I57+I61+I64+I66+I68+I70+I72</f>
        <v>0</v>
      </c>
      <c r="J76" s="41">
        <f>J8+J13+J20+J22+J24+J26+J28+J32+J34+J38+J41+J44+J48+J50+J53+J55+J57+J61+J64+J66+J68+J70+J72</f>
        <v>0</v>
      </c>
      <c r="K76" s="41">
        <f>K8+K13+K20+K22+K24+K26+K28+K32+K34+K38+K41+K44+K48+K50+K53+K55+K57+K61+K64+K66+K68+K70+K72</f>
        <v>0</v>
      </c>
      <c r="L76" s="41"/>
      <c r="M76" s="41">
        <f>M8+M13+M20+M22+M24+M26+M28+M32+M34+M38+M41+M44+M48+M50+M53+M55+M57+M61+M64+M77+M78+M66+M68+M70+M72</f>
        <v>0</v>
      </c>
    </row>
    <row r="77" spans="1:13" ht="13.5" thickTop="1">
      <c r="D77" s="270"/>
      <c r="E77" s="270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204"/>
      <c r="D78" s="248"/>
      <c r="E78" s="248"/>
      <c r="F78" s="204"/>
      <c r="G78" s="204"/>
      <c r="H78" s="81"/>
      <c r="J78" s="80"/>
      <c r="K78" s="87" t="s">
        <v>88</v>
      </c>
      <c r="L78" s="88"/>
      <c r="M78" s="87">
        <f>15000*L78</f>
        <v>0</v>
      </c>
    </row>
    <row r="79" spans="1:13">
      <c r="B79" s="132"/>
      <c r="C79" s="204"/>
      <c r="D79" s="261"/>
      <c r="E79" s="261"/>
      <c r="F79" s="204"/>
      <c r="G79" s="204"/>
      <c r="H79" s="81"/>
      <c r="K79" s="73" t="s">
        <v>32</v>
      </c>
      <c r="L79" s="206">
        <f>L77+L78</f>
        <v>0</v>
      </c>
    </row>
    <row r="80" spans="1:13">
      <c r="B80" s="132"/>
      <c r="C80" s="204"/>
      <c r="D80" s="263"/>
      <c r="E80" s="263"/>
      <c r="F80" s="133"/>
      <c r="G80" s="133"/>
      <c r="H80" s="82"/>
      <c r="I80" s="77"/>
      <c r="J80" s="134"/>
      <c r="K80" s="81"/>
      <c r="L80" s="204"/>
      <c r="M80" s="81"/>
    </row>
    <row r="81" spans="2:13">
      <c r="B81" s="132"/>
      <c r="C81" s="204"/>
      <c r="D81" s="261"/>
      <c r="E81" s="261"/>
      <c r="F81" s="204"/>
      <c r="G81" s="204"/>
      <c r="H81" s="82"/>
      <c r="I81" s="74"/>
      <c r="J81" s="81"/>
      <c r="K81" s="136"/>
      <c r="L81" s="136"/>
      <c r="M81" s="136"/>
    </row>
    <row r="82" spans="2:13">
      <c r="B82" s="132"/>
      <c r="C82" s="204"/>
      <c r="D82" s="261"/>
      <c r="E82" s="261"/>
      <c r="F82" s="204"/>
      <c r="G82" s="204"/>
      <c r="H82" s="82"/>
      <c r="I82" s="73"/>
      <c r="J82" s="81"/>
      <c r="K82" s="81"/>
      <c r="L82" s="139"/>
      <c r="M82" s="97"/>
    </row>
    <row r="83" spans="2:13">
      <c r="B83" s="132"/>
      <c r="C83" s="204"/>
      <c r="D83" s="261"/>
      <c r="E83" s="261"/>
      <c r="F83" s="204"/>
      <c r="G83" s="204"/>
      <c r="H83" s="82"/>
      <c r="I83" s="74"/>
      <c r="J83" s="81"/>
      <c r="K83" s="81"/>
      <c r="L83" s="204"/>
      <c r="M83" s="97"/>
    </row>
    <row r="84" spans="2:13">
      <c r="B84" s="132"/>
      <c r="C84" s="204"/>
      <c r="D84" s="261"/>
      <c r="E84" s="261"/>
      <c r="F84" s="135"/>
      <c r="G84" s="135"/>
      <c r="H84" s="83"/>
      <c r="I84" s="74"/>
      <c r="J84" s="81"/>
      <c r="K84" s="81"/>
      <c r="L84" s="204"/>
      <c r="M84" s="81"/>
    </row>
    <row r="85" spans="2:13">
      <c r="B85" s="132"/>
      <c r="C85" s="204"/>
      <c r="D85" s="261"/>
      <c r="E85" s="261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204"/>
      <c r="D86" s="262"/>
      <c r="E86" s="262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204"/>
      <c r="D87" s="261"/>
      <c r="E87" s="261"/>
      <c r="F87" s="204"/>
      <c r="G87" s="204"/>
      <c r="H87" s="97"/>
      <c r="J87" s="81"/>
      <c r="K87" s="81"/>
      <c r="L87" s="81"/>
      <c r="M87" s="97"/>
    </row>
    <row r="88" spans="2:13">
      <c r="B88" s="137"/>
      <c r="C88" s="204"/>
      <c r="D88" s="261"/>
      <c r="E88" s="261"/>
      <c r="F88" s="204"/>
      <c r="G88" s="204"/>
      <c r="H88" s="81"/>
      <c r="I88" s="31"/>
      <c r="J88" s="31"/>
    </row>
    <row r="89" spans="2:13">
      <c r="B89" s="138"/>
      <c r="C89" s="139"/>
      <c r="D89" s="261"/>
      <c r="E89" s="261"/>
      <c r="F89" s="204"/>
      <c r="G89" s="204"/>
      <c r="H89" s="81"/>
    </row>
    <row r="90" spans="2:13">
      <c r="B90" s="140"/>
      <c r="C90" s="204"/>
      <c r="D90" s="261"/>
      <c r="E90" s="261"/>
      <c r="F90" s="81"/>
      <c r="G90" s="81"/>
      <c r="H90" s="81"/>
      <c r="J90" s="31"/>
      <c r="M90" s="31"/>
    </row>
    <row r="91" spans="2:13">
      <c r="B91" s="140"/>
      <c r="C91" s="204"/>
      <c r="D91" s="261"/>
      <c r="E91" s="261"/>
      <c r="F91" s="81"/>
      <c r="G91" s="81"/>
      <c r="H91" s="81"/>
      <c r="J91" t="s">
        <v>70</v>
      </c>
    </row>
  </sheetData>
  <mergeCells count="28">
    <mergeCell ref="D91:E91"/>
    <mergeCell ref="D90:E90"/>
    <mergeCell ref="D89:E89"/>
    <mergeCell ref="D78:E78"/>
    <mergeCell ref="A1:C1"/>
    <mergeCell ref="D1:M1"/>
    <mergeCell ref="A2:C2"/>
    <mergeCell ref="D2:M2"/>
    <mergeCell ref="A3:C3"/>
    <mergeCell ref="A4:M4"/>
    <mergeCell ref="A5:M5"/>
    <mergeCell ref="C6:E6"/>
    <mergeCell ref="F6:I6"/>
    <mergeCell ref="J6:J7"/>
    <mergeCell ref="K6:K7"/>
    <mergeCell ref="L6:L7"/>
    <mergeCell ref="M6:M7"/>
    <mergeCell ref="D82:E82"/>
    <mergeCell ref="D83:E83"/>
    <mergeCell ref="D80:E80"/>
    <mergeCell ref="D81:E81"/>
    <mergeCell ref="D77:E77"/>
    <mergeCell ref="D79:E79"/>
    <mergeCell ref="D84:E84"/>
    <mergeCell ref="D85:E85"/>
    <mergeCell ref="D86:E86"/>
    <mergeCell ref="D87:E87"/>
    <mergeCell ref="D88:E88"/>
  </mergeCells>
  <phoneticPr fontId="9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M91"/>
  <sheetViews>
    <sheetView topLeftCell="A58" workbookViewId="0">
      <selection activeCell="L79" sqref="L79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2" t="s">
        <v>64</v>
      </c>
      <c r="B1" s="272"/>
      <c r="C1" s="272"/>
      <c r="D1" s="273" t="s">
        <v>65</v>
      </c>
      <c r="E1" s="273"/>
      <c r="F1" s="273"/>
      <c r="G1" s="273"/>
      <c r="H1" s="273"/>
      <c r="I1" s="273"/>
      <c r="J1" s="273"/>
      <c r="K1" s="273"/>
      <c r="L1" s="273"/>
      <c r="M1" s="273"/>
    </row>
    <row r="2" spans="1:13">
      <c r="A2" s="273" t="s">
        <v>66</v>
      </c>
      <c r="B2" s="273"/>
      <c r="C2" s="273"/>
      <c r="D2" s="274" t="s">
        <v>67</v>
      </c>
      <c r="E2" s="274"/>
      <c r="F2" s="274"/>
      <c r="G2" s="274"/>
      <c r="H2" s="274"/>
      <c r="I2" s="274"/>
      <c r="J2" s="274"/>
      <c r="K2" s="274"/>
      <c r="L2" s="274"/>
      <c r="M2" s="274"/>
    </row>
    <row r="3" spans="1:13">
      <c r="A3" s="249" t="s">
        <v>68</v>
      </c>
      <c r="B3" s="249"/>
      <c r="C3" s="249"/>
    </row>
    <row r="4" spans="1:13" ht="20.25">
      <c r="A4" s="271" t="s">
        <v>69</v>
      </c>
      <c r="B4" s="271"/>
      <c r="C4" s="271"/>
      <c r="D4" s="271"/>
      <c r="E4" s="271"/>
      <c r="F4" s="271"/>
      <c r="G4" s="271"/>
      <c r="H4" s="271"/>
      <c r="I4" s="271"/>
      <c r="J4" s="271"/>
      <c r="K4" s="271"/>
      <c r="L4" s="271"/>
      <c r="M4" s="271"/>
    </row>
    <row r="5" spans="1:13" ht="13.5" thickBot="1">
      <c r="A5" s="264" t="s">
        <v>194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</row>
    <row r="6" spans="1:13" ht="13.5" customHeight="1" thickTop="1">
      <c r="A6" s="5" t="s">
        <v>0</v>
      </c>
      <c r="B6" s="20" t="s">
        <v>1</v>
      </c>
      <c r="C6" s="265" t="s">
        <v>31</v>
      </c>
      <c r="D6" s="265"/>
      <c r="E6" s="265"/>
      <c r="F6" s="265" t="s">
        <v>33</v>
      </c>
      <c r="G6" s="265"/>
      <c r="H6" s="265"/>
      <c r="I6" s="265"/>
      <c r="J6" s="266" t="s">
        <v>41</v>
      </c>
      <c r="K6" s="266" t="s">
        <v>42</v>
      </c>
      <c r="L6" s="266" t="s">
        <v>43</v>
      </c>
      <c r="M6" s="268" t="s">
        <v>45</v>
      </c>
    </row>
    <row r="7" spans="1:13">
      <c r="A7" s="6" t="s">
        <v>2</v>
      </c>
      <c r="B7" s="21" t="s">
        <v>38</v>
      </c>
      <c r="C7" s="126" t="s">
        <v>35</v>
      </c>
      <c r="D7" s="126" t="s">
        <v>36</v>
      </c>
      <c r="E7" s="126" t="s">
        <v>32</v>
      </c>
      <c r="F7" s="126" t="s">
        <v>34</v>
      </c>
      <c r="G7" s="126" t="s">
        <v>37</v>
      </c>
      <c r="H7" s="27" t="s">
        <v>39</v>
      </c>
      <c r="I7" s="126" t="s">
        <v>40</v>
      </c>
      <c r="J7" s="267"/>
      <c r="K7" s="267"/>
      <c r="L7" s="267"/>
      <c r="M7" s="269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56</v>
      </c>
      <c r="H8" s="34">
        <f>SUM(H9:H12)</f>
        <v>80</v>
      </c>
      <c r="I8" s="34">
        <f>SUM(I9:I12)</f>
        <v>84</v>
      </c>
      <c r="J8" s="34">
        <f>SUM(J9:J12)</f>
        <v>296000</v>
      </c>
      <c r="K8" s="34">
        <f>SUM(K9:K12)</f>
        <v>76800</v>
      </c>
      <c r="L8" s="34">
        <f>L9+L10+L11+L12</f>
        <v>0</v>
      </c>
      <c r="M8" s="34">
        <f>SUM(M9:M12)</f>
        <v>372800</v>
      </c>
    </row>
    <row r="9" spans="1:13">
      <c r="A9" s="8"/>
      <c r="B9" s="1" t="s">
        <v>3</v>
      </c>
      <c r="C9" s="126">
        <v>1</v>
      </c>
      <c r="D9" s="126"/>
      <c r="E9" s="126">
        <f>C9</f>
        <v>1</v>
      </c>
      <c r="F9" s="126">
        <f>E9*24</f>
        <v>24</v>
      </c>
      <c r="G9" s="126"/>
      <c r="H9" s="29">
        <f>F9</f>
        <v>24</v>
      </c>
      <c r="I9" s="29">
        <f>H9+E9</f>
        <v>25</v>
      </c>
      <c r="J9" s="29">
        <f>3200*I9</f>
        <v>80000</v>
      </c>
      <c r="K9" s="29">
        <f>1600*H9</f>
        <v>38400</v>
      </c>
      <c r="L9" s="43"/>
      <c r="M9" s="42">
        <f t="shared" ref="M9:M12" si="0">J9+K9</f>
        <v>118400</v>
      </c>
    </row>
    <row r="10" spans="1:13">
      <c r="A10" s="9"/>
      <c r="B10" s="1" t="s">
        <v>6</v>
      </c>
      <c r="C10" s="126"/>
      <c r="D10" s="126">
        <v>1</v>
      </c>
      <c r="E10" s="126">
        <f>D10</f>
        <v>1</v>
      </c>
      <c r="F10" s="126"/>
      <c r="G10" s="126">
        <v>24</v>
      </c>
      <c r="H10" s="29">
        <f>G10</f>
        <v>24</v>
      </c>
      <c r="I10" s="29">
        <f>H10+E10</f>
        <v>25</v>
      </c>
      <c r="J10" s="29">
        <f>3200*I10</f>
        <v>80000</v>
      </c>
      <c r="K10" s="29">
        <f>1600*H10</f>
        <v>38400</v>
      </c>
      <c r="L10" s="43"/>
      <c r="M10" s="42">
        <f t="shared" si="0"/>
        <v>118400</v>
      </c>
    </row>
    <row r="11" spans="1:13">
      <c r="A11" s="10"/>
      <c r="B11" s="1" t="s">
        <v>5</v>
      </c>
      <c r="C11" s="126"/>
      <c r="D11" s="126"/>
      <c r="E11" s="126">
        <f>D11</f>
        <v>0</v>
      </c>
      <c r="F11" s="126"/>
      <c r="G11" s="126">
        <v>0</v>
      </c>
      <c r="H11" s="29">
        <f>G11</f>
        <v>0</v>
      </c>
      <c r="I11" s="29">
        <f>H11+E11</f>
        <v>0</v>
      </c>
      <c r="J11" s="29">
        <f>3200*I11</f>
        <v>0</v>
      </c>
      <c r="K11" s="29">
        <f t="shared" ref="K11" si="1">1600*H11</f>
        <v>0</v>
      </c>
      <c r="L11" s="43"/>
      <c r="M11" s="42">
        <f t="shared" si="0"/>
        <v>0</v>
      </c>
    </row>
    <row r="12" spans="1:13">
      <c r="A12" s="11"/>
      <c r="B12" s="22" t="s">
        <v>125</v>
      </c>
      <c r="C12" s="126"/>
      <c r="D12" s="126">
        <v>1</v>
      </c>
      <c r="E12" s="126">
        <f>D12</f>
        <v>1</v>
      </c>
      <c r="F12" s="126"/>
      <c r="G12" s="126">
        <f>E12*32</f>
        <v>32</v>
      </c>
      <c r="H12" s="29">
        <f>G12</f>
        <v>32</v>
      </c>
      <c r="I12" s="29">
        <f>H12+E12*2</f>
        <v>34</v>
      </c>
      <c r="J12" s="29">
        <f>4000*I12</f>
        <v>136000</v>
      </c>
      <c r="K12" s="29"/>
      <c r="L12" s="43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21</v>
      </c>
      <c r="D13" s="36">
        <f>D15+D16+D17+D18+D19</f>
        <v>38</v>
      </c>
      <c r="E13" s="36">
        <f>SUM(E14:E19)</f>
        <v>59</v>
      </c>
      <c r="F13" s="36">
        <f>F14</f>
        <v>315</v>
      </c>
      <c r="G13" s="36">
        <f>G15+G16+G17+G18+G19</f>
        <v>570</v>
      </c>
      <c r="H13" s="37">
        <f>SUM(H14:H19)</f>
        <v>885</v>
      </c>
      <c r="I13" s="37">
        <f>SUM(I14:I19)</f>
        <v>944</v>
      </c>
      <c r="J13" s="37">
        <f>SUM(J14:J19)</f>
        <v>3020800</v>
      </c>
      <c r="K13" s="37">
        <f>SUM(K14:K19)</f>
        <v>1416000</v>
      </c>
      <c r="L13" s="44">
        <f>L14+L15+L16+L17+L18+L19</f>
        <v>0</v>
      </c>
      <c r="M13" s="37">
        <f>SUM(M14:M19)</f>
        <v>4436800</v>
      </c>
    </row>
    <row r="14" spans="1:13">
      <c r="A14" s="12"/>
      <c r="B14" s="1" t="s">
        <v>3</v>
      </c>
      <c r="C14" s="126">
        <v>21</v>
      </c>
      <c r="D14" s="126"/>
      <c r="E14" s="126">
        <f>C14</f>
        <v>21</v>
      </c>
      <c r="F14" s="126">
        <f>C14*15</f>
        <v>315</v>
      </c>
      <c r="G14" s="126"/>
      <c r="H14" s="29">
        <f>F14</f>
        <v>315</v>
      </c>
      <c r="I14" s="29">
        <f t="shared" ref="I14:I19" si="2">H14+E14</f>
        <v>336</v>
      </c>
      <c r="J14" s="29">
        <f>3200*I14</f>
        <v>1075200</v>
      </c>
      <c r="K14" s="29">
        <f>H14*1600</f>
        <v>504000</v>
      </c>
      <c r="L14" s="43"/>
      <c r="M14" s="42">
        <f>J14+K14</f>
        <v>1579200</v>
      </c>
    </row>
    <row r="15" spans="1:13">
      <c r="A15" s="12"/>
      <c r="B15" s="1" t="s">
        <v>6</v>
      </c>
      <c r="C15" s="126"/>
      <c r="D15" s="126">
        <v>13</v>
      </c>
      <c r="E15" s="126">
        <f>D15</f>
        <v>13</v>
      </c>
      <c r="F15" s="126"/>
      <c r="G15" s="126">
        <f>D15*15</f>
        <v>195</v>
      </c>
      <c r="H15" s="29">
        <f>G15</f>
        <v>195</v>
      </c>
      <c r="I15" s="29">
        <f t="shared" si="2"/>
        <v>208</v>
      </c>
      <c r="J15" s="29">
        <f t="shared" ref="J15:J19" si="3">3200*I15</f>
        <v>665600</v>
      </c>
      <c r="K15" s="29">
        <f t="shared" ref="K15:K19" si="4">H15*1600</f>
        <v>312000</v>
      </c>
      <c r="L15" s="43"/>
      <c r="M15" s="42">
        <f t="shared" ref="M15:M19" si="5">J15+K15</f>
        <v>977600</v>
      </c>
    </row>
    <row r="16" spans="1:13">
      <c r="A16" s="12"/>
      <c r="B16" s="1" t="s">
        <v>5</v>
      </c>
      <c r="C16" s="126"/>
      <c r="D16" s="126">
        <v>24</v>
      </c>
      <c r="E16" s="126">
        <f>D16</f>
        <v>24</v>
      </c>
      <c r="F16" s="126"/>
      <c r="G16" s="126">
        <f>D16*15</f>
        <v>360</v>
      </c>
      <c r="H16" s="29">
        <f>G16</f>
        <v>360</v>
      </c>
      <c r="I16" s="29">
        <f t="shared" si="2"/>
        <v>384</v>
      </c>
      <c r="J16" s="29">
        <f t="shared" si="3"/>
        <v>1228800</v>
      </c>
      <c r="K16" s="29">
        <f t="shared" si="4"/>
        <v>576000</v>
      </c>
      <c r="L16" s="43"/>
      <c r="M16" s="42">
        <f t="shared" si="5"/>
        <v>1804800</v>
      </c>
    </row>
    <row r="17" spans="1:13">
      <c r="A17" s="12"/>
      <c r="B17" s="2" t="s">
        <v>7</v>
      </c>
      <c r="C17" s="126"/>
      <c r="D17" s="126"/>
      <c r="E17" s="126">
        <f>D17</f>
        <v>0</v>
      </c>
      <c r="F17" s="126"/>
      <c r="G17" s="126">
        <f>D17*15</f>
        <v>0</v>
      </c>
      <c r="H17" s="29">
        <f>G17</f>
        <v>0</v>
      </c>
      <c r="I17" s="29">
        <f t="shared" si="2"/>
        <v>0</v>
      </c>
      <c r="J17" s="29">
        <f t="shared" si="3"/>
        <v>0</v>
      </c>
      <c r="K17" s="29">
        <f t="shared" si="4"/>
        <v>0</v>
      </c>
      <c r="L17" s="43"/>
      <c r="M17" s="42">
        <f t="shared" si="5"/>
        <v>0</v>
      </c>
    </row>
    <row r="18" spans="1:13">
      <c r="A18" s="13"/>
      <c r="B18" s="2" t="s">
        <v>8</v>
      </c>
      <c r="C18" s="126"/>
      <c r="D18" s="126"/>
      <c r="E18" s="126">
        <f>D18</f>
        <v>0</v>
      </c>
      <c r="F18" s="126"/>
      <c r="G18" s="126">
        <f>D18*15</f>
        <v>0</v>
      </c>
      <c r="H18" s="29">
        <f>G18</f>
        <v>0</v>
      </c>
      <c r="I18" s="29">
        <f t="shared" si="2"/>
        <v>0</v>
      </c>
      <c r="J18" s="29">
        <f t="shared" si="3"/>
        <v>0</v>
      </c>
      <c r="K18" s="29">
        <f t="shared" si="4"/>
        <v>0</v>
      </c>
      <c r="L18" s="43"/>
      <c r="M18" s="42">
        <f t="shared" si="5"/>
        <v>0</v>
      </c>
    </row>
    <row r="19" spans="1:13">
      <c r="A19" s="14"/>
      <c r="B19" s="23" t="s">
        <v>4</v>
      </c>
      <c r="C19" s="126"/>
      <c r="D19" s="126">
        <v>1</v>
      </c>
      <c r="E19" s="126">
        <f>D19</f>
        <v>1</v>
      </c>
      <c r="F19" s="126"/>
      <c r="G19" s="126">
        <f>D19*15</f>
        <v>15</v>
      </c>
      <c r="H19" s="29">
        <f>G19</f>
        <v>15</v>
      </c>
      <c r="I19" s="29">
        <f t="shared" si="2"/>
        <v>16</v>
      </c>
      <c r="J19" s="29">
        <f t="shared" si="3"/>
        <v>51200</v>
      </c>
      <c r="K19" s="29">
        <f t="shared" si="4"/>
        <v>24000</v>
      </c>
      <c r="L19" s="43"/>
      <c r="M19" s="42">
        <f t="shared" si="5"/>
        <v>75200</v>
      </c>
    </row>
    <row r="20" spans="1:13">
      <c r="A20" s="35">
        <v>3</v>
      </c>
      <c r="B20" s="32" t="s">
        <v>22</v>
      </c>
      <c r="C20" s="36"/>
      <c r="D20" s="36">
        <f>D21</f>
        <v>144</v>
      </c>
      <c r="E20" s="36">
        <f t="shared" ref="E20:L20" si="6">E21</f>
        <v>144</v>
      </c>
      <c r="F20" s="36"/>
      <c r="G20" s="36">
        <f t="shared" si="6"/>
        <v>2937</v>
      </c>
      <c r="H20" s="36">
        <f t="shared" si="6"/>
        <v>2937</v>
      </c>
      <c r="I20" s="36">
        <f t="shared" si="6"/>
        <v>3114</v>
      </c>
      <c r="J20" s="36">
        <f t="shared" si="6"/>
        <v>9964800</v>
      </c>
      <c r="K20" s="36">
        <f t="shared" si="6"/>
        <v>0</v>
      </c>
      <c r="L20" s="36">
        <f t="shared" si="6"/>
        <v>0</v>
      </c>
      <c r="M20" s="37">
        <f>M21</f>
        <v>9964800</v>
      </c>
    </row>
    <row r="21" spans="1:13">
      <c r="A21" s="10"/>
      <c r="B21" s="24" t="s">
        <v>19</v>
      </c>
      <c r="C21" s="126"/>
      <c r="D21" s="126">
        <v>144</v>
      </c>
      <c r="E21" s="126">
        <f>D21</f>
        <v>144</v>
      </c>
      <c r="F21" s="126"/>
      <c r="G21" s="126">
        <v>2937</v>
      </c>
      <c r="H21" s="29">
        <f>G21</f>
        <v>2937</v>
      </c>
      <c r="I21" s="29">
        <v>3114</v>
      </c>
      <c r="J21" s="29">
        <f>3200*I21</f>
        <v>9964800</v>
      </c>
      <c r="K21" s="29"/>
      <c r="L21" s="43"/>
      <c r="M21" s="42">
        <f>J21+K21</f>
        <v>9964800</v>
      </c>
    </row>
    <row r="22" spans="1:13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3">
      <c r="A23" s="15"/>
      <c r="B23" s="3" t="s">
        <v>9</v>
      </c>
      <c r="C23" s="126"/>
      <c r="D23" s="126"/>
      <c r="E23" s="126">
        <f>D23</f>
        <v>0</v>
      </c>
      <c r="F23" s="126"/>
      <c r="G23" s="126">
        <f>E23*32</f>
        <v>0</v>
      </c>
      <c r="H23" s="29">
        <f>G23</f>
        <v>0</v>
      </c>
      <c r="I23" s="29">
        <f>H23+E23*2</f>
        <v>0</v>
      </c>
      <c r="J23" s="29">
        <f>3200*I23</f>
        <v>0</v>
      </c>
      <c r="K23" s="29">
        <f>1600*H23</f>
        <v>0</v>
      </c>
      <c r="L23" s="43"/>
      <c r="M23" s="42">
        <f>J23+K23</f>
        <v>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3">
      <c r="A25" s="16"/>
      <c r="B25" s="23" t="s">
        <v>10</v>
      </c>
      <c r="C25" s="126"/>
      <c r="D25" s="126">
        <v>1</v>
      </c>
      <c r="E25" s="126">
        <f>D25</f>
        <v>1</v>
      </c>
      <c r="F25" s="126"/>
      <c r="G25" s="126">
        <f>E25*28</f>
        <v>28</v>
      </c>
      <c r="H25" s="29">
        <f>G25</f>
        <v>28</v>
      </c>
      <c r="I25" s="29">
        <f>H25+E25</f>
        <v>29</v>
      </c>
      <c r="J25" s="29">
        <f>3200*I25</f>
        <v>92800</v>
      </c>
      <c r="K25" s="29">
        <f>1600*H25</f>
        <v>44800</v>
      </c>
      <c r="L25" s="43"/>
      <c r="M25" s="42">
        <f>J25+K25</f>
        <v>137600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126"/>
      <c r="D27" s="126">
        <v>1</v>
      </c>
      <c r="E27" s="126">
        <f>D27</f>
        <v>1</v>
      </c>
      <c r="F27" s="126"/>
      <c r="G27" s="126">
        <f>E27*24</f>
        <v>24</v>
      </c>
      <c r="H27" s="29">
        <f>G27</f>
        <v>24</v>
      </c>
      <c r="I27" s="29">
        <f>H27+E27</f>
        <v>25</v>
      </c>
      <c r="J27" s="29">
        <f>3200*I27</f>
        <v>80000</v>
      </c>
      <c r="K27" s="29">
        <f>1600*H27</f>
        <v>38400</v>
      </c>
      <c r="L27" s="43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3</v>
      </c>
      <c r="D28" s="36">
        <f>D30+D31</f>
        <v>6</v>
      </c>
      <c r="E28" s="36">
        <f>SUM(E29:E31)</f>
        <v>9</v>
      </c>
      <c r="F28" s="36">
        <f>F29</f>
        <v>76</v>
      </c>
      <c r="G28" s="37">
        <f>G30+G31</f>
        <v>143</v>
      </c>
      <c r="H28" s="37">
        <f>SUM(H29:H31)</f>
        <v>219</v>
      </c>
      <c r="I28" s="36">
        <f t="shared" ref="I28:M28" si="10">SUM(I29:I31)</f>
        <v>228</v>
      </c>
      <c r="J28" s="36">
        <f t="shared" si="10"/>
        <v>729600</v>
      </c>
      <c r="K28" s="36">
        <f t="shared" si="10"/>
        <v>350400</v>
      </c>
      <c r="L28" s="36">
        <f t="shared" si="10"/>
        <v>0</v>
      </c>
      <c r="M28" s="37">
        <f t="shared" si="10"/>
        <v>1123200</v>
      </c>
    </row>
    <row r="29" spans="1:13">
      <c r="A29" s="12"/>
      <c r="B29" s="1" t="s">
        <v>3</v>
      </c>
      <c r="C29" s="126">
        <v>3</v>
      </c>
      <c r="D29" s="126"/>
      <c r="E29" s="126">
        <f>C29</f>
        <v>3</v>
      </c>
      <c r="F29" s="126">
        <v>76</v>
      </c>
      <c r="G29" s="126"/>
      <c r="H29" s="29">
        <f>F29</f>
        <v>76</v>
      </c>
      <c r="I29" s="29">
        <f>H29+E29</f>
        <v>79</v>
      </c>
      <c r="J29" s="29">
        <f>3200*I29</f>
        <v>252800</v>
      </c>
      <c r="K29" s="29">
        <f>1600*H29</f>
        <v>121600</v>
      </c>
      <c r="L29" s="43"/>
      <c r="M29" s="42">
        <f>J29+K29</f>
        <v>374400</v>
      </c>
    </row>
    <row r="30" spans="1:13">
      <c r="A30" s="12"/>
      <c r="B30" s="1" t="s">
        <v>11</v>
      </c>
      <c r="C30" s="126"/>
      <c r="D30" s="126">
        <v>5</v>
      </c>
      <c r="E30" s="126">
        <f>D30</f>
        <v>5</v>
      </c>
      <c r="F30" s="126"/>
      <c r="G30" s="29">
        <v>115</v>
      </c>
      <c r="H30" s="29">
        <f>G30</f>
        <v>115</v>
      </c>
      <c r="I30" s="29">
        <f>H30+E30</f>
        <v>120</v>
      </c>
      <c r="J30" s="29">
        <f>3200*I30</f>
        <v>384000</v>
      </c>
      <c r="K30" s="29">
        <f>1600*H30</f>
        <v>184000</v>
      </c>
      <c r="L30" s="43"/>
      <c r="M30" s="42">
        <f>J30+K30+M74</f>
        <v>611200</v>
      </c>
    </row>
    <row r="31" spans="1:13">
      <c r="A31" s="14"/>
      <c r="B31" s="130" t="s">
        <v>188</v>
      </c>
      <c r="C31" s="142"/>
      <c r="D31" s="142">
        <v>1</v>
      </c>
      <c r="E31" s="142">
        <f>D31</f>
        <v>1</v>
      </c>
      <c r="F31" s="142"/>
      <c r="G31" s="29">
        <v>28</v>
      </c>
      <c r="H31" s="29">
        <f>G31</f>
        <v>28</v>
      </c>
      <c r="I31" s="29">
        <f>H31+E31</f>
        <v>29</v>
      </c>
      <c r="J31" s="29">
        <f>3200*I31</f>
        <v>92800</v>
      </c>
      <c r="K31" s="29">
        <f>1600*H31</f>
        <v>44800</v>
      </c>
      <c r="L31" s="141"/>
      <c r="M31" s="42">
        <f>J31+K31</f>
        <v>137600</v>
      </c>
    </row>
    <row r="32" spans="1:13">
      <c r="A32" s="35">
        <v>8</v>
      </c>
      <c r="B32" s="32" t="s">
        <v>142</v>
      </c>
      <c r="C32" s="36"/>
      <c r="D32" s="36">
        <f>D33</f>
        <v>39</v>
      </c>
      <c r="E32" s="36">
        <f t="shared" ref="E32:L32" si="11">E33</f>
        <v>39</v>
      </c>
      <c r="F32" s="36"/>
      <c r="G32" s="36">
        <f t="shared" si="11"/>
        <v>585</v>
      </c>
      <c r="H32" s="36">
        <f t="shared" si="11"/>
        <v>585</v>
      </c>
      <c r="I32" s="37">
        <f>I33</f>
        <v>624</v>
      </c>
      <c r="J32" s="36">
        <f t="shared" si="11"/>
        <v>1996800</v>
      </c>
      <c r="K32" s="36">
        <f t="shared" si="11"/>
        <v>0</v>
      </c>
      <c r="L32" s="36">
        <f t="shared" si="11"/>
        <v>0</v>
      </c>
      <c r="M32" s="37">
        <f>M33</f>
        <v>1996800</v>
      </c>
    </row>
    <row r="33" spans="1:13">
      <c r="A33" s="10"/>
      <c r="B33" s="24" t="s">
        <v>19</v>
      </c>
      <c r="C33" s="126"/>
      <c r="D33" s="126">
        <v>39</v>
      </c>
      <c r="E33" s="126">
        <f>D33</f>
        <v>39</v>
      </c>
      <c r="F33" s="126"/>
      <c r="G33" s="126">
        <f>E33*15</f>
        <v>585</v>
      </c>
      <c r="H33" s="29">
        <f>G33</f>
        <v>585</v>
      </c>
      <c r="I33" s="29">
        <f>H33+E33</f>
        <v>624</v>
      </c>
      <c r="J33" s="29">
        <f>3200*I33</f>
        <v>1996800</v>
      </c>
      <c r="K33" s="29"/>
      <c r="L33" s="43"/>
      <c r="M33" s="42">
        <f>J33+K33</f>
        <v>1996800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10</v>
      </c>
      <c r="E34" s="36">
        <f>C34+D34</f>
        <v>16</v>
      </c>
      <c r="F34" s="36">
        <f>F35</f>
        <v>150</v>
      </c>
      <c r="G34" s="36">
        <f>G36+G37</f>
        <v>281</v>
      </c>
      <c r="H34" s="37">
        <f>SUM(H35:H37)</f>
        <v>431</v>
      </c>
      <c r="I34" s="37">
        <f>SUM(I35:I37)</f>
        <v>450</v>
      </c>
      <c r="J34" s="37">
        <f>SUM(J35:J37)</f>
        <v>1511200</v>
      </c>
      <c r="K34" s="37">
        <f>SUM(K35:K37)</f>
        <v>553600</v>
      </c>
      <c r="L34" s="36">
        <f t="shared" ref="L34" si="12">L36+L37</f>
        <v>0</v>
      </c>
      <c r="M34" s="37">
        <f>SUM(M35:M37)</f>
        <v>2064800</v>
      </c>
    </row>
    <row r="35" spans="1:13">
      <c r="A35" s="12"/>
      <c r="B35" s="1" t="s">
        <v>3</v>
      </c>
      <c r="C35" s="126">
        <v>6</v>
      </c>
      <c r="D35" s="126"/>
      <c r="E35" s="126">
        <f>C35</f>
        <v>6</v>
      </c>
      <c r="F35" s="126">
        <v>150</v>
      </c>
      <c r="G35" s="126"/>
      <c r="H35" s="29">
        <f>F35</f>
        <v>150</v>
      </c>
      <c r="I35" s="29">
        <f>H35+E35</f>
        <v>156</v>
      </c>
      <c r="J35" s="29">
        <f>3200*I35</f>
        <v>499200</v>
      </c>
      <c r="K35" s="29">
        <f>1600*H35</f>
        <v>240000</v>
      </c>
      <c r="L35" s="43"/>
      <c r="M35" s="42">
        <f>J35+K35</f>
        <v>739200</v>
      </c>
    </row>
    <row r="36" spans="1:13">
      <c r="A36" s="13"/>
      <c r="B36" s="1" t="s">
        <v>12</v>
      </c>
      <c r="C36" s="126"/>
      <c r="D36" s="126">
        <v>7</v>
      </c>
      <c r="E36" s="126">
        <f>D36</f>
        <v>7</v>
      </c>
      <c r="F36" s="126"/>
      <c r="G36" s="126">
        <v>196</v>
      </c>
      <c r="H36" s="29">
        <f>G36</f>
        <v>196</v>
      </c>
      <c r="I36" s="29">
        <v>205</v>
      </c>
      <c r="J36" s="29">
        <f>3200*I36</f>
        <v>656000</v>
      </c>
      <c r="K36" s="29">
        <f>1600*H36</f>
        <v>313600</v>
      </c>
      <c r="L36" s="43"/>
      <c r="M36" s="42">
        <f>J36+K36+M75</f>
        <v>969600</v>
      </c>
    </row>
    <row r="37" spans="1:13">
      <c r="A37" s="13"/>
      <c r="B37" s="196" t="s">
        <v>193</v>
      </c>
      <c r="C37" s="126"/>
      <c r="D37" s="126">
        <v>3</v>
      </c>
      <c r="E37" s="126">
        <f>D37</f>
        <v>3</v>
      </c>
      <c r="F37" s="126"/>
      <c r="G37" s="126">
        <v>85</v>
      </c>
      <c r="H37" s="29">
        <f>G37</f>
        <v>85</v>
      </c>
      <c r="I37" s="29">
        <v>89</v>
      </c>
      <c r="J37" s="29">
        <f>4000*I37</f>
        <v>356000</v>
      </c>
      <c r="K37" s="29"/>
      <c r="L37" s="43"/>
      <c r="M37" s="42">
        <f>J37+K37</f>
        <v>356000</v>
      </c>
    </row>
    <row r="38" spans="1:13">
      <c r="A38" s="35">
        <v>10</v>
      </c>
      <c r="B38" s="32" t="s">
        <v>28</v>
      </c>
      <c r="C38" s="36"/>
      <c r="D38" s="36">
        <f>D39+D40</f>
        <v>31</v>
      </c>
      <c r="E38" s="36">
        <f t="shared" ref="E38:M38" si="13">E39+E40</f>
        <v>31</v>
      </c>
      <c r="F38" s="36">
        <f t="shared" si="13"/>
        <v>0</v>
      </c>
      <c r="G38" s="36">
        <f t="shared" si="13"/>
        <v>491</v>
      </c>
      <c r="H38" s="36">
        <f t="shared" si="13"/>
        <v>491</v>
      </c>
      <c r="I38" s="36">
        <f t="shared" si="13"/>
        <v>522</v>
      </c>
      <c r="J38" s="36">
        <f t="shared" si="13"/>
        <v>2088000</v>
      </c>
      <c r="K38" s="36">
        <f t="shared" si="13"/>
        <v>0</v>
      </c>
      <c r="L38" s="36">
        <f t="shared" si="13"/>
        <v>0</v>
      </c>
      <c r="M38" s="36">
        <f t="shared" si="13"/>
        <v>2088000</v>
      </c>
    </row>
    <row r="39" spans="1:13">
      <c r="A39" s="13"/>
      <c r="B39" s="196" t="s">
        <v>192</v>
      </c>
      <c r="C39" s="126"/>
      <c r="D39" s="126">
        <v>31</v>
      </c>
      <c r="E39" s="126">
        <f>D39</f>
        <v>31</v>
      </c>
      <c r="F39" s="126"/>
      <c r="G39" s="126">
        <v>491</v>
      </c>
      <c r="H39" s="29">
        <f>G39</f>
        <v>491</v>
      </c>
      <c r="I39" s="29">
        <f>H39+E39</f>
        <v>522</v>
      </c>
      <c r="J39" s="29">
        <f>4000*I39</f>
        <v>2088000</v>
      </c>
      <c r="K39" s="29"/>
      <c r="L39" s="43"/>
      <c r="M39" s="42">
        <f>J39+K39</f>
        <v>2088000</v>
      </c>
    </row>
    <row r="40" spans="1:13">
      <c r="A40" s="14"/>
      <c r="B40" s="180"/>
      <c r="C40" s="179"/>
      <c r="D40" s="179"/>
      <c r="E40" s="179"/>
      <c r="F40" s="179"/>
      <c r="G40" s="179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3">
      <c r="A42" s="9"/>
      <c r="B42" s="24" t="s">
        <v>13</v>
      </c>
      <c r="C42" s="126"/>
      <c r="D42" s="126"/>
      <c r="E42" s="126">
        <f>D42</f>
        <v>0</v>
      </c>
      <c r="F42" s="126"/>
      <c r="G42" s="126">
        <f>E42*44</f>
        <v>0</v>
      </c>
      <c r="H42" s="29">
        <f>G42</f>
        <v>0</v>
      </c>
      <c r="I42" s="29">
        <f>H42+E42*2</f>
        <v>0</v>
      </c>
      <c r="J42" s="29">
        <f>4300*I42</f>
        <v>0</v>
      </c>
      <c r="K42" s="29">
        <f>1500*H42</f>
        <v>0</v>
      </c>
      <c r="L42" s="43"/>
      <c r="M42" s="42">
        <f>J42+K42</f>
        <v>0</v>
      </c>
    </row>
    <row r="43" spans="1:13">
      <c r="A43" s="9"/>
      <c r="B43" s="24" t="s">
        <v>14</v>
      </c>
      <c r="C43" s="126"/>
      <c r="D43" s="126"/>
      <c r="E43" s="126">
        <f>D43</f>
        <v>0</v>
      </c>
      <c r="F43" s="126"/>
      <c r="G43" s="142">
        <f>E43*44</f>
        <v>0</v>
      </c>
      <c r="H43" s="29">
        <f>G43</f>
        <v>0</v>
      </c>
      <c r="I43" s="29">
        <f>H43+E43*2</f>
        <v>0</v>
      </c>
      <c r="J43" s="29">
        <f>4300*I43</f>
        <v>0</v>
      </c>
      <c r="K43" s="29">
        <f>1500*H43</f>
        <v>0</v>
      </c>
      <c r="L43" s="43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126"/>
      <c r="D45" s="126">
        <v>1</v>
      </c>
      <c r="E45" s="126">
        <f>D45</f>
        <v>1</v>
      </c>
      <c r="F45" s="126"/>
      <c r="G45" s="126">
        <f>D45*40</f>
        <v>40</v>
      </c>
      <c r="H45" s="29">
        <f>G45</f>
        <v>40</v>
      </c>
      <c r="I45" s="126">
        <f>E45*42</f>
        <v>42</v>
      </c>
      <c r="J45" s="29">
        <f>5590*I45</f>
        <v>234780</v>
      </c>
      <c r="K45" s="29">
        <f>1500*H45</f>
        <v>60000</v>
      </c>
      <c r="L45" s="43"/>
      <c r="M45" s="42">
        <f>J45+K45</f>
        <v>294780</v>
      </c>
    </row>
    <row r="46" spans="1:13">
      <c r="A46" s="18"/>
      <c r="B46" s="24" t="s">
        <v>15</v>
      </c>
      <c r="C46" s="126"/>
      <c r="D46" s="126">
        <v>1</v>
      </c>
      <c r="E46" s="126">
        <f>D46</f>
        <v>1</v>
      </c>
      <c r="F46" s="126"/>
      <c r="G46" s="126">
        <f>D46*40</f>
        <v>40</v>
      </c>
      <c r="H46" s="29">
        <f>G46</f>
        <v>40</v>
      </c>
      <c r="I46" s="126">
        <f>E46*42</f>
        <v>42</v>
      </c>
      <c r="J46" s="29">
        <f>5590*I46</f>
        <v>234780</v>
      </c>
      <c r="K46" s="29">
        <f>1500*H46</f>
        <v>60000</v>
      </c>
      <c r="L46" s="43"/>
      <c r="M46" s="42">
        <f>J46+K46</f>
        <v>294780</v>
      </c>
    </row>
    <row r="47" spans="1:13">
      <c r="A47" s="9"/>
      <c r="B47" s="22" t="s">
        <v>167</v>
      </c>
      <c r="C47" s="126"/>
      <c r="D47" s="126"/>
      <c r="E47" s="126">
        <f>D47</f>
        <v>0</v>
      </c>
      <c r="F47" s="126"/>
      <c r="G47" s="126">
        <f>E47*38</f>
        <v>0</v>
      </c>
      <c r="H47" s="29">
        <f>G47</f>
        <v>0</v>
      </c>
      <c r="I47" s="29">
        <f>H47+E47*2</f>
        <v>0</v>
      </c>
      <c r="J47" s="29">
        <f>5590*I47</f>
        <v>0</v>
      </c>
      <c r="K47" s="29">
        <f>3200*H47</f>
        <v>0</v>
      </c>
      <c r="L47" s="43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126"/>
      <c r="D49" s="126">
        <v>1</v>
      </c>
      <c r="E49" s="126">
        <f>D49</f>
        <v>1</v>
      </c>
      <c r="F49" s="126"/>
      <c r="G49" s="126">
        <f>D49*28</f>
        <v>28</v>
      </c>
      <c r="H49" s="29">
        <f>G49</f>
        <v>28</v>
      </c>
      <c r="I49" s="29">
        <f>H49+E49</f>
        <v>29</v>
      </c>
      <c r="J49" s="29">
        <f>4300*I49</f>
        <v>124700</v>
      </c>
      <c r="K49" s="29">
        <f>2500*H49</f>
        <v>70000</v>
      </c>
      <c r="L49" s="43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7</v>
      </c>
      <c r="E50" s="36">
        <f t="shared" ref="E50:L50" si="17">E51+E52</f>
        <v>7</v>
      </c>
      <c r="F50" s="36"/>
      <c r="G50" s="36">
        <f t="shared" si="17"/>
        <v>118</v>
      </c>
      <c r="H50" s="36">
        <f t="shared" si="17"/>
        <v>118</v>
      </c>
      <c r="I50" s="36">
        <f t="shared" si="17"/>
        <v>125</v>
      </c>
      <c r="J50" s="36">
        <f t="shared" si="17"/>
        <v>500000</v>
      </c>
      <c r="K50" s="36">
        <f t="shared" si="17"/>
        <v>0</v>
      </c>
      <c r="L50" s="36">
        <f t="shared" si="17"/>
        <v>0</v>
      </c>
      <c r="M50" s="37">
        <f>M51+M52</f>
        <v>500000</v>
      </c>
    </row>
    <row r="51" spans="1:13">
      <c r="A51" s="89"/>
      <c r="B51" s="92" t="s">
        <v>137</v>
      </c>
      <c r="C51" s="90"/>
      <c r="D51" s="90">
        <v>1</v>
      </c>
      <c r="E51" s="126">
        <f>D51</f>
        <v>1</v>
      </c>
      <c r="F51" s="90"/>
      <c r="G51" s="90">
        <f>E51*15</f>
        <v>15</v>
      </c>
      <c r="H51" s="29">
        <f>G51</f>
        <v>15</v>
      </c>
      <c r="I51" s="29">
        <f>H51+E51</f>
        <v>16</v>
      </c>
      <c r="J51" s="29">
        <f>4000*I51</f>
        <v>64000</v>
      </c>
      <c r="K51" s="29"/>
      <c r="L51" s="91"/>
      <c r="M51" s="42">
        <f>J51+K51</f>
        <v>64000</v>
      </c>
    </row>
    <row r="52" spans="1:13">
      <c r="A52" s="13"/>
      <c r="B52" s="93" t="s">
        <v>18</v>
      </c>
      <c r="C52" s="126"/>
      <c r="D52" s="126">
        <v>6</v>
      </c>
      <c r="E52" s="126">
        <f>D52</f>
        <v>6</v>
      </c>
      <c r="F52" s="126"/>
      <c r="G52" s="90">
        <v>103</v>
      </c>
      <c r="H52" s="29">
        <f>G52</f>
        <v>103</v>
      </c>
      <c r="I52" s="29">
        <f>H52+E52</f>
        <v>109</v>
      </c>
      <c r="J52" s="29">
        <f>4000*I52</f>
        <v>436000</v>
      </c>
      <c r="K52" s="29"/>
      <c r="L52" s="43"/>
      <c r="M52" s="42">
        <f>J52+K52</f>
        <v>436000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29">
        <f>5590*I54</f>
        <v>0</v>
      </c>
      <c r="K54" s="29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29">
        <f>6500*I56</f>
        <v>0</v>
      </c>
      <c r="K56" s="29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1</v>
      </c>
      <c r="E57" s="60">
        <f>SUM(E58:E60)</f>
        <v>1</v>
      </c>
      <c r="F57" s="60"/>
      <c r="G57" s="60">
        <f>SUM(G58:G60)</f>
        <v>38</v>
      </c>
      <c r="H57" s="95">
        <f>SUM(H58:H60)</f>
        <v>38</v>
      </c>
      <c r="I57" s="60">
        <f t="shared" ref="I57:M57" si="20">SUM(I58:I60)</f>
        <v>40</v>
      </c>
      <c r="J57" s="60">
        <f t="shared" si="20"/>
        <v>260000</v>
      </c>
      <c r="K57" s="60">
        <f t="shared" si="20"/>
        <v>57000</v>
      </c>
      <c r="L57" s="60">
        <f t="shared" si="20"/>
        <v>0</v>
      </c>
      <c r="M57" s="60">
        <f t="shared" si="20"/>
        <v>317000</v>
      </c>
    </row>
    <row r="58" spans="1:13">
      <c r="A58" s="14"/>
      <c r="B58" s="129" t="s">
        <v>84</v>
      </c>
      <c r="C58" s="28"/>
      <c r="D58" s="28">
        <v>1</v>
      </c>
      <c r="E58" s="28">
        <f>D58</f>
        <v>1</v>
      </c>
      <c r="F58" s="28"/>
      <c r="G58" s="28">
        <f>E58*38</f>
        <v>38</v>
      </c>
      <c r="H58" s="30">
        <f>G58</f>
        <v>38</v>
      </c>
      <c r="I58" s="30">
        <f>H58+E58*2</f>
        <v>40</v>
      </c>
      <c r="J58" s="59">
        <f>6500*I58</f>
        <v>260000</v>
      </c>
      <c r="K58" s="29">
        <f>1500*H58</f>
        <v>57000</v>
      </c>
      <c r="L58" s="45"/>
      <c r="M58" s="42">
        <f>J58+K58</f>
        <v>317000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29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197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1</v>
      </c>
      <c r="E61" s="60">
        <f>E62+E63</f>
        <v>1</v>
      </c>
      <c r="F61" s="60"/>
      <c r="G61" s="60">
        <f>G62+G63</f>
        <v>45</v>
      </c>
      <c r="H61" s="60">
        <f t="shared" ref="H61:L61" si="22">H62+H63</f>
        <v>45</v>
      </c>
      <c r="I61" s="60">
        <f t="shared" si="22"/>
        <v>47</v>
      </c>
      <c r="J61" s="60">
        <f t="shared" si="22"/>
        <v>202100</v>
      </c>
      <c r="K61" s="60">
        <f t="shared" si="22"/>
        <v>112500</v>
      </c>
      <c r="L61" s="60">
        <f t="shared" si="22"/>
        <v>0</v>
      </c>
      <c r="M61" s="95">
        <f>M62+M63</f>
        <v>314600</v>
      </c>
    </row>
    <row r="62" spans="1:13">
      <c r="A62" s="109"/>
      <c r="B62" s="112" t="s">
        <v>165</v>
      </c>
      <c r="C62" s="114"/>
      <c r="D62" s="114">
        <v>1</v>
      </c>
      <c r="E62" s="111">
        <f>D62</f>
        <v>1</v>
      </c>
      <c r="F62" s="114"/>
      <c r="G62" s="114">
        <v>45</v>
      </c>
      <c r="H62" s="115">
        <f>G62</f>
        <v>45</v>
      </c>
      <c r="I62" s="115">
        <f>H62+E62*2</f>
        <v>47</v>
      </c>
      <c r="J62" s="116">
        <f>4300*I62</f>
        <v>202100</v>
      </c>
      <c r="K62" s="115">
        <f>H62*2500</f>
        <v>112500</v>
      </c>
      <c r="L62" s="117"/>
      <c r="M62" s="42">
        <f>J62+K62</f>
        <v>314600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1</v>
      </c>
      <c r="D64" s="103"/>
      <c r="E64" s="103">
        <f t="shared" ref="E64:L66" si="23">E65</f>
        <v>1</v>
      </c>
      <c r="F64" s="103">
        <f t="shared" si="23"/>
        <v>39</v>
      </c>
      <c r="G64" s="103"/>
      <c r="H64" s="103">
        <f t="shared" si="23"/>
        <v>39</v>
      </c>
      <c r="I64" s="103">
        <f t="shared" si="23"/>
        <v>41</v>
      </c>
      <c r="J64" s="103">
        <f t="shared" si="23"/>
        <v>266500</v>
      </c>
      <c r="K64" s="103">
        <f t="shared" si="23"/>
        <v>124800</v>
      </c>
      <c r="L64" s="103">
        <f t="shared" si="23"/>
        <v>0</v>
      </c>
      <c r="M64" s="104">
        <f>M65</f>
        <v>391300</v>
      </c>
    </row>
    <row r="65" spans="1:13">
      <c r="A65" s="14"/>
      <c r="B65" s="100" t="s">
        <v>150</v>
      </c>
      <c r="C65" s="101">
        <v>1</v>
      </c>
      <c r="D65" s="101"/>
      <c r="E65" s="101">
        <f>C65</f>
        <v>1</v>
      </c>
      <c r="F65" s="101">
        <f>E65*39</f>
        <v>39</v>
      </c>
      <c r="G65" s="101"/>
      <c r="H65" s="102">
        <f>F65</f>
        <v>39</v>
      </c>
      <c r="I65" s="102">
        <f>H65+E65*2</f>
        <v>41</v>
      </c>
      <c r="J65" s="29">
        <f>6500*I65</f>
        <v>266500</v>
      </c>
      <c r="K65" s="29">
        <f>3200*H65</f>
        <v>124800</v>
      </c>
      <c r="L65" s="45"/>
      <c r="M65" s="42">
        <f>J65+K65</f>
        <v>391300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2</v>
      </c>
      <c r="E66" s="103">
        <f>E67</f>
        <v>2</v>
      </c>
      <c r="F66" s="103">
        <f t="shared" si="23"/>
        <v>0</v>
      </c>
      <c r="G66" s="103">
        <f>G67</f>
        <v>80</v>
      </c>
      <c r="H66" s="103">
        <f t="shared" si="23"/>
        <v>80</v>
      </c>
      <c r="I66" s="103">
        <f t="shared" si="23"/>
        <v>84</v>
      </c>
      <c r="J66" s="103">
        <f t="shared" si="23"/>
        <v>469560</v>
      </c>
      <c r="K66" s="103">
        <f t="shared" si="23"/>
        <v>256000</v>
      </c>
      <c r="L66" s="103">
        <f t="shared" si="23"/>
        <v>0</v>
      </c>
      <c r="M66" s="104">
        <f>M67</f>
        <v>725560</v>
      </c>
    </row>
    <row r="67" spans="1:13">
      <c r="A67" s="14"/>
      <c r="B67" s="128" t="s">
        <v>169</v>
      </c>
      <c r="C67" s="101"/>
      <c r="D67" s="101">
        <v>2</v>
      </c>
      <c r="E67" s="101">
        <f>D67</f>
        <v>2</v>
      </c>
      <c r="F67" s="101"/>
      <c r="G67" s="101">
        <f>E67*40</f>
        <v>80</v>
      </c>
      <c r="H67" s="102">
        <f>G67</f>
        <v>80</v>
      </c>
      <c r="I67" s="102">
        <f>H67+E67*2</f>
        <v>84</v>
      </c>
      <c r="J67" s="29">
        <f>5590*I67</f>
        <v>469560</v>
      </c>
      <c r="K67" s="29">
        <f>3200*H67</f>
        <v>256000</v>
      </c>
      <c r="L67" s="45"/>
      <c r="M67" s="42">
        <f>J67+K67</f>
        <v>725560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29">
        <f>5590*I69</f>
        <v>0</v>
      </c>
      <c r="K69" s="29">
        <f>3200*H69</f>
        <v>0</v>
      </c>
      <c r="L69" s="45"/>
      <c r="M69" s="42">
        <f>J69+K69</f>
        <v>0</v>
      </c>
    </row>
    <row r="70" spans="1:13">
      <c r="A70" s="105">
        <v>22</v>
      </c>
      <c r="B70" s="106"/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/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29">
        <f>3200*I71</f>
        <v>0</v>
      </c>
      <c r="K71" s="29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1</v>
      </c>
      <c r="E72" s="103">
        <f t="shared" si="25"/>
        <v>1</v>
      </c>
      <c r="F72" s="103">
        <f t="shared" si="25"/>
        <v>0</v>
      </c>
      <c r="G72" s="103">
        <f t="shared" si="25"/>
        <v>41</v>
      </c>
      <c r="H72" s="104">
        <f t="shared" si="25"/>
        <v>41</v>
      </c>
      <c r="I72" s="104">
        <f t="shared" si="25"/>
        <v>43</v>
      </c>
      <c r="J72" s="104">
        <f t="shared" si="25"/>
        <v>240370</v>
      </c>
      <c r="K72" s="104">
        <f t="shared" si="25"/>
        <v>131200</v>
      </c>
      <c r="L72" s="103">
        <f t="shared" si="25"/>
        <v>0</v>
      </c>
      <c r="M72" s="104">
        <f>M73</f>
        <v>371570</v>
      </c>
    </row>
    <row r="73" spans="1:13">
      <c r="A73" s="14"/>
      <c r="B73" s="128" t="s">
        <v>182</v>
      </c>
      <c r="C73" s="101"/>
      <c r="D73" s="101">
        <v>1</v>
      </c>
      <c r="E73" s="101">
        <f>D73</f>
        <v>1</v>
      </c>
      <c r="F73" s="101"/>
      <c r="G73" s="101">
        <f>E73*41</f>
        <v>41</v>
      </c>
      <c r="H73" s="102">
        <f>G73</f>
        <v>41</v>
      </c>
      <c r="I73" s="102">
        <f>H73+E73*2</f>
        <v>43</v>
      </c>
      <c r="J73" s="29">
        <f>5590*I73</f>
        <v>240370</v>
      </c>
      <c r="K73" s="29">
        <f>3200*H73</f>
        <v>131200</v>
      </c>
      <c r="L73" s="45"/>
      <c r="M73" s="42">
        <f>J73+K73</f>
        <v>371570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>
        <v>1</v>
      </c>
      <c r="M74" s="52">
        <f>43200*L74</f>
        <v>43200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32</v>
      </c>
      <c r="D76" s="41">
        <f>D8+D13+D20+D22+D24+D26+D28+D32+D34+D38+D41+D44+D48+D50+D53+D55+D57+D61+D66+D68+D70+D72</f>
        <v>287</v>
      </c>
      <c r="E76" s="41">
        <f>E8+E13+E20+E22+E24+E26+E28+E32+E34+E38+E41+E44+E48+E50+E53+E55+E57+E61+E64+E66+E68+E70+E72</f>
        <v>319</v>
      </c>
      <c r="F76" s="41">
        <f>F8+F13+F28+F34+F64</f>
        <v>604</v>
      </c>
      <c r="G76" s="41">
        <f>G8+G13+G20+G22+G24+G26+G28+G32+G34+G38+G41+G44+G48+G50+G53+G55+G57+G61+G66+G68+G70+G72</f>
        <v>5545</v>
      </c>
      <c r="H76" s="41">
        <f>H8+H13+H20+H22+H24+H26+H28+H32+H34+H38+H41+H44+H48+H50+H53+H55+H57+H61+H64+H66+H68+H70+H72</f>
        <v>6149</v>
      </c>
      <c r="I76" s="41">
        <f>I8+I13+I20+I22+I24+I26+I28+I32+I34+I38+I41+I44+I48+I50+I53+I55+I57+I61+I64+I66+I68+I70+I72</f>
        <v>6513</v>
      </c>
      <c r="J76" s="41">
        <f>J8+J13+J20+J22+J24+J26+J28+J32+J34+J38+J41+J44+J48+J50+J53+J55+J57+J61+J64+J66+J68+J70+J72</f>
        <v>22312790</v>
      </c>
      <c r="K76" s="41">
        <f>K8+K13+K20+K22+K24+K26+K28+K32+K34+K38+K41+K44+K48+K50+K53+K55+K57+K61+K64+K66+K68+K70+K72</f>
        <v>3351500</v>
      </c>
      <c r="L76" s="41"/>
      <c r="M76" s="41">
        <f>M8+M13+M20+M22+M24+M26+M28+M32+M34+M38+M41+M44+M48+M50+M53+M55+M57+M61+M64+M77+M78+M66+M68+M70+M72</f>
        <v>25772490</v>
      </c>
    </row>
    <row r="77" spans="1:13" ht="13.5" thickTop="1">
      <c r="D77" s="270"/>
      <c r="E77" s="270"/>
      <c r="J77" s="79"/>
      <c r="K77" s="86" t="s">
        <v>87</v>
      </c>
      <c r="L77" s="85">
        <v>1</v>
      </c>
      <c r="M77" s="86">
        <f>20000*L77</f>
        <v>20000</v>
      </c>
    </row>
    <row r="78" spans="1:13">
      <c r="B78" s="81"/>
      <c r="C78" s="131"/>
      <c r="D78" s="248"/>
      <c r="E78" s="248"/>
      <c r="F78" s="131"/>
      <c r="G78" s="131"/>
      <c r="H78" s="81"/>
      <c r="J78" s="80"/>
      <c r="K78" s="87" t="s">
        <v>88</v>
      </c>
      <c r="L78" s="88">
        <v>3</v>
      </c>
      <c r="M78" s="87">
        <f>15000*L78</f>
        <v>45000</v>
      </c>
    </row>
    <row r="79" spans="1:13">
      <c r="B79" s="132"/>
      <c r="C79" s="131"/>
      <c r="D79" s="261"/>
      <c r="E79" s="261"/>
      <c r="F79" s="131"/>
      <c r="G79" s="131"/>
      <c r="H79" s="81"/>
      <c r="K79" s="73" t="s">
        <v>32</v>
      </c>
      <c r="L79" s="127">
        <f>L77+L78</f>
        <v>4</v>
      </c>
    </row>
    <row r="80" spans="1:13">
      <c r="B80" s="132"/>
      <c r="C80" s="131"/>
      <c r="D80" s="263"/>
      <c r="E80" s="263"/>
      <c r="F80" s="133"/>
      <c r="G80" s="133"/>
      <c r="H80" s="82"/>
      <c r="I80" s="77"/>
      <c r="J80" s="134"/>
      <c r="K80" s="81"/>
      <c r="L80" s="131"/>
      <c r="M80" s="81"/>
    </row>
    <row r="81" spans="2:13">
      <c r="B81" s="132"/>
      <c r="C81" s="131"/>
      <c r="D81" s="261"/>
      <c r="E81" s="261"/>
      <c r="F81" s="131"/>
      <c r="G81" s="131"/>
      <c r="H81" s="82"/>
      <c r="I81" s="74"/>
      <c r="J81" s="81"/>
      <c r="K81" s="136"/>
      <c r="L81" s="136"/>
      <c r="M81" s="136"/>
    </row>
    <row r="82" spans="2:13">
      <c r="B82" s="132"/>
      <c r="C82" s="131"/>
      <c r="D82" s="261"/>
      <c r="E82" s="261"/>
      <c r="F82" s="131"/>
      <c r="G82" s="131"/>
      <c r="H82" s="82"/>
      <c r="I82" s="73"/>
      <c r="J82" s="81"/>
      <c r="K82" s="81"/>
      <c r="L82" s="139"/>
      <c r="M82" s="97"/>
    </row>
    <row r="83" spans="2:13">
      <c r="B83" s="132"/>
      <c r="C83" s="131"/>
      <c r="D83" s="261"/>
      <c r="E83" s="261"/>
      <c r="F83" s="131"/>
      <c r="G83" s="131"/>
      <c r="H83" s="82"/>
      <c r="I83" s="74"/>
      <c r="J83" s="81"/>
      <c r="K83" s="81"/>
      <c r="L83" s="131"/>
      <c r="M83" s="97"/>
    </row>
    <row r="84" spans="2:13">
      <c r="B84" s="132"/>
      <c r="C84" s="131"/>
      <c r="D84" s="261"/>
      <c r="E84" s="261"/>
      <c r="F84" s="135"/>
      <c r="G84" s="135"/>
      <c r="H84" s="83"/>
      <c r="I84" s="74"/>
      <c r="J84" s="81"/>
      <c r="K84" s="81"/>
      <c r="L84" s="131"/>
      <c r="M84" s="81"/>
    </row>
    <row r="85" spans="2:13">
      <c r="B85" s="132"/>
      <c r="C85" s="131"/>
      <c r="D85" s="261"/>
      <c r="E85" s="261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131"/>
      <c r="D86" s="262"/>
      <c r="E86" s="262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131"/>
      <c r="D87" s="261"/>
      <c r="E87" s="261"/>
      <c r="F87" s="131"/>
      <c r="G87" s="131"/>
      <c r="H87" s="97"/>
      <c r="J87" s="81"/>
      <c r="K87" s="81"/>
      <c r="L87" s="81"/>
      <c r="M87" s="97"/>
    </row>
    <row r="88" spans="2:13">
      <c r="B88" s="137"/>
      <c r="C88" s="131"/>
      <c r="D88" s="261"/>
      <c r="E88" s="261"/>
      <c r="F88" s="131"/>
      <c r="G88" s="131"/>
      <c r="H88" s="81"/>
      <c r="I88" s="31"/>
      <c r="J88" s="31"/>
    </row>
    <row r="89" spans="2:13">
      <c r="B89" s="138"/>
      <c r="C89" s="139"/>
      <c r="D89" s="261"/>
      <c r="E89" s="261"/>
      <c r="F89" s="131"/>
      <c r="G89" s="131"/>
      <c r="H89" s="81"/>
    </row>
    <row r="90" spans="2:13">
      <c r="B90" s="140"/>
      <c r="C90" s="131"/>
      <c r="D90" s="261"/>
      <c r="E90" s="261"/>
      <c r="F90" s="81"/>
      <c r="G90" s="81"/>
      <c r="H90" s="81"/>
      <c r="J90" s="31"/>
      <c r="M90" s="31"/>
    </row>
    <row r="91" spans="2:13">
      <c r="B91" s="140"/>
      <c r="C91" s="131"/>
      <c r="D91" s="261"/>
      <c r="E91" s="261"/>
      <c r="F91" s="81"/>
      <c r="G91" s="81"/>
      <c r="H91" s="81"/>
      <c r="J91" t="s">
        <v>70</v>
      </c>
    </row>
  </sheetData>
  <mergeCells count="28">
    <mergeCell ref="A4:M4"/>
    <mergeCell ref="A1:C1"/>
    <mergeCell ref="D1:M1"/>
    <mergeCell ref="A2:C2"/>
    <mergeCell ref="D2:M2"/>
    <mergeCell ref="A3:C3"/>
    <mergeCell ref="D80:E80"/>
    <mergeCell ref="A5:M5"/>
    <mergeCell ref="C6:E6"/>
    <mergeCell ref="F6:I6"/>
    <mergeCell ref="J6:J7"/>
    <mergeCell ref="K6:K7"/>
    <mergeCell ref="L6:L7"/>
    <mergeCell ref="M6:M7"/>
    <mergeCell ref="D77:E77"/>
    <mergeCell ref="D78:E78"/>
    <mergeCell ref="D79:E79"/>
    <mergeCell ref="D90:E90"/>
    <mergeCell ref="D91:E91"/>
    <mergeCell ref="D81:E81"/>
    <mergeCell ref="D82:E82"/>
    <mergeCell ref="D87:E87"/>
    <mergeCell ref="D88:E88"/>
    <mergeCell ref="D89:E89"/>
    <mergeCell ref="D83:E83"/>
    <mergeCell ref="D84:E84"/>
    <mergeCell ref="D85:E85"/>
    <mergeCell ref="D86:E86"/>
  </mergeCells>
  <phoneticPr fontId="9" type="noConversion"/>
  <pageMargins left="0.75" right="0.75" top="0.25" bottom="0.25" header="0.5" footer="0.5"/>
  <pageSetup paperSize="9" orientation="landscape" verticalDpi="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M91"/>
  <sheetViews>
    <sheetView workbookViewId="0">
      <selection sqref="A1:XFD1048576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2" t="s">
        <v>64</v>
      </c>
      <c r="B1" s="272"/>
      <c r="C1" s="272"/>
      <c r="D1" s="273" t="s">
        <v>65</v>
      </c>
      <c r="E1" s="273"/>
      <c r="F1" s="273"/>
      <c r="G1" s="273"/>
      <c r="H1" s="273"/>
      <c r="I1" s="273"/>
      <c r="J1" s="273"/>
      <c r="K1" s="273"/>
      <c r="L1" s="273"/>
      <c r="M1" s="273"/>
    </row>
    <row r="2" spans="1:13">
      <c r="A2" s="273" t="s">
        <v>66</v>
      </c>
      <c r="B2" s="273"/>
      <c r="C2" s="273"/>
      <c r="D2" s="274" t="s">
        <v>67</v>
      </c>
      <c r="E2" s="274"/>
      <c r="F2" s="274"/>
      <c r="G2" s="274"/>
      <c r="H2" s="274"/>
      <c r="I2" s="274"/>
      <c r="J2" s="274"/>
      <c r="K2" s="274"/>
      <c r="L2" s="274"/>
      <c r="M2" s="274"/>
    </row>
    <row r="3" spans="1:13">
      <c r="A3" s="249" t="s">
        <v>68</v>
      </c>
      <c r="B3" s="249"/>
      <c r="C3" s="249"/>
    </row>
    <row r="4" spans="1:13" ht="20.25">
      <c r="A4" s="271" t="s">
        <v>69</v>
      </c>
      <c r="B4" s="271"/>
      <c r="C4" s="271"/>
      <c r="D4" s="271"/>
      <c r="E4" s="271"/>
      <c r="F4" s="271"/>
      <c r="G4" s="271"/>
      <c r="H4" s="271"/>
      <c r="I4" s="271"/>
      <c r="J4" s="271"/>
      <c r="K4" s="271"/>
      <c r="L4" s="271"/>
      <c r="M4" s="271"/>
    </row>
    <row r="5" spans="1:13" ht="13.5" thickBot="1">
      <c r="A5" s="264" t="s">
        <v>194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</row>
    <row r="6" spans="1:13" ht="13.5" customHeight="1" thickTop="1">
      <c r="A6" s="5" t="s">
        <v>0</v>
      </c>
      <c r="B6" s="20" t="s">
        <v>1</v>
      </c>
      <c r="C6" s="265" t="s">
        <v>31</v>
      </c>
      <c r="D6" s="265"/>
      <c r="E6" s="265"/>
      <c r="F6" s="265" t="s">
        <v>33</v>
      </c>
      <c r="G6" s="265"/>
      <c r="H6" s="265"/>
      <c r="I6" s="265"/>
      <c r="J6" s="266" t="s">
        <v>41</v>
      </c>
      <c r="K6" s="266" t="s">
        <v>42</v>
      </c>
      <c r="L6" s="266" t="s">
        <v>43</v>
      </c>
      <c r="M6" s="268" t="s">
        <v>45</v>
      </c>
    </row>
    <row r="7" spans="1:13">
      <c r="A7" s="6" t="s">
        <v>2</v>
      </c>
      <c r="B7" s="21" t="s">
        <v>38</v>
      </c>
      <c r="C7" s="205" t="s">
        <v>35</v>
      </c>
      <c r="D7" s="205" t="s">
        <v>36</v>
      </c>
      <c r="E7" s="205" t="s">
        <v>32</v>
      </c>
      <c r="F7" s="205" t="s">
        <v>34</v>
      </c>
      <c r="G7" s="205" t="s">
        <v>37</v>
      </c>
      <c r="H7" s="27" t="s">
        <v>39</v>
      </c>
      <c r="I7" s="205" t="s">
        <v>40</v>
      </c>
      <c r="J7" s="267"/>
      <c r="K7" s="267"/>
      <c r="L7" s="267"/>
      <c r="M7" s="269"/>
    </row>
    <row r="8" spans="1:13">
      <c r="A8" s="35">
        <v>1</v>
      </c>
      <c r="B8" s="32" t="s">
        <v>20</v>
      </c>
      <c r="C8" s="33">
        <f>C9</f>
        <v>0</v>
      </c>
      <c r="D8" s="33">
        <f>D10+D11+D12</f>
        <v>0</v>
      </c>
      <c r="E8" s="33">
        <f>SUM(E9:E12)</f>
        <v>0</v>
      </c>
      <c r="F8" s="33">
        <f>F9</f>
        <v>0</v>
      </c>
      <c r="G8" s="33">
        <f>G10+G11+G12</f>
        <v>0</v>
      </c>
      <c r="H8" s="34">
        <f>SUM(H9:H12)</f>
        <v>0</v>
      </c>
      <c r="I8" s="34">
        <f>SUM(I9:I12)</f>
        <v>0</v>
      </c>
      <c r="J8" s="34">
        <f>SUM(J9:J12)</f>
        <v>0</v>
      </c>
      <c r="K8" s="34">
        <f>SUM(K9:K12)</f>
        <v>0</v>
      </c>
      <c r="L8" s="34">
        <f>L9+L10+L11+L12</f>
        <v>0</v>
      </c>
      <c r="M8" s="34">
        <f>SUM(M9:M12)</f>
        <v>0</v>
      </c>
    </row>
    <row r="9" spans="1:13">
      <c r="A9" s="8"/>
      <c r="B9" s="1" t="s">
        <v>3</v>
      </c>
      <c r="C9" s="205"/>
      <c r="D9" s="205"/>
      <c r="E9" s="205">
        <f>C9</f>
        <v>0</v>
      </c>
      <c r="F9" s="205">
        <f>E9*24</f>
        <v>0</v>
      </c>
      <c r="G9" s="205"/>
      <c r="H9" s="178">
        <f>F9</f>
        <v>0</v>
      </c>
      <c r="I9" s="178">
        <f>H9+E9</f>
        <v>0</v>
      </c>
      <c r="J9" s="178">
        <f>3200*I9</f>
        <v>0</v>
      </c>
      <c r="K9" s="178">
        <f>1600*H9</f>
        <v>0</v>
      </c>
      <c r="L9" s="141"/>
      <c r="M9" s="42">
        <f t="shared" ref="M9:M12" si="0">J9+K9</f>
        <v>0</v>
      </c>
    </row>
    <row r="10" spans="1:13">
      <c r="A10" s="9"/>
      <c r="B10" s="1" t="s">
        <v>6</v>
      </c>
      <c r="C10" s="205"/>
      <c r="D10" s="205"/>
      <c r="E10" s="205">
        <f>D10</f>
        <v>0</v>
      </c>
      <c r="F10" s="205"/>
      <c r="G10" s="205"/>
      <c r="H10" s="178">
        <f>G10</f>
        <v>0</v>
      </c>
      <c r="I10" s="178">
        <f>H10+E10</f>
        <v>0</v>
      </c>
      <c r="J10" s="178">
        <f>3200*I10</f>
        <v>0</v>
      </c>
      <c r="K10" s="178">
        <f>1600*H10</f>
        <v>0</v>
      </c>
      <c r="L10" s="141"/>
      <c r="M10" s="42">
        <f t="shared" si="0"/>
        <v>0</v>
      </c>
    </row>
    <row r="11" spans="1:13">
      <c r="A11" s="10"/>
      <c r="B11" s="1" t="s">
        <v>5</v>
      </c>
      <c r="C11" s="205"/>
      <c r="D11" s="205"/>
      <c r="E11" s="205">
        <f>D11</f>
        <v>0</v>
      </c>
      <c r="F11" s="205"/>
      <c r="G11" s="205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5"/>
      <c r="D12" s="205"/>
      <c r="E12" s="205">
        <f>D12</f>
        <v>0</v>
      </c>
      <c r="F12" s="205"/>
      <c r="G12" s="205">
        <f>E12*32</f>
        <v>0</v>
      </c>
      <c r="H12" s="178">
        <f>G12</f>
        <v>0</v>
      </c>
      <c r="I12" s="178">
        <f>H12+E12*2</f>
        <v>0</v>
      </c>
      <c r="J12" s="178">
        <f>4000*I12</f>
        <v>0</v>
      </c>
      <c r="K12" s="178"/>
      <c r="L12" s="141"/>
      <c r="M12" s="42">
        <f t="shared" si="0"/>
        <v>0</v>
      </c>
    </row>
    <row r="13" spans="1:13">
      <c r="A13" s="35">
        <v>2</v>
      </c>
      <c r="B13" s="32" t="s">
        <v>21</v>
      </c>
      <c r="C13" s="36">
        <f>C14</f>
        <v>0</v>
      </c>
      <c r="D13" s="36">
        <f>D15+D16+D17+D18+D19</f>
        <v>0</v>
      </c>
      <c r="E13" s="36">
        <f>SUM(E14:E19)</f>
        <v>0</v>
      </c>
      <c r="F13" s="36">
        <f>F14</f>
        <v>0</v>
      </c>
      <c r="G13" s="36">
        <f>G15+G16+G17+G18+G19</f>
        <v>0</v>
      </c>
      <c r="H13" s="37">
        <f>SUM(H14:H19)</f>
        <v>0</v>
      </c>
      <c r="I13" s="37">
        <f>SUM(I14:I19)</f>
        <v>0</v>
      </c>
      <c r="J13" s="37">
        <f>SUM(J14:J19)</f>
        <v>0</v>
      </c>
      <c r="K13" s="37">
        <f>SUM(K14:K19)</f>
        <v>0</v>
      </c>
      <c r="L13" s="44">
        <f>L14+L15+L16+L17+L18+L19</f>
        <v>0</v>
      </c>
      <c r="M13" s="37">
        <f>SUM(M14:M19)</f>
        <v>0</v>
      </c>
    </row>
    <row r="14" spans="1:13">
      <c r="A14" s="12"/>
      <c r="B14" s="1" t="s">
        <v>3</v>
      </c>
      <c r="C14" s="205"/>
      <c r="D14" s="205"/>
      <c r="E14" s="205">
        <f>C14</f>
        <v>0</v>
      </c>
      <c r="F14" s="205">
        <f>C14*15</f>
        <v>0</v>
      </c>
      <c r="G14" s="205"/>
      <c r="H14" s="178">
        <f>F14</f>
        <v>0</v>
      </c>
      <c r="I14" s="178">
        <f t="shared" ref="I14:I19" si="2">H14+E14</f>
        <v>0</v>
      </c>
      <c r="J14" s="178">
        <f>3200*I14</f>
        <v>0</v>
      </c>
      <c r="K14" s="178">
        <f>H14*1600</f>
        <v>0</v>
      </c>
      <c r="L14" s="141"/>
      <c r="M14" s="42">
        <f>J14+K14</f>
        <v>0</v>
      </c>
    </row>
    <row r="15" spans="1:13">
      <c r="A15" s="12"/>
      <c r="B15" s="1" t="s">
        <v>6</v>
      </c>
      <c r="C15" s="205"/>
      <c r="D15" s="205"/>
      <c r="E15" s="205">
        <f>D15</f>
        <v>0</v>
      </c>
      <c r="F15" s="205"/>
      <c r="G15" s="205">
        <f>D15*15</f>
        <v>0</v>
      </c>
      <c r="H15" s="178">
        <f>G15</f>
        <v>0</v>
      </c>
      <c r="I15" s="178">
        <f t="shared" si="2"/>
        <v>0</v>
      </c>
      <c r="J15" s="178">
        <f t="shared" ref="J15:J19" si="3">3200*I15</f>
        <v>0</v>
      </c>
      <c r="K15" s="178">
        <f t="shared" ref="K15:K19" si="4">H15*1600</f>
        <v>0</v>
      </c>
      <c r="L15" s="141"/>
      <c r="M15" s="42">
        <f t="shared" ref="M15:M19" si="5">J15+K15</f>
        <v>0</v>
      </c>
    </row>
    <row r="16" spans="1:13">
      <c r="A16" s="12"/>
      <c r="B16" s="1" t="s">
        <v>5</v>
      </c>
      <c r="C16" s="205"/>
      <c r="D16" s="205"/>
      <c r="E16" s="205">
        <f>D16</f>
        <v>0</v>
      </c>
      <c r="F16" s="205"/>
      <c r="G16" s="205">
        <f>D16*15</f>
        <v>0</v>
      </c>
      <c r="H16" s="178">
        <f>G16</f>
        <v>0</v>
      </c>
      <c r="I16" s="178">
        <f t="shared" si="2"/>
        <v>0</v>
      </c>
      <c r="J16" s="178">
        <f t="shared" si="3"/>
        <v>0</v>
      </c>
      <c r="K16" s="178">
        <f t="shared" si="4"/>
        <v>0</v>
      </c>
      <c r="L16" s="141"/>
      <c r="M16" s="42">
        <f t="shared" si="5"/>
        <v>0</v>
      </c>
    </row>
    <row r="17" spans="1:13">
      <c r="A17" s="12"/>
      <c r="B17" s="2" t="s">
        <v>7</v>
      </c>
      <c r="C17" s="205"/>
      <c r="D17" s="205"/>
      <c r="E17" s="205">
        <f>D17</f>
        <v>0</v>
      </c>
      <c r="F17" s="205"/>
      <c r="G17" s="205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5"/>
      <c r="D18" s="205"/>
      <c r="E18" s="205">
        <f>D18</f>
        <v>0</v>
      </c>
      <c r="F18" s="205"/>
      <c r="G18" s="205">
        <f>D18*15</f>
        <v>0</v>
      </c>
      <c r="H18" s="178">
        <f>G18</f>
        <v>0</v>
      </c>
      <c r="I18" s="178">
        <f t="shared" si="2"/>
        <v>0</v>
      </c>
      <c r="J18" s="178">
        <f t="shared" si="3"/>
        <v>0</v>
      </c>
      <c r="K18" s="178">
        <f t="shared" si="4"/>
        <v>0</v>
      </c>
      <c r="L18" s="141"/>
      <c r="M18" s="42">
        <f t="shared" si="5"/>
        <v>0</v>
      </c>
    </row>
    <row r="19" spans="1:13">
      <c r="A19" s="14"/>
      <c r="B19" s="23" t="s">
        <v>4</v>
      </c>
      <c r="C19" s="205"/>
      <c r="D19" s="205"/>
      <c r="E19" s="205">
        <f>D19</f>
        <v>0</v>
      </c>
      <c r="F19" s="205"/>
      <c r="G19" s="205">
        <f>D19*15</f>
        <v>0</v>
      </c>
      <c r="H19" s="178">
        <f>G19</f>
        <v>0</v>
      </c>
      <c r="I19" s="178">
        <f t="shared" si="2"/>
        <v>0</v>
      </c>
      <c r="J19" s="178">
        <f t="shared" si="3"/>
        <v>0</v>
      </c>
      <c r="K19" s="178">
        <f t="shared" si="4"/>
        <v>0</v>
      </c>
      <c r="L19" s="141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0</v>
      </c>
      <c r="E20" s="36">
        <f t="shared" ref="E20:L20" si="6">E21</f>
        <v>0</v>
      </c>
      <c r="F20" s="36"/>
      <c r="G20" s="36">
        <f t="shared" si="6"/>
        <v>0</v>
      </c>
      <c r="H20" s="36">
        <f t="shared" si="6"/>
        <v>0</v>
      </c>
      <c r="I20" s="36">
        <f t="shared" si="6"/>
        <v>0</v>
      </c>
      <c r="J20" s="36">
        <f t="shared" si="6"/>
        <v>0</v>
      </c>
      <c r="K20" s="36">
        <f t="shared" si="6"/>
        <v>0</v>
      </c>
      <c r="L20" s="36">
        <f t="shared" si="6"/>
        <v>0</v>
      </c>
      <c r="M20" s="37">
        <f>M21</f>
        <v>0</v>
      </c>
    </row>
    <row r="21" spans="1:13">
      <c r="A21" s="10"/>
      <c r="B21" s="24" t="s">
        <v>19</v>
      </c>
      <c r="C21" s="205"/>
      <c r="D21" s="205"/>
      <c r="E21" s="205">
        <f>D21</f>
        <v>0</v>
      </c>
      <c r="F21" s="205"/>
      <c r="G21" s="205"/>
      <c r="H21" s="178">
        <f>G21</f>
        <v>0</v>
      </c>
      <c r="I21" s="178"/>
      <c r="J21" s="178">
        <f>3200*I21</f>
        <v>0</v>
      </c>
      <c r="K21" s="178"/>
      <c r="L21" s="141"/>
      <c r="M21" s="42">
        <f>J21+K21</f>
        <v>0</v>
      </c>
    </row>
    <row r="22" spans="1:13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3">
      <c r="A23" s="15"/>
      <c r="B23" s="3" t="s">
        <v>9</v>
      </c>
      <c r="C23" s="205"/>
      <c r="D23" s="205"/>
      <c r="E23" s="205">
        <f>D23</f>
        <v>0</v>
      </c>
      <c r="F23" s="205"/>
      <c r="G23" s="205">
        <f>E23*32</f>
        <v>0</v>
      </c>
      <c r="H23" s="178">
        <f>G23</f>
        <v>0</v>
      </c>
      <c r="I23" s="178">
        <f>H23+E23*2</f>
        <v>0</v>
      </c>
      <c r="J23" s="178">
        <f>3200*I23</f>
        <v>0</v>
      </c>
      <c r="K23" s="178">
        <f>1600*H23</f>
        <v>0</v>
      </c>
      <c r="L23" s="141"/>
      <c r="M23" s="42">
        <f>J23+K23</f>
        <v>0</v>
      </c>
    </row>
    <row r="24" spans="1:13">
      <c r="A24" s="35">
        <v>5</v>
      </c>
      <c r="B24" s="32" t="s">
        <v>24</v>
      </c>
      <c r="C24" s="36"/>
      <c r="D24" s="36">
        <f>D25</f>
        <v>0</v>
      </c>
      <c r="E24" s="36">
        <f t="shared" ref="E24:L24" si="8">E25</f>
        <v>0</v>
      </c>
      <c r="F24" s="36"/>
      <c r="G24" s="36">
        <f t="shared" si="8"/>
        <v>0</v>
      </c>
      <c r="H24" s="36">
        <f t="shared" si="8"/>
        <v>0</v>
      </c>
      <c r="I24" s="36">
        <f t="shared" si="8"/>
        <v>0</v>
      </c>
      <c r="J24" s="36">
        <f t="shared" si="8"/>
        <v>0</v>
      </c>
      <c r="K24" s="36">
        <f t="shared" si="8"/>
        <v>0</v>
      </c>
      <c r="L24" s="36">
        <f t="shared" si="8"/>
        <v>0</v>
      </c>
      <c r="M24" s="37">
        <f>M25</f>
        <v>0</v>
      </c>
    </row>
    <row r="25" spans="1:13">
      <c r="A25" s="16"/>
      <c r="B25" s="23" t="s">
        <v>10</v>
      </c>
      <c r="C25" s="205"/>
      <c r="D25" s="205"/>
      <c r="E25" s="205">
        <f>D25</f>
        <v>0</v>
      </c>
      <c r="F25" s="205"/>
      <c r="G25" s="205">
        <f>E25*28</f>
        <v>0</v>
      </c>
      <c r="H25" s="178">
        <f>G25</f>
        <v>0</v>
      </c>
      <c r="I25" s="178">
        <f>H25+E25</f>
        <v>0</v>
      </c>
      <c r="J25" s="178">
        <f>3200*I25</f>
        <v>0</v>
      </c>
      <c r="K25" s="178">
        <f>1600*H25</f>
        <v>0</v>
      </c>
      <c r="L25" s="141"/>
      <c r="M25" s="42">
        <f>J25+K25</f>
        <v>0</v>
      </c>
    </row>
    <row r="26" spans="1:13">
      <c r="A26" s="38">
        <v>6</v>
      </c>
      <c r="B26" s="32" t="s">
        <v>25</v>
      </c>
      <c r="C26" s="36"/>
      <c r="D26" s="36">
        <f>D27</f>
        <v>0</v>
      </c>
      <c r="E26" s="36">
        <f t="shared" ref="E26:L26" si="9">E27</f>
        <v>0</v>
      </c>
      <c r="F26" s="36"/>
      <c r="G26" s="36">
        <f t="shared" si="9"/>
        <v>0</v>
      </c>
      <c r="H26" s="36">
        <f t="shared" si="9"/>
        <v>0</v>
      </c>
      <c r="I26" s="36">
        <f t="shared" si="9"/>
        <v>0</v>
      </c>
      <c r="J26" s="36">
        <f t="shared" si="9"/>
        <v>0</v>
      </c>
      <c r="K26" s="36">
        <f t="shared" si="9"/>
        <v>0</v>
      </c>
      <c r="L26" s="36">
        <f t="shared" si="9"/>
        <v>0</v>
      </c>
      <c r="M26" s="37">
        <f>M27</f>
        <v>0</v>
      </c>
    </row>
    <row r="27" spans="1:13">
      <c r="A27" s="15"/>
      <c r="B27" s="3" t="s">
        <v>10</v>
      </c>
      <c r="C27" s="205"/>
      <c r="D27" s="205"/>
      <c r="E27" s="205">
        <f>D27</f>
        <v>0</v>
      </c>
      <c r="F27" s="205"/>
      <c r="G27" s="205">
        <f>E27*24</f>
        <v>0</v>
      </c>
      <c r="H27" s="178">
        <f>G27</f>
        <v>0</v>
      </c>
      <c r="I27" s="178">
        <f>H27+E27</f>
        <v>0</v>
      </c>
      <c r="J27" s="178">
        <f>3200*I27</f>
        <v>0</v>
      </c>
      <c r="K27" s="178">
        <f>1600*H27</f>
        <v>0</v>
      </c>
      <c r="L27" s="141"/>
      <c r="M27" s="42">
        <f>J27+K27</f>
        <v>0</v>
      </c>
    </row>
    <row r="28" spans="1:13">
      <c r="A28" s="35">
        <v>7</v>
      </c>
      <c r="B28" s="32" t="s">
        <v>26</v>
      </c>
      <c r="C28" s="36">
        <f>C29</f>
        <v>0</v>
      </c>
      <c r="D28" s="36">
        <f>D30+D31</f>
        <v>0</v>
      </c>
      <c r="E28" s="36">
        <f>SUM(E29:E31)</f>
        <v>0</v>
      </c>
      <c r="F28" s="36">
        <f>F29</f>
        <v>0</v>
      </c>
      <c r="G28" s="37">
        <f>G30+G31</f>
        <v>0</v>
      </c>
      <c r="H28" s="37">
        <f>SUM(H29:H31)</f>
        <v>0</v>
      </c>
      <c r="I28" s="36">
        <f t="shared" ref="I28:M28" si="10">SUM(I29:I31)</f>
        <v>0</v>
      </c>
      <c r="J28" s="36">
        <f t="shared" si="10"/>
        <v>0</v>
      </c>
      <c r="K28" s="36">
        <f t="shared" si="10"/>
        <v>0</v>
      </c>
      <c r="L28" s="36">
        <f t="shared" si="10"/>
        <v>0</v>
      </c>
      <c r="M28" s="37">
        <f t="shared" si="10"/>
        <v>0</v>
      </c>
    </row>
    <row r="29" spans="1:13">
      <c r="A29" s="12"/>
      <c r="B29" s="1" t="s">
        <v>3</v>
      </c>
      <c r="C29" s="205"/>
      <c r="D29" s="205"/>
      <c r="E29" s="205">
        <f>C29</f>
        <v>0</v>
      </c>
      <c r="F29" s="205"/>
      <c r="G29" s="205"/>
      <c r="H29" s="178">
        <f>F29</f>
        <v>0</v>
      </c>
      <c r="I29" s="178">
        <f>H29+E29</f>
        <v>0</v>
      </c>
      <c r="J29" s="178">
        <f>3200*I29</f>
        <v>0</v>
      </c>
      <c r="K29" s="178">
        <f>1600*H29</f>
        <v>0</v>
      </c>
      <c r="L29" s="141"/>
      <c r="M29" s="42">
        <f>J29+K29</f>
        <v>0</v>
      </c>
    </row>
    <row r="30" spans="1:13">
      <c r="A30" s="12"/>
      <c r="B30" s="1" t="s">
        <v>11</v>
      </c>
      <c r="C30" s="205"/>
      <c r="D30" s="205"/>
      <c r="E30" s="205">
        <f>D30</f>
        <v>0</v>
      </c>
      <c r="F30" s="205"/>
      <c r="G30" s="178"/>
      <c r="H30" s="178">
        <f>G30</f>
        <v>0</v>
      </c>
      <c r="I30" s="178">
        <f>H30+E30</f>
        <v>0</v>
      </c>
      <c r="J30" s="178">
        <f>3200*I30</f>
        <v>0</v>
      </c>
      <c r="K30" s="178">
        <f>1600*H30</f>
        <v>0</v>
      </c>
      <c r="L30" s="141"/>
      <c r="M30" s="42">
        <f>J30+K30+M74</f>
        <v>0</v>
      </c>
    </row>
    <row r="31" spans="1:13">
      <c r="A31" s="14"/>
      <c r="B31" s="130" t="s">
        <v>188</v>
      </c>
      <c r="C31" s="205"/>
      <c r="D31" s="205"/>
      <c r="E31" s="205">
        <f>D31</f>
        <v>0</v>
      </c>
      <c r="F31" s="205"/>
      <c r="G31" s="178">
        <f>E31*15</f>
        <v>0</v>
      </c>
      <c r="H31" s="178">
        <f>G31</f>
        <v>0</v>
      </c>
      <c r="I31" s="178">
        <f>H31+E31</f>
        <v>0</v>
      </c>
      <c r="J31" s="178">
        <f>3200*I31</f>
        <v>0</v>
      </c>
      <c r="K31" s="178">
        <f>1600*H31</f>
        <v>0</v>
      </c>
      <c r="L31" s="141"/>
      <c r="M31" s="42">
        <f>J31+K31</f>
        <v>0</v>
      </c>
    </row>
    <row r="32" spans="1:13">
      <c r="A32" s="35">
        <v>8</v>
      </c>
      <c r="B32" s="32" t="s">
        <v>142</v>
      </c>
      <c r="C32" s="36"/>
      <c r="D32" s="36">
        <f>D33</f>
        <v>0</v>
      </c>
      <c r="E32" s="36">
        <f t="shared" ref="E32:L32" si="11">E33</f>
        <v>0</v>
      </c>
      <c r="F32" s="36"/>
      <c r="G32" s="36">
        <f t="shared" si="11"/>
        <v>0</v>
      </c>
      <c r="H32" s="36">
        <f t="shared" si="11"/>
        <v>0</v>
      </c>
      <c r="I32" s="37">
        <f>I33</f>
        <v>0</v>
      </c>
      <c r="J32" s="36">
        <f t="shared" si="11"/>
        <v>0</v>
      </c>
      <c r="K32" s="36">
        <f t="shared" si="11"/>
        <v>0</v>
      </c>
      <c r="L32" s="36">
        <f t="shared" si="11"/>
        <v>0</v>
      </c>
      <c r="M32" s="37">
        <f>M33</f>
        <v>0</v>
      </c>
    </row>
    <row r="33" spans="1:13">
      <c r="A33" s="10"/>
      <c r="B33" s="24" t="s">
        <v>19</v>
      </c>
      <c r="C33" s="205"/>
      <c r="D33" s="205"/>
      <c r="E33" s="205">
        <f>D33</f>
        <v>0</v>
      </c>
      <c r="F33" s="205"/>
      <c r="G33" s="205">
        <f>E33*15</f>
        <v>0</v>
      </c>
      <c r="H33" s="178">
        <f>G33</f>
        <v>0</v>
      </c>
      <c r="I33" s="178">
        <f>H33+E33</f>
        <v>0</v>
      </c>
      <c r="J33" s="178">
        <f>3200*I33</f>
        <v>0</v>
      </c>
      <c r="K33" s="178"/>
      <c r="L33" s="141"/>
      <c r="M33" s="42">
        <f>J33+K33</f>
        <v>0</v>
      </c>
    </row>
    <row r="34" spans="1:13">
      <c r="A34" s="35">
        <v>9</v>
      </c>
      <c r="B34" s="32" t="s">
        <v>27</v>
      </c>
      <c r="C34" s="36">
        <f>C35</f>
        <v>0</v>
      </c>
      <c r="D34" s="36">
        <f>D36+D37</f>
        <v>0</v>
      </c>
      <c r="E34" s="36">
        <f>C34+D34</f>
        <v>0</v>
      </c>
      <c r="F34" s="36">
        <f>F35</f>
        <v>0</v>
      </c>
      <c r="G34" s="36">
        <f>G36+G37</f>
        <v>0</v>
      </c>
      <c r="H34" s="37">
        <f>SUM(H35:H37)</f>
        <v>0</v>
      </c>
      <c r="I34" s="37">
        <f>SUM(I35:I37)</f>
        <v>0</v>
      </c>
      <c r="J34" s="37">
        <f>SUM(J35:J37)</f>
        <v>0</v>
      </c>
      <c r="K34" s="37">
        <f>SUM(K35:K37)</f>
        <v>0</v>
      </c>
      <c r="L34" s="36">
        <f t="shared" ref="L34" si="12">L36+L37</f>
        <v>0</v>
      </c>
      <c r="M34" s="37">
        <f>SUM(M35:M37)</f>
        <v>0</v>
      </c>
    </row>
    <row r="35" spans="1:13">
      <c r="A35" s="12"/>
      <c r="B35" s="1" t="s">
        <v>3</v>
      </c>
      <c r="C35" s="205"/>
      <c r="D35" s="205"/>
      <c r="E35" s="205">
        <f>C35</f>
        <v>0</v>
      </c>
      <c r="F35" s="205"/>
      <c r="G35" s="205"/>
      <c r="H35" s="178">
        <f>F35</f>
        <v>0</v>
      </c>
      <c r="I35" s="178">
        <f>H35+E35</f>
        <v>0</v>
      </c>
      <c r="J35" s="178">
        <f>3200*I35</f>
        <v>0</v>
      </c>
      <c r="K35" s="178">
        <f>1600*H35</f>
        <v>0</v>
      </c>
      <c r="L35" s="141"/>
      <c r="M35" s="42">
        <f>J35+K35</f>
        <v>0</v>
      </c>
    </row>
    <row r="36" spans="1:13">
      <c r="A36" s="13"/>
      <c r="B36" s="1" t="s">
        <v>12</v>
      </c>
      <c r="C36" s="205"/>
      <c r="D36" s="205"/>
      <c r="E36" s="205">
        <f>D36</f>
        <v>0</v>
      </c>
      <c r="F36" s="205"/>
      <c r="G36" s="205"/>
      <c r="H36" s="178">
        <f>G36</f>
        <v>0</v>
      </c>
      <c r="I36" s="178">
        <f>H36+E36</f>
        <v>0</v>
      </c>
      <c r="J36" s="178">
        <f>3200*I36</f>
        <v>0</v>
      </c>
      <c r="K36" s="178">
        <f>1600*H36</f>
        <v>0</v>
      </c>
      <c r="L36" s="141"/>
      <c r="M36" s="42">
        <f>J36+K36+M75</f>
        <v>0</v>
      </c>
    </row>
    <row r="37" spans="1:13">
      <c r="A37" s="13"/>
      <c r="B37" s="196" t="s">
        <v>193</v>
      </c>
      <c r="C37" s="205"/>
      <c r="D37" s="205"/>
      <c r="E37" s="205">
        <f>D37</f>
        <v>0</v>
      </c>
      <c r="F37" s="205"/>
      <c r="G37" s="205"/>
      <c r="H37" s="178">
        <f>G37</f>
        <v>0</v>
      </c>
      <c r="I37" s="178"/>
      <c r="J37" s="178">
        <f>4000*I37</f>
        <v>0</v>
      </c>
      <c r="K37" s="178"/>
      <c r="L37" s="141"/>
      <c r="M37" s="42">
        <f>J37+K37</f>
        <v>0</v>
      </c>
    </row>
    <row r="38" spans="1:13">
      <c r="A38" s="35">
        <v>10</v>
      </c>
      <c r="B38" s="32" t="s">
        <v>28</v>
      </c>
      <c r="C38" s="36"/>
      <c r="D38" s="36">
        <f>D39+D40</f>
        <v>0</v>
      </c>
      <c r="E38" s="36">
        <f t="shared" ref="E38:M38" si="13">E39+E40</f>
        <v>0</v>
      </c>
      <c r="F38" s="36">
        <f t="shared" si="13"/>
        <v>0</v>
      </c>
      <c r="G38" s="36">
        <f t="shared" si="13"/>
        <v>0</v>
      </c>
      <c r="H38" s="36">
        <f t="shared" si="13"/>
        <v>0</v>
      </c>
      <c r="I38" s="36">
        <f t="shared" si="13"/>
        <v>0</v>
      </c>
      <c r="J38" s="36">
        <f t="shared" si="13"/>
        <v>0</v>
      </c>
      <c r="K38" s="36">
        <f t="shared" si="13"/>
        <v>0</v>
      </c>
      <c r="L38" s="36">
        <f t="shared" si="13"/>
        <v>0</v>
      </c>
      <c r="M38" s="36">
        <f t="shared" si="13"/>
        <v>0</v>
      </c>
    </row>
    <row r="39" spans="1:13">
      <c r="A39" s="13"/>
      <c r="B39" s="196" t="s">
        <v>192</v>
      </c>
      <c r="C39" s="205"/>
      <c r="D39" s="205"/>
      <c r="E39" s="205">
        <f>D39</f>
        <v>0</v>
      </c>
      <c r="F39" s="205"/>
      <c r="G39" s="205">
        <f>E39*15</f>
        <v>0</v>
      </c>
      <c r="H39" s="178">
        <f>G39</f>
        <v>0</v>
      </c>
      <c r="I39" s="178">
        <f>H39+E39</f>
        <v>0</v>
      </c>
      <c r="J39" s="178">
        <f>4000*I39</f>
        <v>0</v>
      </c>
      <c r="K39" s="178"/>
      <c r="L39" s="141"/>
      <c r="M39" s="42">
        <f>J39+K39</f>
        <v>0</v>
      </c>
    </row>
    <row r="40" spans="1:13">
      <c r="A40" s="14"/>
      <c r="B40" s="180"/>
      <c r="C40" s="205"/>
      <c r="D40" s="205"/>
      <c r="E40" s="205"/>
      <c r="F40" s="205"/>
      <c r="G40" s="205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3">
      <c r="A42" s="9"/>
      <c r="B42" s="24" t="s">
        <v>13</v>
      </c>
      <c r="C42" s="205"/>
      <c r="D42" s="205"/>
      <c r="E42" s="205">
        <f>D42</f>
        <v>0</v>
      </c>
      <c r="F42" s="205"/>
      <c r="G42" s="205">
        <f>E42*44</f>
        <v>0</v>
      </c>
      <c r="H42" s="178">
        <f>G42</f>
        <v>0</v>
      </c>
      <c r="I42" s="178">
        <f>H42+E42*2</f>
        <v>0</v>
      </c>
      <c r="J42" s="178">
        <f>4300*I42</f>
        <v>0</v>
      </c>
      <c r="K42" s="178">
        <f>1500*H42</f>
        <v>0</v>
      </c>
      <c r="L42" s="141"/>
      <c r="M42" s="42">
        <f>J42+K42</f>
        <v>0</v>
      </c>
    </row>
    <row r="43" spans="1:13">
      <c r="A43" s="9"/>
      <c r="B43" s="24" t="s">
        <v>14</v>
      </c>
      <c r="C43" s="205"/>
      <c r="D43" s="205"/>
      <c r="E43" s="205">
        <f>D43</f>
        <v>0</v>
      </c>
      <c r="F43" s="205"/>
      <c r="G43" s="205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0</v>
      </c>
      <c r="E44" s="36">
        <f t="shared" ref="E44:L44" si="15">E45+E46+E47</f>
        <v>0</v>
      </c>
      <c r="F44" s="36"/>
      <c r="G44" s="36">
        <f t="shared" si="15"/>
        <v>0</v>
      </c>
      <c r="H44" s="36">
        <f t="shared" si="15"/>
        <v>0</v>
      </c>
      <c r="I44" s="36">
        <f t="shared" si="15"/>
        <v>0</v>
      </c>
      <c r="J44" s="37">
        <f>J45+J46+J47</f>
        <v>0</v>
      </c>
      <c r="K44" s="37">
        <f>K45+K46+K47</f>
        <v>0</v>
      </c>
      <c r="L44" s="36">
        <f t="shared" si="15"/>
        <v>0</v>
      </c>
      <c r="M44" s="37">
        <f>M45+M46+M47</f>
        <v>0</v>
      </c>
    </row>
    <row r="45" spans="1:13">
      <c r="A45" s="17"/>
      <c r="B45" s="25" t="s">
        <v>13</v>
      </c>
      <c r="C45" s="205"/>
      <c r="D45" s="205"/>
      <c r="E45" s="205">
        <f>D45</f>
        <v>0</v>
      </c>
      <c r="F45" s="205"/>
      <c r="G45" s="205">
        <f>D45*40</f>
        <v>0</v>
      </c>
      <c r="H45" s="178">
        <f>G45</f>
        <v>0</v>
      </c>
      <c r="I45" s="205">
        <f>E45*42</f>
        <v>0</v>
      </c>
      <c r="J45" s="178">
        <f>5590*I45</f>
        <v>0</v>
      </c>
      <c r="K45" s="178">
        <f>1500*H45</f>
        <v>0</v>
      </c>
      <c r="L45" s="141"/>
      <c r="M45" s="42">
        <f>J45+K45</f>
        <v>0</v>
      </c>
    </row>
    <row r="46" spans="1:13">
      <c r="A46" s="18"/>
      <c r="B46" s="24" t="s">
        <v>15</v>
      </c>
      <c r="C46" s="205"/>
      <c r="D46" s="205"/>
      <c r="E46" s="205">
        <f>D46</f>
        <v>0</v>
      </c>
      <c r="F46" s="205"/>
      <c r="G46" s="205">
        <f>D46*40</f>
        <v>0</v>
      </c>
      <c r="H46" s="178">
        <f>G46</f>
        <v>0</v>
      </c>
      <c r="I46" s="205">
        <f>E46*42</f>
        <v>0</v>
      </c>
      <c r="J46" s="178">
        <f>5590*I46</f>
        <v>0</v>
      </c>
      <c r="K46" s="178">
        <f>1500*H46</f>
        <v>0</v>
      </c>
      <c r="L46" s="141"/>
      <c r="M46" s="42">
        <f>J46+K46</f>
        <v>0</v>
      </c>
    </row>
    <row r="47" spans="1:13">
      <c r="A47" s="9"/>
      <c r="B47" s="22" t="s">
        <v>167</v>
      </c>
      <c r="C47" s="205"/>
      <c r="D47" s="205"/>
      <c r="E47" s="205">
        <f>D47</f>
        <v>0</v>
      </c>
      <c r="F47" s="205"/>
      <c r="G47" s="205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205"/>
      <c r="D49" s="205"/>
      <c r="E49" s="205">
        <f>D49</f>
        <v>0</v>
      </c>
      <c r="F49" s="205"/>
      <c r="G49" s="205">
        <f>D49*28</f>
        <v>0</v>
      </c>
      <c r="H49" s="178">
        <f>G49</f>
        <v>0</v>
      </c>
      <c r="I49" s="178">
        <f>H49+E49</f>
        <v>0</v>
      </c>
      <c r="J49" s="178">
        <f>4300*I49</f>
        <v>0</v>
      </c>
      <c r="K49" s="178">
        <f>2500*H49</f>
        <v>0</v>
      </c>
      <c r="L49" s="141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0</v>
      </c>
      <c r="E50" s="36">
        <f t="shared" ref="E50:L50" si="17">E51+E52</f>
        <v>0</v>
      </c>
      <c r="F50" s="36"/>
      <c r="G50" s="36">
        <f t="shared" si="17"/>
        <v>0</v>
      </c>
      <c r="H50" s="36">
        <f t="shared" si="17"/>
        <v>0</v>
      </c>
      <c r="I50" s="36">
        <f t="shared" si="17"/>
        <v>0</v>
      </c>
      <c r="J50" s="36">
        <f t="shared" si="17"/>
        <v>0</v>
      </c>
      <c r="K50" s="36">
        <f t="shared" si="17"/>
        <v>0</v>
      </c>
      <c r="L50" s="36">
        <f t="shared" si="17"/>
        <v>0</v>
      </c>
      <c r="M50" s="37">
        <f>M51+M52</f>
        <v>0</v>
      </c>
    </row>
    <row r="51" spans="1:13">
      <c r="A51" s="89"/>
      <c r="B51" s="92" t="s">
        <v>137</v>
      </c>
      <c r="C51" s="90"/>
      <c r="D51" s="90"/>
      <c r="E51" s="205">
        <f>D51</f>
        <v>0</v>
      </c>
      <c r="F51" s="90"/>
      <c r="G51" s="90">
        <f>E51*15</f>
        <v>0</v>
      </c>
      <c r="H51" s="178">
        <f>G51</f>
        <v>0</v>
      </c>
      <c r="I51" s="178">
        <f>H51+E51</f>
        <v>0</v>
      </c>
      <c r="J51" s="178">
        <f>4000*I51</f>
        <v>0</v>
      </c>
      <c r="K51" s="178"/>
      <c r="L51" s="91"/>
      <c r="M51" s="42">
        <f>J51+K51</f>
        <v>0</v>
      </c>
    </row>
    <row r="52" spans="1:13">
      <c r="A52" s="13"/>
      <c r="B52" s="93" t="s">
        <v>18</v>
      </c>
      <c r="C52" s="205"/>
      <c r="D52" s="205"/>
      <c r="E52" s="205">
        <f>D52</f>
        <v>0</v>
      </c>
      <c r="F52" s="205"/>
      <c r="G52" s="90">
        <f>E52*15</f>
        <v>0</v>
      </c>
      <c r="H52" s="178">
        <f>G52</f>
        <v>0</v>
      </c>
      <c r="I52" s="178">
        <f>H52+E52</f>
        <v>0</v>
      </c>
      <c r="J52" s="178">
        <f>4000*I52</f>
        <v>0</v>
      </c>
      <c r="K52" s="178"/>
      <c r="L52" s="141"/>
      <c r="M52" s="42">
        <f>J52+K52</f>
        <v>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0</v>
      </c>
      <c r="E57" s="60">
        <f>SUM(E58:E60)</f>
        <v>0</v>
      </c>
      <c r="F57" s="60"/>
      <c r="G57" s="60">
        <f>SUM(G58:G60)</f>
        <v>0</v>
      </c>
      <c r="H57" s="95">
        <f>SUM(H58:H60)</f>
        <v>0</v>
      </c>
      <c r="I57" s="60">
        <f t="shared" ref="I57:M57" si="20">SUM(I58:I60)</f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197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0</v>
      </c>
      <c r="E61" s="60">
        <f>E62+E63</f>
        <v>0</v>
      </c>
      <c r="F61" s="60"/>
      <c r="G61" s="60">
        <f>G62+G63</f>
        <v>0</v>
      </c>
      <c r="H61" s="60">
        <f t="shared" ref="H61:L61" si="22">H62+H63</f>
        <v>0</v>
      </c>
      <c r="I61" s="60">
        <f t="shared" si="22"/>
        <v>0</v>
      </c>
      <c r="J61" s="60">
        <f t="shared" si="22"/>
        <v>0</v>
      </c>
      <c r="K61" s="60">
        <f t="shared" si="22"/>
        <v>0</v>
      </c>
      <c r="L61" s="60">
        <f t="shared" si="22"/>
        <v>0</v>
      </c>
      <c r="M61" s="95">
        <f>M62+M63</f>
        <v>0</v>
      </c>
    </row>
    <row r="62" spans="1:13">
      <c r="A62" s="109"/>
      <c r="B62" s="112" t="s">
        <v>165</v>
      </c>
      <c r="C62" s="114"/>
      <c r="D62" s="114"/>
      <c r="E62" s="111">
        <f>D62</f>
        <v>0</v>
      </c>
      <c r="F62" s="114"/>
      <c r="G62" s="114"/>
      <c r="H62" s="115">
        <f>G62</f>
        <v>0</v>
      </c>
      <c r="I62" s="115">
        <f>H62+E62*2</f>
        <v>0</v>
      </c>
      <c r="J62" s="116">
        <f>4300*I62</f>
        <v>0</v>
      </c>
      <c r="K62" s="115">
        <f>H62*2500</f>
        <v>0</v>
      </c>
      <c r="L62" s="117"/>
      <c r="M62" s="42">
        <f>J62+K62</f>
        <v>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/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/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0</v>
      </c>
      <c r="E72" s="103">
        <f t="shared" si="25"/>
        <v>0</v>
      </c>
      <c r="F72" s="103">
        <f t="shared" si="25"/>
        <v>0</v>
      </c>
      <c r="G72" s="103">
        <f t="shared" si="25"/>
        <v>0</v>
      </c>
      <c r="H72" s="104">
        <f t="shared" si="25"/>
        <v>0</v>
      </c>
      <c r="I72" s="104">
        <f t="shared" si="25"/>
        <v>0</v>
      </c>
      <c r="J72" s="104">
        <f t="shared" si="25"/>
        <v>0</v>
      </c>
      <c r="K72" s="104">
        <f t="shared" si="25"/>
        <v>0</v>
      </c>
      <c r="L72" s="103">
        <f t="shared" si="25"/>
        <v>0</v>
      </c>
      <c r="M72" s="104">
        <f>M73</f>
        <v>0</v>
      </c>
    </row>
    <row r="73" spans="1:13">
      <c r="A73" s="14"/>
      <c r="B73" s="128" t="s">
        <v>182</v>
      </c>
      <c r="C73" s="101"/>
      <c r="D73" s="101"/>
      <c r="E73" s="101">
        <f>D73</f>
        <v>0</v>
      </c>
      <c r="F73" s="101"/>
      <c r="G73" s="101">
        <f>E73*41</f>
        <v>0</v>
      </c>
      <c r="H73" s="102">
        <f>G73</f>
        <v>0</v>
      </c>
      <c r="I73" s="102">
        <f>H73+E73*2</f>
        <v>0</v>
      </c>
      <c r="J73" s="178">
        <f>5590*I73</f>
        <v>0</v>
      </c>
      <c r="K73" s="178">
        <f>3200*H73</f>
        <v>0</v>
      </c>
      <c r="L73" s="45"/>
      <c r="M73" s="42">
        <f>J73+K73</f>
        <v>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0</v>
      </c>
      <c r="D76" s="41">
        <f>D8+D13+D20+D22+D24+D26+D28+D32+D34+D38+D41+D44+D48+D50+D53+D55+D57+D61+D66+D68+D70+D72</f>
        <v>0</v>
      </c>
      <c r="E76" s="41">
        <f>E8+E13+E20+E22+E24+E26+E28+E32+E34+E38+E41+E44+E48+E50+E53+E55+E57+E61+E64+E66+E68+E70+E72</f>
        <v>0</v>
      </c>
      <c r="F76" s="41">
        <f>F8+F13+F28+F34+F64</f>
        <v>0</v>
      </c>
      <c r="G76" s="41">
        <f>G8+G13+G20+G22+G24+G26+G28+G32+G34+G38+G41+G44+G48+G50+G53+G55+G57+G61+G66+G68+G70+G72</f>
        <v>0</v>
      </c>
      <c r="H76" s="41">
        <f>H8+H13+H20+H22+H24+H26+H28+H32+H34+H38+H41+H44+H48+H50+H53+H55+H57+H61+H64+H66+H68+H70+H72</f>
        <v>0</v>
      </c>
      <c r="I76" s="41">
        <f>I8+I13+I20+I22+I24+I26+I28+I32+I34+I38+I41+I44+I48+I50+I53+I55+I57+I61+I64+I66+I68+I70+I72</f>
        <v>0</v>
      </c>
      <c r="J76" s="41">
        <f>J8+J13+J20+J22+J24+J26+J28+J32+J34+J38+J41+J44+J48+J50+J53+J55+J57+J61+J64+J66+J68+J70+J72</f>
        <v>0</v>
      </c>
      <c r="K76" s="41">
        <f>K8+K13+K20+K22+K24+K26+K28+K32+K34+K38+K41+K44+K48+K50+K53+K55+K57+K61+K64+K66+K68+K70+K72</f>
        <v>0</v>
      </c>
      <c r="L76" s="41"/>
      <c r="M76" s="41">
        <f>M8+M13+M20+M22+M24+M26+M28+M32+M34+M38+M41+M44+M48+M50+M53+M55+M57+M61+M64+M77+M78+M66+M68+M70+M72</f>
        <v>0</v>
      </c>
    </row>
    <row r="77" spans="1:13" ht="13.5" thickTop="1">
      <c r="D77" s="270"/>
      <c r="E77" s="270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204"/>
      <c r="D78" s="248"/>
      <c r="E78" s="248"/>
      <c r="F78" s="204"/>
      <c r="G78" s="204"/>
      <c r="H78" s="81"/>
      <c r="J78" s="80"/>
      <c r="K78" s="87" t="s">
        <v>88</v>
      </c>
      <c r="L78" s="88"/>
      <c r="M78" s="87">
        <f>15000*L78</f>
        <v>0</v>
      </c>
    </row>
    <row r="79" spans="1:13">
      <c r="B79" s="132"/>
      <c r="C79" s="204"/>
      <c r="D79" s="261"/>
      <c r="E79" s="261"/>
      <c r="F79" s="204"/>
      <c r="G79" s="204"/>
      <c r="H79" s="81"/>
      <c r="K79" s="73" t="s">
        <v>32</v>
      </c>
      <c r="L79" s="206">
        <f>L77+L78</f>
        <v>0</v>
      </c>
    </row>
    <row r="80" spans="1:13">
      <c r="B80" s="132"/>
      <c r="C80" s="204"/>
      <c r="D80" s="263"/>
      <c r="E80" s="263"/>
      <c r="F80" s="133"/>
      <c r="G80" s="133"/>
      <c r="H80" s="82"/>
      <c r="I80" s="77"/>
      <c r="J80" s="134"/>
      <c r="K80" s="81"/>
      <c r="L80" s="204"/>
      <c r="M80" s="81"/>
    </row>
    <row r="81" spans="2:13">
      <c r="B81" s="132"/>
      <c r="C81" s="204"/>
      <c r="D81" s="261"/>
      <c r="E81" s="261"/>
      <c r="F81" s="204"/>
      <c r="G81" s="204"/>
      <c r="H81" s="82"/>
      <c r="I81" s="74"/>
      <c r="J81" s="81"/>
      <c r="K81" s="136"/>
      <c r="L81" s="136"/>
      <c r="M81" s="136"/>
    </row>
    <row r="82" spans="2:13">
      <c r="B82" s="132"/>
      <c r="C82" s="204"/>
      <c r="D82" s="261"/>
      <c r="E82" s="261"/>
      <c r="F82" s="204"/>
      <c r="G82" s="204"/>
      <c r="H82" s="82"/>
      <c r="I82" s="73"/>
      <c r="J82" s="81"/>
      <c r="K82" s="81"/>
      <c r="L82" s="139"/>
      <c r="M82" s="97"/>
    </row>
    <row r="83" spans="2:13">
      <c r="B83" s="132"/>
      <c r="C83" s="204"/>
      <c r="D83" s="261"/>
      <c r="E83" s="261"/>
      <c r="F83" s="204"/>
      <c r="G83" s="204"/>
      <c r="H83" s="82"/>
      <c r="I83" s="74"/>
      <c r="J83" s="81"/>
      <c r="K83" s="81"/>
      <c r="L83" s="204"/>
      <c r="M83" s="97"/>
    </row>
    <row r="84" spans="2:13">
      <c r="B84" s="132"/>
      <c r="C84" s="204"/>
      <c r="D84" s="261"/>
      <c r="E84" s="261"/>
      <c r="F84" s="135"/>
      <c r="G84" s="135"/>
      <c r="H84" s="83"/>
      <c r="I84" s="74"/>
      <c r="J84" s="81"/>
      <c r="K84" s="81"/>
      <c r="L84" s="204"/>
      <c r="M84" s="81"/>
    </row>
    <row r="85" spans="2:13">
      <c r="B85" s="132"/>
      <c r="C85" s="204"/>
      <c r="D85" s="261"/>
      <c r="E85" s="261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204"/>
      <c r="D86" s="262"/>
      <c r="E86" s="262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204"/>
      <c r="D87" s="261"/>
      <c r="E87" s="261"/>
      <c r="F87" s="204"/>
      <c r="G87" s="204"/>
      <c r="H87" s="97"/>
      <c r="J87" s="81"/>
      <c r="K87" s="81"/>
      <c r="L87" s="81"/>
      <c r="M87" s="97"/>
    </row>
    <row r="88" spans="2:13">
      <c r="B88" s="137"/>
      <c r="C88" s="204"/>
      <c r="D88" s="261"/>
      <c r="E88" s="261"/>
      <c r="F88" s="204"/>
      <c r="G88" s="204"/>
      <c r="H88" s="81"/>
      <c r="I88" s="31"/>
      <c r="J88" s="31"/>
    </row>
    <row r="89" spans="2:13">
      <c r="B89" s="138"/>
      <c r="C89" s="139"/>
      <c r="D89" s="261"/>
      <c r="E89" s="261"/>
      <c r="F89" s="204"/>
      <c r="G89" s="204"/>
      <c r="H89" s="81"/>
    </row>
    <row r="90" spans="2:13">
      <c r="B90" s="140"/>
      <c r="C90" s="204"/>
      <c r="D90" s="261"/>
      <c r="E90" s="261"/>
      <c r="F90" s="81"/>
      <c r="G90" s="81"/>
      <c r="H90" s="81"/>
      <c r="J90" s="31"/>
      <c r="M90" s="31"/>
    </row>
    <row r="91" spans="2:13">
      <c r="B91" s="140"/>
      <c r="C91" s="204"/>
      <c r="D91" s="261"/>
      <c r="E91" s="261"/>
      <c r="F91" s="81"/>
      <c r="G91" s="81"/>
      <c r="H91" s="81"/>
      <c r="J91" t="s">
        <v>70</v>
      </c>
    </row>
  </sheetData>
  <mergeCells count="28">
    <mergeCell ref="D91:E91"/>
    <mergeCell ref="D90:E90"/>
    <mergeCell ref="D89:E89"/>
    <mergeCell ref="D78:E78"/>
    <mergeCell ref="A1:C1"/>
    <mergeCell ref="D1:M1"/>
    <mergeCell ref="A2:C2"/>
    <mergeCell ref="D2:M2"/>
    <mergeCell ref="A3:C3"/>
    <mergeCell ref="A4:M4"/>
    <mergeCell ref="A5:M5"/>
    <mergeCell ref="C6:E6"/>
    <mergeCell ref="F6:I6"/>
    <mergeCell ref="J6:J7"/>
    <mergeCell ref="K6:K7"/>
    <mergeCell ref="L6:L7"/>
    <mergeCell ref="M6:M7"/>
    <mergeCell ref="D82:E82"/>
    <mergeCell ref="D83:E83"/>
    <mergeCell ref="D80:E80"/>
    <mergeCell ref="D81:E81"/>
    <mergeCell ref="D77:E77"/>
    <mergeCell ref="D79:E79"/>
    <mergeCell ref="D84:E84"/>
    <mergeCell ref="D85:E85"/>
    <mergeCell ref="D86:E86"/>
    <mergeCell ref="D87:E87"/>
    <mergeCell ref="D88:E88"/>
  </mergeCells>
  <phoneticPr fontId="9" type="noConversion"/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1:M91"/>
  <sheetViews>
    <sheetView workbookViewId="0">
      <selection sqref="A1:XFD1048576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2" t="s">
        <v>64</v>
      </c>
      <c r="B1" s="272"/>
      <c r="C1" s="272"/>
      <c r="D1" s="273" t="s">
        <v>65</v>
      </c>
      <c r="E1" s="273"/>
      <c r="F1" s="273"/>
      <c r="G1" s="273"/>
      <c r="H1" s="273"/>
      <c r="I1" s="273"/>
      <c r="J1" s="273"/>
      <c r="K1" s="273"/>
      <c r="L1" s="273"/>
      <c r="M1" s="273"/>
    </row>
    <row r="2" spans="1:13">
      <c r="A2" s="273" t="s">
        <v>66</v>
      </c>
      <c r="B2" s="273"/>
      <c r="C2" s="273"/>
      <c r="D2" s="274" t="s">
        <v>67</v>
      </c>
      <c r="E2" s="274"/>
      <c r="F2" s="274"/>
      <c r="G2" s="274"/>
      <c r="H2" s="274"/>
      <c r="I2" s="274"/>
      <c r="J2" s="274"/>
      <c r="K2" s="274"/>
      <c r="L2" s="274"/>
      <c r="M2" s="274"/>
    </row>
    <row r="3" spans="1:13">
      <c r="A3" s="249" t="s">
        <v>68</v>
      </c>
      <c r="B3" s="249"/>
      <c r="C3" s="249"/>
    </row>
    <row r="4" spans="1:13" ht="20.25">
      <c r="A4" s="271" t="s">
        <v>69</v>
      </c>
      <c r="B4" s="271"/>
      <c r="C4" s="271"/>
      <c r="D4" s="271"/>
      <c r="E4" s="271"/>
      <c r="F4" s="271"/>
      <c r="G4" s="271"/>
      <c r="H4" s="271"/>
      <c r="I4" s="271"/>
      <c r="J4" s="271"/>
      <c r="K4" s="271"/>
      <c r="L4" s="271"/>
      <c r="M4" s="271"/>
    </row>
    <row r="5" spans="1:13" ht="13.5" thickBot="1">
      <c r="A5" s="264" t="s">
        <v>194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</row>
    <row r="6" spans="1:13" ht="13.5" customHeight="1" thickTop="1">
      <c r="A6" s="5" t="s">
        <v>0</v>
      </c>
      <c r="B6" s="20" t="s">
        <v>1</v>
      </c>
      <c r="C6" s="265" t="s">
        <v>31</v>
      </c>
      <c r="D6" s="265"/>
      <c r="E6" s="265"/>
      <c r="F6" s="265" t="s">
        <v>33</v>
      </c>
      <c r="G6" s="265"/>
      <c r="H6" s="265"/>
      <c r="I6" s="265"/>
      <c r="J6" s="266" t="s">
        <v>41</v>
      </c>
      <c r="K6" s="266" t="s">
        <v>42</v>
      </c>
      <c r="L6" s="266" t="s">
        <v>43</v>
      </c>
      <c r="M6" s="268" t="s">
        <v>45</v>
      </c>
    </row>
    <row r="7" spans="1:13">
      <c r="A7" s="6" t="s">
        <v>2</v>
      </c>
      <c r="B7" s="21" t="s">
        <v>38</v>
      </c>
      <c r="C7" s="205" t="s">
        <v>35</v>
      </c>
      <c r="D7" s="205" t="s">
        <v>36</v>
      </c>
      <c r="E7" s="205" t="s">
        <v>32</v>
      </c>
      <c r="F7" s="205" t="s">
        <v>34</v>
      </c>
      <c r="G7" s="205" t="s">
        <v>37</v>
      </c>
      <c r="H7" s="27" t="s">
        <v>39</v>
      </c>
      <c r="I7" s="205" t="s">
        <v>40</v>
      </c>
      <c r="J7" s="267"/>
      <c r="K7" s="267"/>
      <c r="L7" s="267"/>
      <c r="M7" s="269"/>
    </row>
    <row r="8" spans="1:13">
      <c r="A8" s="35">
        <v>1</v>
      </c>
      <c r="B8" s="32" t="s">
        <v>20</v>
      </c>
      <c r="C8" s="33">
        <f>C9</f>
        <v>0</v>
      </c>
      <c r="D8" s="33">
        <f>D10+D11+D12</f>
        <v>0</v>
      </c>
      <c r="E8" s="33">
        <f>SUM(E9:E12)</f>
        <v>0</v>
      </c>
      <c r="F8" s="33">
        <f>F9</f>
        <v>0</v>
      </c>
      <c r="G8" s="33">
        <f>G10+G11+G12</f>
        <v>0</v>
      </c>
      <c r="H8" s="34">
        <f>SUM(H9:H12)</f>
        <v>0</v>
      </c>
      <c r="I8" s="34">
        <f>SUM(I9:I12)</f>
        <v>0</v>
      </c>
      <c r="J8" s="34">
        <f>SUM(J9:J12)</f>
        <v>0</v>
      </c>
      <c r="K8" s="34">
        <f>SUM(K9:K12)</f>
        <v>0</v>
      </c>
      <c r="L8" s="34">
        <f>L9+L10+L11+L12</f>
        <v>0</v>
      </c>
      <c r="M8" s="34">
        <f>SUM(M9:M12)</f>
        <v>0</v>
      </c>
    </row>
    <row r="9" spans="1:13">
      <c r="A9" s="8"/>
      <c r="B9" s="1" t="s">
        <v>3</v>
      </c>
      <c r="C9" s="205"/>
      <c r="D9" s="205"/>
      <c r="E9" s="205">
        <f>C9</f>
        <v>0</v>
      </c>
      <c r="F9" s="205">
        <f>E9*24</f>
        <v>0</v>
      </c>
      <c r="G9" s="205"/>
      <c r="H9" s="178">
        <f>F9</f>
        <v>0</v>
      </c>
      <c r="I9" s="178">
        <f>H9+E9</f>
        <v>0</v>
      </c>
      <c r="J9" s="178">
        <f>3200*I9</f>
        <v>0</v>
      </c>
      <c r="K9" s="178">
        <f>1600*H9</f>
        <v>0</v>
      </c>
      <c r="L9" s="141"/>
      <c r="M9" s="42">
        <f t="shared" ref="M9:M12" si="0">J9+K9</f>
        <v>0</v>
      </c>
    </row>
    <row r="10" spans="1:13">
      <c r="A10" s="9"/>
      <c r="B10" s="1" t="s">
        <v>6</v>
      </c>
      <c r="C10" s="205"/>
      <c r="D10" s="205"/>
      <c r="E10" s="205">
        <f>D10</f>
        <v>0</v>
      </c>
      <c r="F10" s="205"/>
      <c r="G10" s="205"/>
      <c r="H10" s="178">
        <f>G10</f>
        <v>0</v>
      </c>
      <c r="I10" s="178">
        <f>H10+E10</f>
        <v>0</v>
      </c>
      <c r="J10" s="178">
        <f>3200*I10</f>
        <v>0</v>
      </c>
      <c r="K10" s="178">
        <f>1600*H10</f>
        <v>0</v>
      </c>
      <c r="L10" s="141"/>
      <c r="M10" s="42">
        <f t="shared" si="0"/>
        <v>0</v>
      </c>
    </row>
    <row r="11" spans="1:13">
      <c r="A11" s="10"/>
      <c r="B11" s="1" t="s">
        <v>5</v>
      </c>
      <c r="C11" s="205"/>
      <c r="D11" s="205"/>
      <c r="E11" s="205">
        <f>D11</f>
        <v>0</v>
      </c>
      <c r="F11" s="205"/>
      <c r="G11" s="205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5"/>
      <c r="D12" s="205"/>
      <c r="E12" s="205">
        <f>D12</f>
        <v>0</v>
      </c>
      <c r="F12" s="205"/>
      <c r="G12" s="205">
        <f>E12*32</f>
        <v>0</v>
      </c>
      <c r="H12" s="178">
        <f>G12</f>
        <v>0</v>
      </c>
      <c r="I12" s="178">
        <f>H12+E12*2</f>
        <v>0</v>
      </c>
      <c r="J12" s="178">
        <f>4000*I12</f>
        <v>0</v>
      </c>
      <c r="K12" s="178"/>
      <c r="L12" s="141"/>
      <c r="M12" s="42">
        <f t="shared" si="0"/>
        <v>0</v>
      </c>
    </row>
    <row r="13" spans="1:13">
      <c r="A13" s="35">
        <v>2</v>
      </c>
      <c r="B13" s="32" t="s">
        <v>21</v>
      </c>
      <c r="C13" s="36">
        <f>C14</f>
        <v>0</v>
      </c>
      <c r="D13" s="36">
        <f>D15+D16+D17+D18+D19</f>
        <v>0</v>
      </c>
      <c r="E13" s="36">
        <f>SUM(E14:E19)</f>
        <v>0</v>
      </c>
      <c r="F13" s="36">
        <f>F14</f>
        <v>0</v>
      </c>
      <c r="G13" s="36">
        <f>G15+G16+G17+G18+G19</f>
        <v>0</v>
      </c>
      <c r="H13" s="37">
        <f>SUM(H14:H19)</f>
        <v>0</v>
      </c>
      <c r="I13" s="37">
        <f>SUM(I14:I19)</f>
        <v>0</v>
      </c>
      <c r="J13" s="37">
        <f>SUM(J14:J19)</f>
        <v>0</v>
      </c>
      <c r="K13" s="37">
        <f>SUM(K14:K19)</f>
        <v>0</v>
      </c>
      <c r="L13" s="44">
        <f>L14+L15+L16+L17+L18+L19</f>
        <v>0</v>
      </c>
      <c r="M13" s="37">
        <f>SUM(M14:M19)</f>
        <v>0</v>
      </c>
    </row>
    <row r="14" spans="1:13">
      <c r="A14" s="12"/>
      <c r="B14" s="1" t="s">
        <v>3</v>
      </c>
      <c r="C14" s="205"/>
      <c r="D14" s="205"/>
      <c r="E14" s="205">
        <f>C14</f>
        <v>0</v>
      </c>
      <c r="F14" s="205">
        <f>C14*15</f>
        <v>0</v>
      </c>
      <c r="G14" s="205"/>
      <c r="H14" s="178">
        <f>F14</f>
        <v>0</v>
      </c>
      <c r="I14" s="178">
        <f t="shared" ref="I14:I19" si="2">H14+E14</f>
        <v>0</v>
      </c>
      <c r="J14" s="178">
        <f>3200*I14</f>
        <v>0</v>
      </c>
      <c r="K14" s="178">
        <f>H14*1600</f>
        <v>0</v>
      </c>
      <c r="L14" s="141"/>
      <c r="M14" s="42">
        <f>J14+K14</f>
        <v>0</v>
      </c>
    </row>
    <row r="15" spans="1:13">
      <c r="A15" s="12"/>
      <c r="B15" s="1" t="s">
        <v>6</v>
      </c>
      <c r="C15" s="205"/>
      <c r="D15" s="205"/>
      <c r="E15" s="205">
        <f>D15</f>
        <v>0</v>
      </c>
      <c r="F15" s="205"/>
      <c r="G15" s="205">
        <f>D15*15</f>
        <v>0</v>
      </c>
      <c r="H15" s="178">
        <f>G15</f>
        <v>0</v>
      </c>
      <c r="I15" s="178">
        <f t="shared" si="2"/>
        <v>0</v>
      </c>
      <c r="J15" s="178">
        <f t="shared" ref="J15:J19" si="3">3200*I15</f>
        <v>0</v>
      </c>
      <c r="K15" s="178">
        <f t="shared" ref="K15:K19" si="4">H15*1600</f>
        <v>0</v>
      </c>
      <c r="L15" s="141"/>
      <c r="M15" s="42">
        <f t="shared" ref="M15:M19" si="5">J15+K15</f>
        <v>0</v>
      </c>
    </row>
    <row r="16" spans="1:13">
      <c r="A16" s="12"/>
      <c r="B16" s="1" t="s">
        <v>5</v>
      </c>
      <c r="C16" s="205"/>
      <c r="D16" s="205"/>
      <c r="E16" s="205">
        <f>D16</f>
        <v>0</v>
      </c>
      <c r="F16" s="205"/>
      <c r="G16" s="205">
        <f>D16*15</f>
        <v>0</v>
      </c>
      <c r="H16" s="178">
        <f>G16</f>
        <v>0</v>
      </c>
      <c r="I16" s="178">
        <f t="shared" si="2"/>
        <v>0</v>
      </c>
      <c r="J16" s="178">
        <f t="shared" si="3"/>
        <v>0</v>
      </c>
      <c r="K16" s="178">
        <f t="shared" si="4"/>
        <v>0</v>
      </c>
      <c r="L16" s="141"/>
      <c r="M16" s="42">
        <f t="shared" si="5"/>
        <v>0</v>
      </c>
    </row>
    <row r="17" spans="1:13">
      <c r="A17" s="12"/>
      <c r="B17" s="2" t="s">
        <v>7</v>
      </c>
      <c r="C17" s="205"/>
      <c r="D17" s="205"/>
      <c r="E17" s="205">
        <f>D17</f>
        <v>0</v>
      </c>
      <c r="F17" s="205"/>
      <c r="G17" s="205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5"/>
      <c r="D18" s="205"/>
      <c r="E18" s="205">
        <f>D18</f>
        <v>0</v>
      </c>
      <c r="F18" s="205"/>
      <c r="G18" s="205">
        <f>D18*15</f>
        <v>0</v>
      </c>
      <c r="H18" s="178">
        <f>G18</f>
        <v>0</v>
      </c>
      <c r="I18" s="178">
        <f t="shared" si="2"/>
        <v>0</v>
      </c>
      <c r="J18" s="178">
        <f t="shared" si="3"/>
        <v>0</v>
      </c>
      <c r="K18" s="178">
        <f t="shared" si="4"/>
        <v>0</v>
      </c>
      <c r="L18" s="141"/>
      <c r="M18" s="42">
        <f t="shared" si="5"/>
        <v>0</v>
      </c>
    </row>
    <row r="19" spans="1:13">
      <c r="A19" s="14"/>
      <c r="B19" s="23" t="s">
        <v>4</v>
      </c>
      <c r="C19" s="205"/>
      <c r="D19" s="205"/>
      <c r="E19" s="205">
        <f>D19</f>
        <v>0</v>
      </c>
      <c r="F19" s="205"/>
      <c r="G19" s="205">
        <f>D19*15</f>
        <v>0</v>
      </c>
      <c r="H19" s="178">
        <f>G19</f>
        <v>0</v>
      </c>
      <c r="I19" s="178">
        <f t="shared" si="2"/>
        <v>0</v>
      </c>
      <c r="J19" s="178">
        <f t="shared" si="3"/>
        <v>0</v>
      </c>
      <c r="K19" s="178">
        <f t="shared" si="4"/>
        <v>0</v>
      </c>
      <c r="L19" s="141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0</v>
      </c>
      <c r="E20" s="36">
        <f t="shared" ref="E20:L20" si="6">E21</f>
        <v>0</v>
      </c>
      <c r="F20" s="36"/>
      <c r="G20" s="36">
        <f t="shared" si="6"/>
        <v>0</v>
      </c>
      <c r="H20" s="36">
        <f t="shared" si="6"/>
        <v>0</v>
      </c>
      <c r="I20" s="36">
        <f t="shared" si="6"/>
        <v>0</v>
      </c>
      <c r="J20" s="36">
        <f t="shared" si="6"/>
        <v>0</v>
      </c>
      <c r="K20" s="36">
        <f t="shared" si="6"/>
        <v>0</v>
      </c>
      <c r="L20" s="36">
        <f t="shared" si="6"/>
        <v>0</v>
      </c>
      <c r="M20" s="37">
        <f>M21</f>
        <v>0</v>
      </c>
    </row>
    <row r="21" spans="1:13">
      <c r="A21" s="10"/>
      <c r="B21" s="24" t="s">
        <v>19</v>
      </c>
      <c r="C21" s="205"/>
      <c r="D21" s="205"/>
      <c r="E21" s="205">
        <f>D21</f>
        <v>0</v>
      </c>
      <c r="F21" s="205"/>
      <c r="G21" s="205"/>
      <c r="H21" s="178">
        <f>G21</f>
        <v>0</v>
      </c>
      <c r="I21" s="178"/>
      <c r="J21" s="178">
        <f>3200*I21</f>
        <v>0</v>
      </c>
      <c r="K21" s="178"/>
      <c r="L21" s="141"/>
      <c r="M21" s="42">
        <f>J21+K21</f>
        <v>0</v>
      </c>
    </row>
    <row r="22" spans="1:13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3">
      <c r="A23" s="15"/>
      <c r="B23" s="3" t="s">
        <v>9</v>
      </c>
      <c r="C23" s="205"/>
      <c r="D23" s="205"/>
      <c r="E23" s="205">
        <f>D23</f>
        <v>0</v>
      </c>
      <c r="F23" s="205"/>
      <c r="G23" s="205">
        <f>E23*32</f>
        <v>0</v>
      </c>
      <c r="H23" s="178">
        <f>G23</f>
        <v>0</v>
      </c>
      <c r="I23" s="178">
        <f>H23+E23*2</f>
        <v>0</v>
      </c>
      <c r="J23" s="178">
        <f>3200*I23</f>
        <v>0</v>
      </c>
      <c r="K23" s="178">
        <f>1600*H23</f>
        <v>0</v>
      </c>
      <c r="L23" s="141"/>
      <c r="M23" s="42">
        <f>J23+K23</f>
        <v>0</v>
      </c>
    </row>
    <row r="24" spans="1:13">
      <c r="A24" s="35">
        <v>5</v>
      </c>
      <c r="B24" s="32" t="s">
        <v>24</v>
      </c>
      <c r="C24" s="36"/>
      <c r="D24" s="36">
        <f>D25</f>
        <v>0</v>
      </c>
      <c r="E24" s="36">
        <f t="shared" ref="E24:L24" si="8">E25</f>
        <v>0</v>
      </c>
      <c r="F24" s="36"/>
      <c r="G24" s="36">
        <f t="shared" si="8"/>
        <v>0</v>
      </c>
      <c r="H24" s="36">
        <f t="shared" si="8"/>
        <v>0</v>
      </c>
      <c r="I24" s="36">
        <f t="shared" si="8"/>
        <v>0</v>
      </c>
      <c r="J24" s="36">
        <f t="shared" si="8"/>
        <v>0</v>
      </c>
      <c r="K24" s="36">
        <f t="shared" si="8"/>
        <v>0</v>
      </c>
      <c r="L24" s="36">
        <f t="shared" si="8"/>
        <v>0</v>
      </c>
      <c r="M24" s="37">
        <f>M25</f>
        <v>0</v>
      </c>
    </row>
    <row r="25" spans="1:13">
      <c r="A25" s="16"/>
      <c r="B25" s="23" t="s">
        <v>10</v>
      </c>
      <c r="C25" s="205"/>
      <c r="D25" s="205"/>
      <c r="E25" s="205">
        <f>D25</f>
        <v>0</v>
      </c>
      <c r="F25" s="205"/>
      <c r="G25" s="205">
        <f>E25*28</f>
        <v>0</v>
      </c>
      <c r="H25" s="178">
        <f>G25</f>
        <v>0</v>
      </c>
      <c r="I25" s="178">
        <f>H25+E25</f>
        <v>0</v>
      </c>
      <c r="J25" s="178">
        <f>3200*I25</f>
        <v>0</v>
      </c>
      <c r="K25" s="178">
        <f>1600*H25</f>
        <v>0</v>
      </c>
      <c r="L25" s="141"/>
      <c r="M25" s="42">
        <f>J25+K25</f>
        <v>0</v>
      </c>
    </row>
    <row r="26" spans="1:13">
      <c r="A26" s="38">
        <v>6</v>
      </c>
      <c r="B26" s="32" t="s">
        <v>25</v>
      </c>
      <c r="C26" s="36"/>
      <c r="D26" s="36">
        <f>D27</f>
        <v>0</v>
      </c>
      <c r="E26" s="36">
        <f t="shared" ref="E26:L26" si="9">E27</f>
        <v>0</v>
      </c>
      <c r="F26" s="36"/>
      <c r="G26" s="36">
        <f t="shared" si="9"/>
        <v>0</v>
      </c>
      <c r="H26" s="36">
        <f t="shared" si="9"/>
        <v>0</v>
      </c>
      <c r="I26" s="36">
        <f t="shared" si="9"/>
        <v>0</v>
      </c>
      <c r="J26" s="36">
        <f t="shared" si="9"/>
        <v>0</v>
      </c>
      <c r="K26" s="36">
        <f t="shared" si="9"/>
        <v>0</v>
      </c>
      <c r="L26" s="36">
        <f t="shared" si="9"/>
        <v>0</v>
      </c>
      <c r="M26" s="37">
        <f>M27</f>
        <v>0</v>
      </c>
    </row>
    <row r="27" spans="1:13">
      <c r="A27" s="15"/>
      <c r="B27" s="3" t="s">
        <v>10</v>
      </c>
      <c r="C27" s="205"/>
      <c r="D27" s="205"/>
      <c r="E27" s="205">
        <f>D27</f>
        <v>0</v>
      </c>
      <c r="F27" s="205"/>
      <c r="G27" s="205">
        <f>E27*24</f>
        <v>0</v>
      </c>
      <c r="H27" s="178">
        <f>G27</f>
        <v>0</v>
      </c>
      <c r="I27" s="178">
        <f>H27+E27</f>
        <v>0</v>
      </c>
      <c r="J27" s="178">
        <f>3200*I27</f>
        <v>0</v>
      </c>
      <c r="K27" s="178">
        <f>1600*H27</f>
        <v>0</v>
      </c>
      <c r="L27" s="141"/>
      <c r="M27" s="42">
        <f>J27+K27</f>
        <v>0</v>
      </c>
    </row>
    <row r="28" spans="1:13">
      <c r="A28" s="35">
        <v>7</v>
      </c>
      <c r="B28" s="32" t="s">
        <v>26</v>
      </c>
      <c r="C28" s="36">
        <f>C29</f>
        <v>0</v>
      </c>
      <c r="D28" s="36">
        <f>D30+D31</f>
        <v>0</v>
      </c>
      <c r="E28" s="36">
        <f>SUM(E29:E31)</f>
        <v>0</v>
      </c>
      <c r="F28" s="36">
        <f>F29</f>
        <v>0</v>
      </c>
      <c r="G28" s="37">
        <f>G30+G31</f>
        <v>0</v>
      </c>
      <c r="H28" s="37">
        <f>SUM(H29:H31)</f>
        <v>0</v>
      </c>
      <c r="I28" s="36">
        <f t="shared" ref="I28:M28" si="10">SUM(I29:I31)</f>
        <v>0</v>
      </c>
      <c r="J28" s="36">
        <f t="shared" si="10"/>
        <v>0</v>
      </c>
      <c r="K28" s="36">
        <f t="shared" si="10"/>
        <v>0</v>
      </c>
      <c r="L28" s="36">
        <f t="shared" si="10"/>
        <v>0</v>
      </c>
      <c r="M28" s="37">
        <f t="shared" si="10"/>
        <v>0</v>
      </c>
    </row>
    <row r="29" spans="1:13">
      <c r="A29" s="12"/>
      <c r="B29" s="1" t="s">
        <v>3</v>
      </c>
      <c r="C29" s="205"/>
      <c r="D29" s="205"/>
      <c r="E29" s="205">
        <f>C29</f>
        <v>0</v>
      </c>
      <c r="F29" s="205"/>
      <c r="G29" s="205"/>
      <c r="H29" s="178">
        <f>F29</f>
        <v>0</v>
      </c>
      <c r="I29" s="178">
        <f>H29+E29</f>
        <v>0</v>
      </c>
      <c r="J29" s="178">
        <f>3200*I29</f>
        <v>0</v>
      </c>
      <c r="K29" s="178">
        <f>1600*H29</f>
        <v>0</v>
      </c>
      <c r="L29" s="141"/>
      <c r="M29" s="42">
        <f>J29+K29</f>
        <v>0</v>
      </c>
    </row>
    <row r="30" spans="1:13">
      <c r="A30" s="12"/>
      <c r="B30" s="1" t="s">
        <v>11</v>
      </c>
      <c r="C30" s="205"/>
      <c r="D30" s="205"/>
      <c r="E30" s="205">
        <f>D30</f>
        <v>0</v>
      </c>
      <c r="F30" s="205"/>
      <c r="G30" s="178"/>
      <c r="H30" s="178">
        <f>G30</f>
        <v>0</v>
      </c>
      <c r="I30" s="178">
        <f>H30+E30</f>
        <v>0</v>
      </c>
      <c r="J30" s="178">
        <f>3200*I30</f>
        <v>0</v>
      </c>
      <c r="K30" s="178">
        <f>1600*H30</f>
        <v>0</v>
      </c>
      <c r="L30" s="141"/>
      <c r="M30" s="42">
        <f>J30+K30+M74</f>
        <v>0</v>
      </c>
    </row>
    <row r="31" spans="1:13">
      <c r="A31" s="14"/>
      <c r="B31" s="130" t="s">
        <v>188</v>
      </c>
      <c r="C31" s="205"/>
      <c r="D31" s="205"/>
      <c r="E31" s="205">
        <f>D31</f>
        <v>0</v>
      </c>
      <c r="F31" s="205"/>
      <c r="G31" s="178">
        <f>E31*15</f>
        <v>0</v>
      </c>
      <c r="H31" s="178">
        <f>G31</f>
        <v>0</v>
      </c>
      <c r="I31" s="178">
        <f>H31+E31</f>
        <v>0</v>
      </c>
      <c r="J31" s="178">
        <f>3200*I31</f>
        <v>0</v>
      </c>
      <c r="K31" s="178">
        <f>1600*H31</f>
        <v>0</v>
      </c>
      <c r="L31" s="141"/>
      <c r="M31" s="42">
        <f>J31+K31</f>
        <v>0</v>
      </c>
    </row>
    <row r="32" spans="1:13">
      <c r="A32" s="35">
        <v>8</v>
      </c>
      <c r="B32" s="32" t="s">
        <v>142</v>
      </c>
      <c r="C32" s="36"/>
      <c r="D32" s="36">
        <f>D33</f>
        <v>0</v>
      </c>
      <c r="E32" s="36">
        <f t="shared" ref="E32:L32" si="11">E33</f>
        <v>0</v>
      </c>
      <c r="F32" s="36"/>
      <c r="G32" s="36">
        <f t="shared" si="11"/>
        <v>0</v>
      </c>
      <c r="H32" s="36">
        <f t="shared" si="11"/>
        <v>0</v>
      </c>
      <c r="I32" s="37">
        <f>I33</f>
        <v>0</v>
      </c>
      <c r="J32" s="36">
        <f t="shared" si="11"/>
        <v>0</v>
      </c>
      <c r="K32" s="36">
        <f t="shared" si="11"/>
        <v>0</v>
      </c>
      <c r="L32" s="36">
        <f t="shared" si="11"/>
        <v>0</v>
      </c>
      <c r="M32" s="37">
        <f>M33</f>
        <v>0</v>
      </c>
    </row>
    <row r="33" spans="1:13">
      <c r="A33" s="10"/>
      <c r="B33" s="24" t="s">
        <v>19</v>
      </c>
      <c r="C33" s="205"/>
      <c r="D33" s="205"/>
      <c r="E33" s="205">
        <f>D33</f>
        <v>0</v>
      </c>
      <c r="F33" s="205"/>
      <c r="G33" s="205">
        <f>E33*15</f>
        <v>0</v>
      </c>
      <c r="H33" s="178">
        <f>G33</f>
        <v>0</v>
      </c>
      <c r="I33" s="178">
        <f>H33+E33</f>
        <v>0</v>
      </c>
      <c r="J33" s="178">
        <f>3200*I33</f>
        <v>0</v>
      </c>
      <c r="K33" s="178"/>
      <c r="L33" s="141"/>
      <c r="M33" s="42">
        <f>J33+K33</f>
        <v>0</v>
      </c>
    </row>
    <row r="34" spans="1:13">
      <c r="A34" s="35">
        <v>9</v>
      </c>
      <c r="B34" s="32" t="s">
        <v>27</v>
      </c>
      <c r="C34" s="36">
        <f>C35</f>
        <v>0</v>
      </c>
      <c r="D34" s="36">
        <f>D36+D37</f>
        <v>0</v>
      </c>
      <c r="E34" s="36">
        <f>C34+D34</f>
        <v>0</v>
      </c>
      <c r="F34" s="36">
        <f>F35</f>
        <v>0</v>
      </c>
      <c r="G34" s="36">
        <f>G36+G37</f>
        <v>0</v>
      </c>
      <c r="H34" s="37">
        <f>SUM(H35:H37)</f>
        <v>0</v>
      </c>
      <c r="I34" s="37">
        <f>SUM(I35:I37)</f>
        <v>0</v>
      </c>
      <c r="J34" s="37">
        <f>SUM(J35:J37)</f>
        <v>0</v>
      </c>
      <c r="K34" s="37">
        <f>SUM(K35:K37)</f>
        <v>0</v>
      </c>
      <c r="L34" s="36">
        <f t="shared" ref="L34" si="12">L36+L37</f>
        <v>0</v>
      </c>
      <c r="M34" s="37">
        <f>SUM(M35:M37)</f>
        <v>0</v>
      </c>
    </row>
    <row r="35" spans="1:13">
      <c r="A35" s="12"/>
      <c r="B35" s="1" t="s">
        <v>3</v>
      </c>
      <c r="C35" s="205"/>
      <c r="D35" s="205"/>
      <c r="E35" s="205">
        <f>C35</f>
        <v>0</v>
      </c>
      <c r="F35" s="205"/>
      <c r="G35" s="205"/>
      <c r="H35" s="178">
        <f>F35</f>
        <v>0</v>
      </c>
      <c r="I35" s="178">
        <f>H35+E35</f>
        <v>0</v>
      </c>
      <c r="J35" s="178">
        <f>3200*I35</f>
        <v>0</v>
      </c>
      <c r="K35" s="178">
        <f>1600*H35</f>
        <v>0</v>
      </c>
      <c r="L35" s="141"/>
      <c r="M35" s="42">
        <f>J35+K35</f>
        <v>0</v>
      </c>
    </row>
    <row r="36" spans="1:13">
      <c r="A36" s="13"/>
      <c r="B36" s="1" t="s">
        <v>12</v>
      </c>
      <c r="C36" s="205"/>
      <c r="D36" s="205"/>
      <c r="E36" s="205">
        <f>D36</f>
        <v>0</v>
      </c>
      <c r="F36" s="205"/>
      <c r="G36" s="205"/>
      <c r="H36" s="178">
        <f>G36</f>
        <v>0</v>
      </c>
      <c r="I36" s="178">
        <f>H36+E36</f>
        <v>0</v>
      </c>
      <c r="J36" s="178">
        <f>3200*I36</f>
        <v>0</v>
      </c>
      <c r="K36" s="178">
        <f>1600*H36</f>
        <v>0</v>
      </c>
      <c r="L36" s="141"/>
      <c r="M36" s="42">
        <f>J36+K36+M75</f>
        <v>0</v>
      </c>
    </row>
    <row r="37" spans="1:13">
      <c r="A37" s="13"/>
      <c r="B37" s="196" t="s">
        <v>193</v>
      </c>
      <c r="C37" s="205"/>
      <c r="D37" s="205"/>
      <c r="E37" s="205">
        <f>D37</f>
        <v>0</v>
      </c>
      <c r="F37" s="205"/>
      <c r="G37" s="205"/>
      <c r="H37" s="178">
        <f>G37</f>
        <v>0</v>
      </c>
      <c r="I37" s="178"/>
      <c r="J37" s="178">
        <f>4000*I37</f>
        <v>0</v>
      </c>
      <c r="K37" s="178"/>
      <c r="L37" s="141"/>
      <c r="M37" s="42">
        <f>J37+K37</f>
        <v>0</v>
      </c>
    </row>
    <row r="38" spans="1:13">
      <c r="A38" s="35">
        <v>10</v>
      </c>
      <c r="B38" s="32" t="s">
        <v>28</v>
      </c>
      <c r="C38" s="36"/>
      <c r="D38" s="36">
        <f>D39+D40</f>
        <v>0</v>
      </c>
      <c r="E38" s="36">
        <f t="shared" ref="E38:M38" si="13">E39+E40</f>
        <v>0</v>
      </c>
      <c r="F38" s="36">
        <f t="shared" si="13"/>
        <v>0</v>
      </c>
      <c r="G38" s="36">
        <f t="shared" si="13"/>
        <v>0</v>
      </c>
      <c r="H38" s="36">
        <f t="shared" si="13"/>
        <v>0</v>
      </c>
      <c r="I38" s="36">
        <f t="shared" si="13"/>
        <v>0</v>
      </c>
      <c r="J38" s="36">
        <f t="shared" si="13"/>
        <v>0</v>
      </c>
      <c r="K38" s="36">
        <f t="shared" si="13"/>
        <v>0</v>
      </c>
      <c r="L38" s="36">
        <f t="shared" si="13"/>
        <v>0</v>
      </c>
      <c r="M38" s="36">
        <f t="shared" si="13"/>
        <v>0</v>
      </c>
    </row>
    <row r="39" spans="1:13">
      <c r="A39" s="13"/>
      <c r="B39" s="196" t="s">
        <v>192</v>
      </c>
      <c r="C39" s="205"/>
      <c r="D39" s="205"/>
      <c r="E39" s="205">
        <f>D39</f>
        <v>0</v>
      </c>
      <c r="F39" s="205"/>
      <c r="G39" s="205">
        <f>E39*15</f>
        <v>0</v>
      </c>
      <c r="H39" s="178">
        <f>G39</f>
        <v>0</v>
      </c>
      <c r="I39" s="178">
        <f>H39+E39</f>
        <v>0</v>
      </c>
      <c r="J39" s="178">
        <f>4000*I39</f>
        <v>0</v>
      </c>
      <c r="K39" s="178"/>
      <c r="L39" s="141"/>
      <c r="M39" s="42">
        <f>J39+K39</f>
        <v>0</v>
      </c>
    </row>
    <row r="40" spans="1:13">
      <c r="A40" s="14"/>
      <c r="B40" s="180"/>
      <c r="C40" s="205"/>
      <c r="D40" s="205"/>
      <c r="E40" s="205"/>
      <c r="F40" s="205"/>
      <c r="G40" s="205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3">
      <c r="A42" s="9"/>
      <c r="B42" s="24" t="s">
        <v>13</v>
      </c>
      <c r="C42" s="205"/>
      <c r="D42" s="205"/>
      <c r="E42" s="205">
        <f>D42</f>
        <v>0</v>
      </c>
      <c r="F42" s="205"/>
      <c r="G42" s="205">
        <f>E42*44</f>
        <v>0</v>
      </c>
      <c r="H42" s="178">
        <f>G42</f>
        <v>0</v>
      </c>
      <c r="I42" s="178">
        <f>H42+E42*2</f>
        <v>0</v>
      </c>
      <c r="J42" s="178">
        <f>4300*I42</f>
        <v>0</v>
      </c>
      <c r="K42" s="178">
        <f>1500*H42</f>
        <v>0</v>
      </c>
      <c r="L42" s="141"/>
      <c r="M42" s="42">
        <f>J42+K42</f>
        <v>0</v>
      </c>
    </row>
    <row r="43" spans="1:13">
      <c r="A43" s="9"/>
      <c r="B43" s="24" t="s">
        <v>14</v>
      </c>
      <c r="C43" s="205"/>
      <c r="D43" s="205"/>
      <c r="E43" s="205">
        <f>D43</f>
        <v>0</v>
      </c>
      <c r="F43" s="205"/>
      <c r="G43" s="205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0</v>
      </c>
      <c r="E44" s="36">
        <f t="shared" ref="E44:L44" si="15">E45+E46+E47</f>
        <v>0</v>
      </c>
      <c r="F44" s="36"/>
      <c r="G44" s="36">
        <f t="shared" si="15"/>
        <v>0</v>
      </c>
      <c r="H44" s="36">
        <f t="shared" si="15"/>
        <v>0</v>
      </c>
      <c r="I44" s="36">
        <f t="shared" si="15"/>
        <v>0</v>
      </c>
      <c r="J44" s="37">
        <f>J45+J46+J47</f>
        <v>0</v>
      </c>
      <c r="K44" s="37">
        <f>K45+K46+K47</f>
        <v>0</v>
      </c>
      <c r="L44" s="36">
        <f t="shared" si="15"/>
        <v>0</v>
      </c>
      <c r="M44" s="37">
        <f>M45+M46+M47</f>
        <v>0</v>
      </c>
    </row>
    <row r="45" spans="1:13">
      <c r="A45" s="17"/>
      <c r="B45" s="25" t="s">
        <v>13</v>
      </c>
      <c r="C45" s="205"/>
      <c r="D45" s="205"/>
      <c r="E45" s="205">
        <f>D45</f>
        <v>0</v>
      </c>
      <c r="F45" s="205"/>
      <c r="G45" s="205">
        <f>D45*40</f>
        <v>0</v>
      </c>
      <c r="H45" s="178">
        <f>G45</f>
        <v>0</v>
      </c>
      <c r="I45" s="205">
        <f>E45*42</f>
        <v>0</v>
      </c>
      <c r="J45" s="178">
        <f>5590*I45</f>
        <v>0</v>
      </c>
      <c r="K45" s="178">
        <f>1500*H45</f>
        <v>0</v>
      </c>
      <c r="L45" s="141"/>
      <c r="M45" s="42">
        <f>J45+K45</f>
        <v>0</v>
      </c>
    </row>
    <row r="46" spans="1:13">
      <c r="A46" s="18"/>
      <c r="B46" s="24" t="s">
        <v>15</v>
      </c>
      <c r="C46" s="205"/>
      <c r="D46" s="205"/>
      <c r="E46" s="205">
        <f>D46</f>
        <v>0</v>
      </c>
      <c r="F46" s="205"/>
      <c r="G46" s="205">
        <f>D46*40</f>
        <v>0</v>
      </c>
      <c r="H46" s="178">
        <f>G46</f>
        <v>0</v>
      </c>
      <c r="I46" s="205">
        <f>E46*42</f>
        <v>0</v>
      </c>
      <c r="J46" s="178">
        <f>5590*I46</f>
        <v>0</v>
      </c>
      <c r="K46" s="178">
        <f>1500*H46</f>
        <v>0</v>
      </c>
      <c r="L46" s="141"/>
      <c r="M46" s="42">
        <f>J46+K46</f>
        <v>0</v>
      </c>
    </row>
    <row r="47" spans="1:13">
      <c r="A47" s="9"/>
      <c r="B47" s="22" t="s">
        <v>167</v>
      </c>
      <c r="C47" s="205"/>
      <c r="D47" s="205"/>
      <c r="E47" s="205">
        <f>D47</f>
        <v>0</v>
      </c>
      <c r="F47" s="205"/>
      <c r="G47" s="205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205"/>
      <c r="D49" s="205"/>
      <c r="E49" s="205">
        <f>D49</f>
        <v>0</v>
      </c>
      <c r="F49" s="205"/>
      <c r="G49" s="205">
        <f>D49*28</f>
        <v>0</v>
      </c>
      <c r="H49" s="178">
        <f>G49</f>
        <v>0</v>
      </c>
      <c r="I49" s="178">
        <f>H49+E49</f>
        <v>0</v>
      </c>
      <c r="J49" s="178">
        <f>4300*I49</f>
        <v>0</v>
      </c>
      <c r="K49" s="178">
        <f>2500*H49</f>
        <v>0</v>
      </c>
      <c r="L49" s="141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0</v>
      </c>
      <c r="E50" s="36">
        <f t="shared" ref="E50:L50" si="17">E51+E52</f>
        <v>0</v>
      </c>
      <c r="F50" s="36"/>
      <c r="G50" s="36">
        <f t="shared" si="17"/>
        <v>0</v>
      </c>
      <c r="H50" s="36">
        <f t="shared" si="17"/>
        <v>0</v>
      </c>
      <c r="I50" s="36">
        <f t="shared" si="17"/>
        <v>0</v>
      </c>
      <c r="J50" s="36">
        <f t="shared" si="17"/>
        <v>0</v>
      </c>
      <c r="K50" s="36">
        <f t="shared" si="17"/>
        <v>0</v>
      </c>
      <c r="L50" s="36">
        <f t="shared" si="17"/>
        <v>0</v>
      </c>
      <c r="M50" s="37">
        <f>M51+M52</f>
        <v>0</v>
      </c>
    </row>
    <row r="51" spans="1:13">
      <c r="A51" s="89"/>
      <c r="B51" s="92" t="s">
        <v>137</v>
      </c>
      <c r="C51" s="90"/>
      <c r="D51" s="90"/>
      <c r="E51" s="205">
        <f>D51</f>
        <v>0</v>
      </c>
      <c r="F51" s="90"/>
      <c r="G51" s="90">
        <f>E51*15</f>
        <v>0</v>
      </c>
      <c r="H51" s="178">
        <f>G51</f>
        <v>0</v>
      </c>
      <c r="I51" s="178">
        <f>H51+E51</f>
        <v>0</v>
      </c>
      <c r="J51" s="178">
        <f>4000*I51</f>
        <v>0</v>
      </c>
      <c r="K51" s="178"/>
      <c r="L51" s="91"/>
      <c r="M51" s="42">
        <f>J51+K51</f>
        <v>0</v>
      </c>
    </row>
    <row r="52" spans="1:13">
      <c r="A52" s="13"/>
      <c r="B52" s="93" t="s">
        <v>18</v>
      </c>
      <c r="C52" s="205"/>
      <c r="D52" s="205"/>
      <c r="E52" s="205">
        <f>D52</f>
        <v>0</v>
      </c>
      <c r="F52" s="205"/>
      <c r="G52" s="90">
        <f>E52*15</f>
        <v>0</v>
      </c>
      <c r="H52" s="178">
        <f>G52</f>
        <v>0</v>
      </c>
      <c r="I52" s="178">
        <f>H52+E52</f>
        <v>0</v>
      </c>
      <c r="J52" s="178">
        <f>4000*I52</f>
        <v>0</v>
      </c>
      <c r="K52" s="178"/>
      <c r="L52" s="141"/>
      <c r="M52" s="42">
        <f>J52+K52</f>
        <v>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0</v>
      </c>
      <c r="E57" s="60">
        <f>SUM(E58:E60)</f>
        <v>0</v>
      </c>
      <c r="F57" s="60"/>
      <c r="G57" s="60">
        <f>SUM(G58:G60)</f>
        <v>0</v>
      </c>
      <c r="H57" s="95">
        <f>SUM(H58:H60)</f>
        <v>0</v>
      </c>
      <c r="I57" s="60">
        <f t="shared" ref="I57:M57" si="20">SUM(I58:I60)</f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197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0</v>
      </c>
      <c r="E61" s="60">
        <f>E62+E63</f>
        <v>0</v>
      </c>
      <c r="F61" s="60"/>
      <c r="G61" s="60">
        <f>G62+G63</f>
        <v>0</v>
      </c>
      <c r="H61" s="60">
        <f t="shared" ref="H61:L61" si="22">H62+H63</f>
        <v>0</v>
      </c>
      <c r="I61" s="60">
        <f t="shared" si="22"/>
        <v>0</v>
      </c>
      <c r="J61" s="60">
        <f t="shared" si="22"/>
        <v>0</v>
      </c>
      <c r="K61" s="60">
        <f t="shared" si="22"/>
        <v>0</v>
      </c>
      <c r="L61" s="60">
        <f t="shared" si="22"/>
        <v>0</v>
      </c>
      <c r="M61" s="95">
        <f>M62+M63</f>
        <v>0</v>
      </c>
    </row>
    <row r="62" spans="1:13">
      <c r="A62" s="109"/>
      <c r="B62" s="112" t="s">
        <v>165</v>
      </c>
      <c r="C62" s="114"/>
      <c r="D62" s="114"/>
      <c r="E62" s="111">
        <f>D62</f>
        <v>0</v>
      </c>
      <c r="F62" s="114"/>
      <c r="G62" s="114"/>
      <c r="H62" s="115">
        <f>G62</f>
        <v>0</v>
      </c>
      <c r="I62" s="115">
        <f>H62+E62*2</f>
        <v>0</v>
      </c>
      <c r="J62" s="116">
        <f>4300*I62</f>
        <v>0</v>
      </c>
      <c r="K62" s="115">
        <f>H62*2500</f>
        <v>0</v>
      </c>
      <c r="L62" s="117"/>
      <c r="M62" s="42">
        <f>J62+K62</f>
        <v>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/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/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0</v>
      </c>
      <c r="E72" s="103">
        <f t="shared" si="25"/>
        <v>0</v>
      </c>
      <c r="F72" s="103">
        <f t="shared" si="25"/>
        <v>0</v>
      </c>
      <c r="G72" s="103">
        <f t="shared" si="25"/>
        <v>0</v>
      </c>
      <c r="H72" s="104">
        <f t="shared" si="25"/>
        <v>0</v>
      </c>
      <c r="I72" s="104">
        <f t="shared" si="25"/>
        <v>0</v>
      </c>
      <c r="J72" s="104">
        <f t="shared" si="25"/>
        <v>0</v>
      </c>
      <c r="K72" s="104">
        <f t="shared" si="25"/>
        <v>0</v>
      </c>
      <c r="L72" s="103">
        <f t="shared" si="25"/>
        <v>0</v>
      </c>
      <c r="M72" s="104">
        <f>M73</f>
        <v>0</v>
      </c>
    </row>
    <row r="73" spans="1:13">
      <c r="A73" s="14"/>
      <c r="B73" s="128" t="s">
        <v>182</v>
      </c>
      <c r="C73" s="101"/>
      <c r="D73" s="101"/>
      <c r="E73" s="101">
        <f>D73</f>
        <v>0</v>
      </c>
      <c r="F73" s="101"/>
      <c r="G73" s="101">
        <f>E73*41</f>
        <v>0</v>
      </c>
      <c r="H73" s="102">
        <f>G73</f>
        <v>0</v>
      </c>
      <c r="I73" s="102">
        <f>H73+E73*2</f>
        <v>0</v>
      </c>
      <c r="J73" s="178">
        <f>5590*I73</f>
        <v>0</v>
      </c>
      <c r="K73" s="178">
        <f>3200*H73</f>
        <v>0</v>
      </c>
      <c r="L73" s="45"/>
      <c r="M73" s="42">
        <f>J73+K73</f>
        <v>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0</v>
      </c>
      <c r="D76" s="41">
        <f>D8+D13+D20+D22+D24+D26+D28+D32+D34+D38+D41+D44+D48+D50+D53+D55+D57+D61+D66+D68+D70+D72</f>
        <v>0</v>
      </c>
      <c r="E76" s="41">
        <f>E8+E13+E20+E22+E24+E26+E28+E32+E34+E38+E41+E44+E48+E50+E53+E55+E57+E61+E64+E66+E68+E70+E72</f>
        <v>0</v>
      </c>
      <c r="F76" s="41">
        <f>F8+F13+F28+F34+F64</f>
        <v>0</v>
      </c>
      <c r="G76" s="41">
        <f>G8+G13+G20+G22+G24+G26+G28+G32+G34+G38+G41+G44+G48+G50+G53+G55+G57+G61+G66+G68+G70+G72</f>
        <v>0</v>
      </c>
      <c r="H76" s="41">
        <f>H8+H13+H20+H22+H24+H26+H28+H32+H34+H38+H41+H44+H48+H50+H53+H55+H57+H61+H64+H66+H68+H70+H72</f>
        <v>0</v>
      </c>
      <c r="I76" s="41">
        <f>I8+I13+I20+I22+I24+I26+I28+I32+I34+I38+I41+I44+I48+I50+I53+I55+I57+I61+I64+I66+I68+I70+I72</f>
        <v>0</v>
      </c>
      <c r="J76" s="41">
        <f>J8+J13+J20+J22+J24+J26+J28+J32+J34+J38+J41+J44+J48+J50+J53+J55+J57+J61+J64+J66+J68+J70+J72</f>
        <v>0</v>
      </c>
      <c r="K76" s="41">
        <f>K8+K13+K20+K22+K24+K26+K28+K32+K34+K38+K41+K44+K48+K50+K53+K55+K57+K61+K64+K66+K68+K70+K72</f>
        <v>0</v>
      </c>
      <c r="L76" s="41"/>
      <c r="M76" s="41">
        <f>M8+M13+M20+M22+M24+M26+M28+M32+M34+M38+M41+M44+M48+M50+M53+M55+M57+M61+M64+M77+M78+M66+M68+M70+M72</f>
        <v>0</v>
      </c>
    </row>
    <row r="77" spans="1:13" ht="13.5" thickTop="1">
      <c r="D77" s="270"/>
      <c r="E77" s="270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204"/>
      <c r="D78" s="248"/>
      <c r="E78" s="248"/>
      <c r="F78" s="204"/>
      <c r="G78" s="204"/>
      <c r="H78" s="81"/>
      <c r="J78" s="80"/>
      <c r="K78" s="87" t="s">
        <v>88</v>
      </c>
      <c r="L78" s="88"/>
      <c r="M78" s="87">
        <f>15000*L78</f>
        <v>0</v>
      </c>
    </row>
    <row r="79" spans="1:13">
      <c r="B79" s="132"/>
      <c r="C79" s="204"/>
      <c r="D79" s="261"/>
      <c r="E79" s="261"/>
      <c r="F79" s="204"/>
      <c r="G79" s="204"/>
      <c r="H79" s="81"/>
      <c r="K79" s="73" t="s">
        <v>32</v>
      </c>
      <c r="L79" s="206">
        <f>L77+L78</f>
        <v>0</v>
      </c>
    </row>
    <row r="80" spans="1:13">
      <c r="B80" s="132"/>
      <c r="C80" s="204"/>
      <c r="D80" s="263"/>
      <c r="E80" s="263"/>
      <c r="F80" s="133"/>
      <c r="G80" s="133"/>
      <c r="H80" s="82"/>
      <c r="I80" s="77"/>
      <c r="J80" s="134"/>
      <c r="K80" s="81"/>
      <c r="L80" s="204"/>
      <c r="M80" s="81"/>
    </row>
    <row r="81" spans="2:13">
      <c r="B81" s="132"/>
      <c r="C81" s="204"/>
      <c r="D81" s="261"/>
      <c r="E81" s="261"/>
      <c r="F81" s="204"/>
      <c r="G81" s="204"/>
      <c r="H81" s="82"/>
      <c r="I81" s="74"/>
      <c r="J81" s="81"/>
      <c r="K81" s="136"/>
      <c r="L81" s="136"/>
      <c r="M81" s="136"/>
    </row>
    <row r="82" spans="2:13">
      <c r="B82" s="132"/>
      <c r="C82" s="204"/>
      <c r="D82" s="261"/>
      <c r="E82" s="261"/>
      <c r="F82" s="204"/>
      <c r="G82" s="204"/>
      <c r="H82" s="82"/>
      <c r="I82" s="73"/>
      <c r="J82" s="81"/>
      <c r="K82" s="81"/>
      <c r="L82" s="139"/>
      <c r="M82" s="97"/>
    </row>
    <row r="83" spans="2:13">
      <c r="B83" s="132"/>
      <c r="C83" s="204"/>
      <c r="D83" s="261"/>
      <c r="E83" s="261"/>
      <c r="F83" s="204"/>
      <c r="G83" s="204"/>
      <c r="H83" s="82"/>
      <c r="I83" s="74"/>
      <c r="J83" s="81"/>
      <c r="K83" s="81"/>
      <c r="L83" s="204"/>
      <c r="M83" s="97"/>
    </row>
    <row r="84" spans="2:13">
      <c r="B84" s="132"/>
      <c r="C84" s="204"/>
      <c r="D84" s="261"/>
      <c r="E84" s="261"/>
      <c r="F84" s="135"/>
      <c r="G84" s="135"/>
      <c r="H84" s="83"/>
      <c r="I84" s="74"/>
      <c r="J84" s="81"/>
      <c r="K84" s="81"/>
      <c r="L84" s="204"/>
      <c r="M84" s="81"/>
    </row>
    <row r="85" spans="2:13">
      <c r="B85" s="132"/>
      <c r="C85" s="204"/>
      <c r="D85" s="261"/>
      <c r="E85" s="261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204"/>
      <c r="D86" s="262"/>
      <c r="E86" s="262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204"/>
      <c r="D87" s="261"/>
      <c r="E87" s="261"/>
      <c r="F87" s="204"/>
      <c r="G87" s="204"/>
      <c r="H87" s="97"/>
      <c r="J87" s="81"/>
      <c r="K87" s="81"/>
      <c r="L87" s="81"/>
      <c r="M87" s="97"/>
    </row>
    <row r="88" spans="2:13">
      <c r="B88" s="137"/>
      <c r="C88" s="204"/>
      <c r="D88" s="261"/>
      <c r="E88" s="261"/>
      <c r="F88" s="204"/>
      <c r="G88" s="204"/>
      <c r="H88" s="81"/>
      <c r="I88" s="31"/>
      <c r="J88" s="31"/>
    </row>
    <row r="89" spans="2:13">
      <c r="B89" s="138"/>
      <c r="C89" s="139"/>
      <c r="D89" s="261"/>
      <c r="E89" s="261"/>
      <c r="F89" s="204"/>
      <c r="G89" s="204"/>
      <c r="H89" s="81"/>
    </row>
    <row r="90" spans="2:13">
      <c r="B90" s="140"/>
      <c r="C90" s="204"/>
      <c r="D90" s="261"/>
      <c r="E90" s="261"/>
      <c r="F90" s="81"/>
      <c r="G90" s="81"/>
      <c r="H90" s="81"/>
      <c r="J90" s="31"/>
      <c r="M90" s="31"/>
    </row>
    <row r="91" spans="2:13">
      <c r="B91" s="140"/>
      <c r="C91" s="204"/>
      <c r="D91" s="261"/>
      <c r="E91" s="261"/>
      <c r="F91" s="81"/>
      <c r="G91" s="81"/>
      <c r="H91" s="81"/>
      <c r="J91" t="s">
        <v>70</v>
      </c>
    </row>
  </sheetData>
  <mergeCells count="28">
    <mergeCell ref="D91:E91"/>
    <mergeCell ref="D90:E90"/>
    <mergeCell ref="D89:E89"/>
    <mergeCell ref="D1:M1"/>
    <mergeCell ref="D2:M2"/>
    <mergeCell ref="A4:M4"/>
    <mergeCell ref="A5:M5"/>
    <mergeCell ref="A1:C1"/>
    <mergeCell ref="A2:C2"/>
    <mergeCell ref="A3:C3"/>
    <mergeCell ref="L6:L7"/>
    <mergeCell ref="M6:M7"/>
    <mergeCell ref="C6:E6"/>
    <mergeCell ref="F6:I6"/>
    <mergeCell ref="J6:J7"/>
    <mergeCell ref="D82:E82"/>
    <mergeCell ref="D83:E83"/>
    <mergeCell ref="D80:E80"/>
    <mergeCell ref="D81:E81"/>
    <mergeCell ref="K6:K7"/>
    <mergeCell ref="D78:E78"/>
    <mergeCell ref="D79:E79"/>
    <mergeCell ref="D77:E77"/>
    <mergeCell ref="D84:E84"/>
    <mergeCell ref="D85:E85"/>
    <mergeCell ref="D86:E86"/>
    <mergeCell ref="D87:E87"/>
    <mergeCell ref="D88:E88"/>
  </mergeCells>
  <phoneticPr fontId="9" type="noConversion"/>
  <pageMargins left="0.31" right="0.08" top="0.34" bottom="0.45" header="0.21" footer="0.23"/>
  <pageSetup orientation="landscape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1:M91"/>
  <sheetViews>
    <sheetView workbookViewId="0">
      <selection sqref="A1:XFD1048576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2" t="s">
        <v>64</v>
      </c>
      <c r="B1" s="272"/>
      <c r="C1" s="272"/>
      <c r="D1" s="273" t="s">
        <v>65</v>
      </c>
      <c r="E1" s="273"/>
      <c r="F1" s="273"/>
      <c r="G1" s="273"/>
      <c r="H1" s="273"/>
      <c r="I1" s="273"/>
      <c r="J1" s="273"/>
      <c r="K1" s="273"/>
      <c r="L1" s="273"/>
      <c r="M1" s="273"/>
    </row>
    <row r="2" spans="1:13">
      <c r="A2" s="273" t="s">
        <v>66</v>
      </c>
      <c r="B2" s="273"/>
      <c r="C2" s="273"/>
      <c r="D2" s="274" t="s">
        <v>67</v>
      </c>
      <c r="E2" s="274"/>
      <c r="F2" s="274"/>
      <c r="G2" s="274"/>
      <c r="H2" s="274"/>
      <c r="I2" s="274"/>
      <c r="J2" s="274"/>
      <c r="K2" s="274"/>
      <c r="L2" s="274"/>
      <c r="M2" s="274"/>
    </row>
    <row r="3" spans="1:13">
      <c r="A3" s="249" t="s">
        <v>68</v>
      </c>
      <c r="B3" s="249"/>
      <c r="C3" s="249"/>
    </row>
    <row r="4" spans="1:13" ht="20.25">
      <c r="A4" s="271" t="s">
        <v>69</v>
      </c>
      <c r="B4" s="271"/>
      <c r="C4" s="271"/>
      <c r="D4" s="271"/>
      <c r="E4" s="271"/>
      <c r="F4" s="271"/>
      <c r="G4" s="271"/>
      <c r="H4" s="271"/>
      <c r="I4" s="271"/>
      <c r="J4" s="271"/>
      <c r="K4" s="271"/>
      <c r="L4" s="271"/>
      <c r="M4" s="271"/>
    </row>
    <row r="5" spans="1:13" ht="13.5" thickBot="1">
      <c r="A5" s="264" t="s">
        <v>194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</row>
    <row r="6" spans="1:13" ht="13.5" customHeight="1" thickTop="1">
      <c r="A6" s="5" t="s">
        <v>0</v>
      </c>
      <c r="B6" s="20" t="s">
        <v>1</v>
      </c>
      <c r="C6" s="265" t="s">
        <v>31</v>
      </c>
      <c r="D6" s="265"/>
      <c r="E6" s="265"/>
      <c r="F6" s="265" t="s">
        <v>33</v>
      </c>
      <c r="G6" s="265"/>
      <c r="H6" s="265"/>
      <c r="I6" s="265"/>
      <c r="J6" s="266" t="s">
        <v>41</v>
      </c>
      <c r="K6" s="266" t="s">
        <v>42</v>
      </c>
      <c r="L6" s="266" t="s">
        <v>43</v>
      </c>
      <c r="M6" s="268" t="s">
        <v>45</v>
      </c>
    </row>
    <row r="7" spans="1:13">
      <c r="A7" s="6" t="s">
        <v>2</v>
      </c>
      <c r="B7" s="21" t="s">
        <v>38</v>
      </c>
      <c r="C7" s="205" t="s">
        <v>35</v>
      </c>
      <c r="D7" s="205" t="s">
        <v>36</v>
      </c>
      <c r="E7" s="205" t="s">
        <v>32</v>
      </c>
      <c r="F7" s="205" t="s">
        <v>34</v>
      </c>
      <c r="G7" s="205" t="s">
        <v>37</v>
      </c>
      <c r="H7" s="27" t="s">
        <v>39</v>
      </c>
      <c r="I7" s="205" t="s">
        <v>40</v>
      </c>
      <c r="J7" s="267"/>
      <c r="K7" s="267"/>
      <c r="L7" s="267"/>
      <c r="M7" s="269"/>
    </row>
    <row r="8" spans="1:13">
      <c r="A8" s="35">
        <v>1</v>
      </c>
      <c r="B8" s="32" t="s">
        <v>20</v>
      </c>
      <c r="C8" s="33">
        <f>C9</f>
        <v>0</v>
      </c>
      <c r="D8" s="33">
        <f>D10+D11+D12</f>
        <v>0</v>
      </c>
      <c r="E8" s="33">
        <f>SUM(E9:E12)</f>
        <v>0</v>
      </c>
      <c r="F8" s="33">
        <f>F9</f>
        <v>0</v>
      </c>
      <c r="G8" s="33">
        <f>G10+G11+G12</f>
        <v>0</v>
      </c>
      <c r="H8" s="34">
        <f>SUM(H9:H12)</f>
        <v>0</v>
      </c>
      <c r="I8" s="34">
        <f>SUM(I9:I12)</f>
        <v>0</v>
      </c>
      <c r="J8" s="34">
        <f>SUM(J9:J12)</f>
        <v>0</v>
      </c>
      <c r="K8" s="34">
        <f>SUM(K9:K12)</f>
        <v>0</v>
      </c>
      <c r="L8" s="34">
        <f>L9+L10+L11+L12</f>
        <v>0</v>
      </c>
      <c r="M8" s="34">
        <f>SUM(M9:M12)</f>
        <v>0</v>
      </c>
    </row>
    <row r="9" spans="1:13">
      <c r="A9" s="8"/>
      <c r="B9" s="1" t="s">
        <v>3</v>
      </c>
      <c r="C9" s="205"/>
      <c r="D9" s="205"/>
      <c r="E9" s="205">
        <f>C9</f>
        <v>0</v>
      </c>
      <c r="F9" s="205">
        <f>E9*24</f>
        <v>0</v>
      </c>
      <c r="G9" s="205"/>
      <c r="H9" s="178">
        <f>F9</f>
        <v>0</v>
      </c>
      <c r="I9" s="178">
        <f>H9+E9</f>
        <v>0</v>
      </c>
      <c r="J9" s="178">
        <f>3200*I9</f>
        <v>0</v>
      </c>
      <c r="K9" s="178">
        <f>1600*H9</f>
        <v>0</v>
      </c>
      <c r="L9" s="141"/>
      <c r="M9" s="42">
        <f t="shared" ref="M9:M12" si="0">J9+K9</f>
        <v>0</v>
      </c>
    </row>
    <row r="10" spans="1:13">
      <c r="A10" s="9"/>
      <c r="B10" s="1" t="s">
        <v>6</v>
      </c>
      <c r="C10" s="205"/>
      <c r="D10" s="205"/>
      <c r="E10" s="205">
        <f>D10</f>
        <v>0</v>
      </c>
      <c r="F10" s="205"/>
      <c r="G10" s="205"/>
      <c r="H10" s="178">
        <f>G10</f>
        <v>0</v>
      </c>
      <c r="I10" s="178">
        <f>H10+E10</f>
        <v>0</v>
      </c>
      <c r="J10" s="178">
        <f>3200*I10</f>
        <v>0</v>
      </c>
      <c r="K10" s="178">
        <f>1600*H10</f>
        <v>0</v>
      </c>
      <c r="L10" s="141"/>
      <c r="M10" s="42">
        <f t="shared" si="0"/>
        <v>0</v>
      </c>
    </row>
    <row r="11" spans="1:13">
      <c r="A11" s="10"/>
      <c r="B11" s="1" t="s">
        <v>5</v>
      </c>
      <c r="C11" s="205"/>
      <c r="D11" s="205"/>
      <c r="E11" s="205">
        <f>D11</f>
        <v>0</v>
      </c>
      <c r="F11" s="205"/>
      <c r="G11" s="205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5"/>
      <c r="D12" s="205"/>
      <c r="E12" s="205">
        <f>D12</f>
        <v>0</v>
      </c>
      <c r="F12" s="205"/>
      <c r="G12" s="205">
        <f>E12*32</f>
        <v>0</v>
      </c>
      <c r="H12" s="178">
        <f>G12</f>
        <v>0</v>
      </c>
      <c r="I12" s="178">
        <f>H12+E12*2</f>
        <v>0</v>
      </c>
      <c r="J12" s="178">
        <f>4000*I12</f>
        <v>0</v>
      </c>
      <c r="K12" s="178"/>
      <c r="L12" s="141"/>
      <c r="M12" s="42">
        <f t="shared" si="0"/>
        <v>0</v>
      </c>
    </row>
    <row r="13" spans="1:13">
      <c r="A13" s="35">
        <v>2</v>
      </c>
      <c r="B13" s="32" t="s">
        <v>21</v>
      </c>
      <c r="C13" s="36">
        <f>C14</f>
        <v>0</v>
      </c>
      <c r="D13" s="36">
        <f>D15+D16+D17+D18+D19</f>
        <v>0</v>
      </c>
      <c r="E13" s="36">
        <f>SUM(E14:E19)</f>
        <v>0</v>
      </c>
      <c r="F13" s="36">
        <f>F14</f>
        <v>0</v>
      </c>
      <c r="G13" s="36">
        <f>G15+G16+G17+G18+G19</f>
        <v>0</v>
      </c>
      <c r="H13" s="37">
        <f>SUM(H14:H19)</f>
        <v>0</v>
      </c>
      <c r="I13" s="37">
        <f>SUM(I14:I19)</f>
        <v>0</v>
      </c>
      <c r="J13" s="37">
        <f>SUM(J14:J19)</f>
        <v>0</v>
      </c>
      <c r="K13" s="37">
        <f>SUM(K14:K19)</f>
        <v>0</v>
      </c>
      <c r="L13" s="44">
        <f>L14+L15+L16+L17+L18+L19</f>
        <v>0</v>
      </c>
      <c r="M13" s="37">
        <f>SUM(M14:M19)</f>
        <v>0</v>
      </c>
    </row>
    <row r="14" spans="1:13">
      <c r="A14" s="12"/>
      <c r="B14" s="1" t="s">
        <v>3</v>
      </c>
      <c r="C14" s="205"/>
      <c r="D14" s="205"/>
      <c r="E14" s="205">
        <f>C14</f>
        <v>0</v>
      </c>
      <c r="F14" s="205">
        <f>C14*15</f>
        <v>0</v>
      </c>
      <c r="G14" s="205"/>
      <c r="H14" s="178">
        <f>F14</f>
        <v>0</v>
      </c>
      <c r="I14" s="178">
        <f t="shared" ref="I14:I19" si="2">H14+E14</f>
        <v>0</v>
      </c>
      <c r="J14" s="178">
        <f>3200*I14</f>
        <v>0</v>
      </c>
      <c r="K14" s="178">
        <f>H14*1600</f>
        <v>0</v>
      </c>
      <c r="L14" s="141"/>
      <c r="M14" s="42">
        <f>J14+K14</f>
        <v>0</v>
      </c>
    </row>
    <row r="15" spans="1:13">
      <c r="A15" s="12"/>
      <c r="B15" s="1" t="s">
        <v>6</v>
      </c>
      <c r="C15" s="205"/>
      <c r="D15" s="205"/>
      <c r="E15" s="205">
        <f>D15</f>
        <v>0</v>
      </c>
      <c r="F15" s="205"/>
      <c r="G15" s="205">
        <f>D15*15</f>
        <v>0</v>
      </c>
      <c r="H15" s="178">
        <f>G15</f>
        <v>0</v>
      </c>
      <c r="I15" s="178">
        <f t="shared" si="2"/>
        <v>0</v>
      </c>
      <c r="J15" s="178">
        <f t="shared" ref="J15:J19" si="3">3200*I15</f>
        <v>0</v>
      </c>
      <c r="K15" s="178">
        <f t="shared" ref="K15:K19" si="4">H15*1600</f>
        <v>0</v>
      </c>
      <c r="L15" s="141"/>
      <c r="M15" s="42">
        <f t="shared" ref="M15:M19" si="5">J15+K15</f>
        <v>0</v>
      </c>
    </row>
    <row r="16" spans="1:13">
      <c r="A16" s="12"/>
      <c r="B16" s="1" t="s">
        <v>5</v>
      </c>
      <c r="C16" s="205"/>
      <c r="D16" s="205"/>
      <c r="E16" s="205">
        <f>D16</f>
        <v>0</v>
      </c>
      <c r="F16" s="205"/>
      <c r="G16" s="205">
        <f>D16*15</f>
        <v>0</v>
      </c>
      <c r="H16" s="178">
        <f>G16</f>
        <v>0</v>
      </c>
      <c r="I16" s="178">
        <f t="shared" si="2"/>
        <v>0</v>
      </c>
      <c r="J16" s="178">
        <f t="shared" si="3"/>
        <v>0</v>
      </c>
      <c r="K16" s="178">
        <f t="shared" si="4"/>
        <v>0</v>
      </c>
      <c r="L16" s="141"/>
      <c r="M16" s="42">
        <f t="shared" si="5"/>
        <v>0</v>
      </c>
    </row>
    <row r="17" spans="1:13">
      <c r="A17" s="12"/>
      <c r="B17" s="2" t="s">
        <v>7</v>
      </c>
      <c r="C17" s="205"/>
      <c r="D17" s="205"/>
      <c r="E17" s="205">
        <f>D17</f>
        <v>0</v>
      </c>
      <c r="F17" s="205"/>
      <c r="G17" s="205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5"/>
      <c r="D18" s="205"/>
      <c r="E18" s="205">
        <f>D18</f>
        <v>0</v>
      </c>
      <c r="F18" s="205"/>
      <c r="G18" s="205">
        <f>D18*15</f>
        <v>0</v>
      </c>
      <c r="H18" s="178">
        <f>G18</f>
        <v>0</v>
      </c>
      <c r="I18" s="178">
        <f t="shared" si="2"/>
        <v>0</v>
      </c>
      <c r="J18" s="178">
        <f t="shared" si="3"/>
        <v>0</v>
      </c>
      <c r="K18" s="178">
        <f t="shared" si="4"/>
        <v>0</v>
      </c>
      <c r="L18" s="141"/>
      <c r="M18" s="42">
        <f t="shared" si="5"/>
        <v>0</v>
      </c>
    </row>
    <row r="19" spans="1:13">
      <c r="A19" s="14"/>
      <c r="B19" s="23" t="s">
        <v>4</v>
      </c>
      <c r="C19" s="205"/>
      <c r="D19" s="205"/>
      <c r="E19" s="205">
        <f>D19</f>
        <v>0</v>
      </c>
      <c r="F19" s="205"/>
      <c r="G19" s="205">
        <f>D19*15</f>
        <v>0</v>
      </c>
      <c r="H19" s="178">
        <f>G19</f>
        <v>0</v>
      </c>
      <c r="I19" s="178">
        <f t="shared" si="2"/>
        <v>0</v>
      </c>
      <c r="J19" s="178">
        <f t="shared" si="3"/>
        <v>0</v>
      </c>
      <c r="K19" s="178">
        <f t="shared" si="4"/>
        <v>0</v>
      </c>
      <c r="L19" s="141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0</v>
      </c>
      <c r="E20" s="36">
        <f t="shared" ref="E20:L20" si="6">E21</f>
        <v>0</v>
      </c>
      <c r="F20" s="36"/>
      <c r="G20" s="36">
        <f t="shared" si="6"/>
        <v>0</v>
      </c>
      <c r="H20" s="36">
        <f t="shared" si="6"/>
        <v>0</v>
      </c>
      <c r="I20" s="36">
        <f t="shared" si="6"/>
        <v>0</v>
      </c>
      <c r="J20" s="36">
        <f t="shared" si="6"/>
        <v>0</v>
      </c>
      <c r="K20" s="36">
        <f t="shared" si="6"/>
        <v>0</v>
      </c>
      <c r="L20" s="36">
        <f t="shared" si="6"/>
        <v>0</v>
      </c>
      <c r="M20" s="37">
        <f>M21</f>
        <v>0</v>
      </c>
    </row>
    <row r="21" spans="1:13">
      <c r="A21" s="10"/>
      <c r="B21" s="24" t="s">
        <v>19</v>
      </c>
      <c r="C21" s="205"/>
      <c r="D21" s="205"/>
      <c r="E21" s="205">
        <f>D21</f>
        <v>0</v>
      </c>
      <c r="F21" s="205"/>
      <c r="G21" s="205"/>
      <c r="H21" s="178">
        <f>G21</f>
        <v>0</v>
      </c>
      <c r="I21" s="178"/>
      <c r="J21" s="178">
        <f>3200*I21</f>
        <v>0</v>
      </c>
      <c r="K21" s="178"/>
      <c r="L21" s="141"/>
      <c r="M21" s="42">
        <f>J21+K21</f>
        <v>0</v>
      </c>
    </row>
    <row r="22" spans="1:13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3">
      <c r="A23" s="15"/>
      <c r="B23" s="3" t="s">
        <v>9</v>
      </c>
      <c r="C23" s="205"/>
      <c r="D23" s="205"/>
      <c r="E23" s="205">
        <f>D23</f>
        <v>0</v>
      </c>
      <c r="F23" s="205"/>
      <c r="G23" s="205">
        <f>E23*32</f>
        <v>0</v>
      </c>
      <c r="H23" s="178">
        <f>G23</f>
        <v>0</v>
      </c>
      <c r="I23" s="178">
        <f>H23+E23*2</f>
        <v>0</v>
      </c>
      <c r="J23" s="178">
        <f>3200*I23</f>
        <v>0</v>
      </c>
      <c r="K23" s="178">
        <f>1600*H23</f>
        <v>0</v>
      </c>
      <c r="L23" s="141"/>
      <c r="M23" s="42">
        <f>J23+K23</f>
        <v>0</v>
      </c>
    </row>
    <row r="24" spans="1:13">
      <c r="A24" s="35">
        <v>5</v>
      </c>
      <c r="B24" s="32" t="s">
        <v>24</v>
      </c>
      <c r="C24" s="36"/>
      <c r="D24" s="36">
        <f>D25</f>
        <v>0</v>
      </c>
      <c r="E24" s="36">
        <f t="shared" ref="E24:L24" si="8">E25</f>
        <v>0</v>
      </c>
      <c r="F24" s="36"/>
      <c r="G24" s="36">
        <f t="shared" si="8"/>
        <v>0</v>
      </c>
      <c r="H24" s="36">
        <f t="shared" si="8"/>
        <v>0</v>
      </c>
      <c r="I24" s="36">
        <f t="shared" si="8"/>
        <v>0</v>
      </c>
      <c r="J24" s="36">
        <f t="shared" si="8"/>
        <v>0</v>
      </c>
      <c r="K24" s="36">
        <f t="shared" si="8"/>
        <v>0</v>
      </c>
      <c r="L24" s="36">
        <f t="shared" si="8"/>
        <v>0</v>
      </c>
      <c r="M24" s="37">
        <f>M25</f>
        <v>0</v>
      </c>
    </row>
    <row r="25" spans="1:13">
      <c r="A25" s="16"/>
      <c r="B25" s="23" t="s">
        <v>10</v>
      </c>
      <c r="C25" s="205"/>
      <c r="D25" s="205"/>
      <c r="E25" s="205">
        <f>D25</f>
        <v>0</v>
      </c>
      <c r="F25" s="205"/>
      <c r="G25" s="205">
        <f>E25*28</f>
        <v>0</v>
      </c>
      <c r="H25" s="178">
        <f>G25</f>
        <v>0</v>
      </c>
      <c r="I25" s="178">
        <f>H25+E25</f>
        <v>0</v>
      </c>
      <c r="J25" s="178">
        <f>3200*I25</f>
        <v>0</v>
      </c>
      <c r="K25" s="178">
        <f>1600*H25</f>
        <v>0</v>
      </c>
      <c r="L25" s="141"/>
      <c r="M25" s="42">
        <f>J25+K25</f>
        <v>0</v>
      </c>
    </row>
    <row r="26" spans="1:13">
      <c r="A26" s="38">
        <v>6</v>
      </c>
      <c r="B26" s="32" t="s">
        <v>25</v>
      </c>
      <c r="C26" s="36"/>
      <c r="D26" s="36">
        <f>D27</f>
        <v>0</v>
      </c>
      <c r="E26" s="36">
        <f t="shared" ref="E26:L26" si="9">E27</f>
        <v>0</v>
      </c>
      <c r="F26" s="36"/>
      <c r="G26" s="36">
        <f t="shared" si="9"/>
        <v>0</v>
      </c>
      <c r="H26" s="36">
        <f t="shared" si="9"/>
        <v>0</v>
      </c>
      <c r="I26" s="36">
        <f t="shared" si="9"/>
        <v>0</v>
      </c>
      <c r="J26" s="36">
        <f t="shared" si="9"/>
        <v>0</v>
      </c>
      <c r="K26" s="36">
        <f t="shared" si="9"/>
        <v>0</v>
      </c>
      <c r="L26" s="36">
        <f t="shared" si="9"/>
        <v>0</v>
      </c>
      <c r="M26" s="37">
        <f>M27</f>
        <v>0</v>
      </c>
    </row>
    <row r="27" spans="1:13">
      <c r="A27" s="15"/>
      <c r="B27" s="3" t="s">
        <v>10</v>
      </c>
      <c r="C27" s="205"/>
      <c r="D27" s="205"/>
      <c r="E27" s="205">
        <f>D27</f>
        <v>0</v>
      </c>
      <c r="F27" s="205"/>
      <c r="G27" s="205">
        <f>E27*24</f>
        <v>0</v>
      </c>
      <c r="H27" s="178">
        <f>G27</f>
        <v>0</v>
      </c>
      <c r="I27" s="178">
        <f>H27+E27</f>
        <v>0</v>
      </c>
      <c r="J27" s="178">
        <f>3200*I27</f>
        <v>0</v>
      </c>
      <c r="K27" s="178">
        <f>1600*H27</f>
        <v>0</v>
      </c>
      <c r="L27" s="141"/>
      <c r="M27" s="42">
        <f>J27+K27</f>
        <v>0</v>
      </c>
    </row>
    <row r="28" spans="1:13">
      <c r="A28" s="35">
        <v>7</v>
      </c>
      <c r="B28" s="32" t="s">
        <v>26</v>
      </c>
      <c r="C28" s="36">
        <f>C29</f>
        <v>0</v>
      </c>
      <c r="D28" s="36">
        <f>D30+D31</f>
        <v>0</v>
      </c>
      <c r="E28" s="36">
        <f>SUM(E29:E31)</f>
        <v>0</v>
      </c>
      <c r="F28" s="36">
        <f>F29</f>
        <v>0</v>
      </c>
      <c r="G28" s="37">
        <f>G30+G31</f>
        <v>0</v>
      </c>
      <c r="H28" s="37">
        <f>SUM(H29:H31)</f>
        <v>0</v>
      </c>
      <c r="I28" s="36">
        <f t="shared" ref="I28:M28" si="10">SUM(I29:I31)</f>
        <v>0</v>
      </c>
      <c r="J28" s="36">
        <f t="shared" si="10"/>
        <v>0</v>
      </c>
      <c r="K28" s="36">
        <f t="shared" si="10"/>
        <v>0</v>
      </c>
      <c r="L28" s="36">
        <f t="shared" si="10"/>
        <v>0</v>
      </c>
      <c r="M28" s="37">
        <f t="shared" si="10"/>
        <v>0</v>
      </c>
    </row>
    <row r="29" spans="1:13">
      <c r="A29" s="12"/>
      <c r="B29" s="1" t="s">
        <v>3</v>
      </c>
      <c r="C29" s="205"/>
      <c r="D29" s="205"/>
      <c r="E29" s="205">
        <f>C29</f>
        <v>0</v>
      </c>
      <c r="F29" s="205"/>
      <c r="G29" s="205"/>
      <c r="H29" s="178">
        <f>F29</f>
        <v>0</v>
      </c>
      <c r="I29" s="178">
        <f>H29+E29</f>
        <v>0</v>
      </c>
      <c r="J29" s="178">
        <f>3200*I29</f>
        <v>0</v>
      </c>
      <c r="K29" s="178">
        <f>1600*H29</f>
        <v>0</v>
      </c>
      <c r="L29" s="141"/>
      <c r="M29" s="42">
        <f>J29+K29</f>
        <v>0</v>
      </c>
    </row>
    <row r="30" spans="1:13">
      <c r="A30" s="12"/>
      <c r="B30" s="1" t="s">
        <v>11</v>
      </c>
      <c r="C30" s="205"/>
      <c r="D30" s="205"/>
      <c r="E30" s="205">
        <f>D30</f>
        <v>0</v>
      </c>
      <c r="F30" s="205"/>
      <c r="G30" s="178"/>
      <c r="H30" s="178">
        <f>G30</f>
        <v>0</v>
      </c>
      <c r="I30" s="178">
        <f>H30+E30</f>
        <v>0</v>
      </c>
      <c r="J30" s="178">
        <f>3200*I30</f>
        <v>0</v>
      </c>
      <c r="K30" s="178">
        <f>1600*H30</f>
        <v>0</v>
      </c>
      <c r="L30" s="141"/>
      <c r="M30" s="42">
        <f>J30+K30+M74</f>
        <v>0</v>
      </c>
    </row>
    <row r="31" spans="1:13">
      <c r="A31" s="14"/>
      <c r="B31" s="130" t="s">
        <v>188</v>
      </c>
      <c r="C31" s="205"/>
      <c r="D31" s="205"/>
      <c r="E31" s="205">
        <f>D31</f>
        <v>0</v>
      </c>
      <c r="F31" s="205"/>
      <c r="G31" s="178">
        <f>E31*15</f>
        <v>0</v>
      </c>
      <c r="H31" s="178">
        <f>G31</f>
        <v>0</v>
      </c>
      <c r="I31" s="178">
        <f>H31+E31</f>
        <v>0</v>
      </c>
      <c r="J31" s="178">
        <f>3200*I31</f>
        <v>0</v>
      </c>
      <c r="K31" s="178">
        <f>1600*H31</f>
        <v>0</v>
      </c>
      <c r="L31" s="141"/>
      <c r="M31" s="42">
        <f>J31+K31</f>
        <v>0</v>
      </c>
    </row>
    <row r="32" spans="1:13">
      <c r="A32" s="35">
        <v>8</v>
      </c>
      <c r="B32" s="32" t="s">
        <v>142</v>
      </c>
      <c r="C32" s="36"/>
      <c r="D32" s="36">
        <f>D33</f>
        <v>0</v>
      </c>
      <c r="E32" s="36">
        <f t="shared" ref="E32:L32" si="11">E33</f>
        <v>0</v>
      </c>
      <c r="F32" s="36"/>
      <c r="G32" s="36">
        <f t="shared" si="11"/>
        <v>0</v>
      </c>
      <c r="H32" s="36">
        <f t="shared" si="11"/>
        <v>0</v>
      </c>
      <c r="I32" s="37">
        <f>I33</f>
        <v>0</v>
      </c>
      <c r="J32" s="36">
        <f t="shared" si="11"/>
        <v>0</v>
      </c>
      <c r="K32" s="36">
        <f t="shared" si="11"/>
        <v>0</v>
      </c>
      <c r="L32" s="36">
        <f t="shared" si="11"/>
        <v>0</v>
      </c>
      <c r="M32" s="37">
        <f>M33</f>
        <v>0</v>
      </c>
    </row>
    <row r="33" spans="1:13">
      <c r="A33" s="10"/>
      <c r="B33" s="24" t="s">
        <v>19</v>
      </c>
      <c r="C33" s="205"/>
      <c r="D33" s="205"/>
      <c r="E33" s="205">
        <f>D33</f>
        <v>0</v>
      </c>
      <c r="F33" s="205"/>
      <c r="G33" s="205">
        <f>E33*15</f>
        <v>0</v>
      </c>
      <c r="H33" s="178">
        <f>G33</f>
        <v>0</v>
      </c>
      <c r="I33" s="178">
        <f>H33+E33</f>
        <v>0</v>
      </c>
      <c r="J33" s="178">
        <f>3200*I33</f>
        <v>0</v>
      </c>
      <c r="K33" s="178"/>
      <c r="L33" s="141"/>
      <c r="M33" s="42">
        <f>J33+K33</f>
        <v>0</v>
      </c>
    </row>
    <row r="34" spans="1:13">
      <c r="A34" s="35">
        <v>9</v>
      </c>
      <c r="B34" s="32" t="s">
        <v>27</v>
      </c>
      <c r="C34" s="36">
        <f>C35</f>
        <v>0</v>
      </c>
      <c r="D34" s="36">
        <f>D36+D37</f>
        <v>0</v>
      </c>
      <c r="E34" s="36">
        <f>C34+D34</f>
        <v>0</v>
      </c>
      <c r="F34" s="36">
        <f>F35</f>
        <v>0</v>
      </c>
      <c r="G34" s="36">
        <f>G36+G37</f>
        <v>0</v>
      </c>
      <c r="H34" s="37">
        <f>SUM(H35:H37)</f>
        <v>0</v>
      </c>
      <c r="I34" s="37">
        <f>SUM(I35:I37)</f>
        <v>0</v>
      </c>
      <c r="J34" s="37">
        <f>SUM(J35:J37)</f>
        <v>0</v>
      </c>
      <c r="K34" s="37">
        <f>SUM(K35:K37)</f>
        <v>0</v>
      </c>
      <c r="L34" s="36">
        <f t="shared" ref="L34" si="12">L36+L37</f>
        <v>0</v>
      </c>
      <c r="M34" s="37">
        <f>SUM(M35:M37)</f>
        <v>0</v>
      </c>
    </row>
    <row r="35" spans="1:13">
      <c r="A35" s="12"/>
      <c r="B35" s="1" t="s">
        <v>3</v>
      </c>
      <c r="C35" s="205"/>
      <c r="D35" s="205"/>
      <c r="E35" s="205">
        <f>C35</f>
        <v>0</v>
      </c>
      <c r="F35" s="205"/>
      <c r="G35" s="205"/>
      <c r="H35" s="178">
        <f>F35</f>
        <v>0</v>
      </c>
      <c r="I35" s="178">
        <f>H35+E35</f>
        <v>0</v>
      </c>
      <c r="J35" s="178">
        <f>3200*I35</f>
        <v>0</v>
      </c>
      <c r="K35" s="178">
        <f>1600*H35</f>
        <v>0</v>
      </c>
      <c r="L35" s="141"/>
      <c r="M35" s="42">
        <f>J35+K35</f>
        <v>0</v>
      </c>
    </row>
    <row r="36" spans="1:13">
      <c r="A36" s="13"/>
      <c r="B36" s="1" t="s">
        <v>12</v>
      </c>
      <c r="C36" s="205"/>
      <c r="D36" s="205"/>
      <c r="E36" s="205">
        <f>D36</f>
        <v>0</v>
      </c>
      <c r="F36" s="205"/>
      <c r="G36" s="205"/>
      <c r="H36" s="178">
        <f>G36</f>
        <v>0</v>
      </c>
      <c r="I36" s="178">
        <f>H36+E36</f>
        <v>0</v>
      </c>
      <c r="J36" s="178">
        <f>3200*I36</f>
        <v>0</v>
      </c>
      <c r="K36" s="178">
        <f>1600*H36</f>
        <v>0</v>
      </c>
      <c r="L36" s="141"/>
      <c r="M36" s="42">
        <f>J36+K36+M75</f>
        <v>0</v>
      </c>
    </row>
    <row r="37" spans="1:13">
      <c r="A37" s="13"/>
      <c r="B37" s="196" t="s">
        <v>193</v>
      </c>
      <c r="C37" s="205"/>
      <c r="D37" s="205"/>
      <c r="E37" s="205">
        <f>D37</f>
        <v>0</v>
      </c>
      <c r="F37" s="205"/>
      <c r="G37" s="205"/>
      <c r="H37" s="178">
        <f>G37</f>
        <v>0</v>
      </c>
      <c r="I37" s="178"/>
      <c r="J37" s="178">
        <f>4000*I37</f>
        <v>0</v>
      </c>
      <c r="K37" s="178"/>
      <c r="L37" s="141"/>
      <c r="M37" s="42">
        <f>J37+K37</f>
        <v>0</v>
      </c>
    </row>
    <row r="38" spans="1:13">
      <c r="A38" s="35">
        <v>10</v>
      </c>
      <c r="B38" s="32" t="s">
        <v>28</v>
      </c>
      <c r="C38" s="36"/>
      <c r="D38" s="36">
        <f>D39+D40</f>
        <v>0</v>
      </c>
      <c r="E38" s="36">
        <f t="shared" ref="E38:M38" si="13">E39+E40</f>
        <v>0</v>
      </c>
      <c r="F38" s="36">
        <f t="shared" si="13"/>
        <v>0</v>
      </c>
      <c r="G38" s="36">
        <f t="shared" si="13"/>
        <v>0</v>
      </c>
      <c r="H38" s="36">
        <f t="shared" si="13"/>
        <v>0</v>
      </c>
      <c r="I38" s="36">
        <f t="shared" si="13"/>
        <v>0</v>
      </c>
      <c r="J38" s="36">
        <f t="shared" si="13"/>
        <v>0</v>
      </c>
      <c r="K38" s="36">
        <f t="shared" si="13"/>
        <v>0</v>
      </c>
      <c r="L38" s="36">
        <f t="shared" si="13"/>
        <v>0</v>
      </c>
      <c r="M38" s="36">
        <f t="shared" si="13"/>
        <v>0</v>
      </c>
    </row>
    <row r="39" spans="1:13">
      <c r="A39" s="13"/>
      <c r="B39" s="196" t="s">
        <v>192</v>
      </c>
      <c r="C39" s="205"/>
      <c r="D39" s="205"/>
      <c r="E39" s="205">
        <f>D39</f>
        <v>0</v>
      </c>
      <c r="F39" s="205"/>
      <c r="G39" s="205">
        <f>E39*15</f>
        <v>0</v>
      </c>
      <c r="H39" s="178">
        <f>G39</f>
        <v>0</v>
      </c>
      <c r="I39" s="178">
        <f>H39+E39</f>
        <v>0</v>
      </c>
      <c r="J39" s="178">
        <f>4000*I39</f>
        <v>0</v>
      </c>
      <c r="K39" s="178"/>
      <c r="L39" s="141"/>
      <c r="M39" s="42">
        <f>J39+K39</f>
        <v>0</v>
      </c>
    </row>
    <row r="40" spans="1:13">
      <c r="A40" s="14"/>
      <c r="B40" s="180"/>
      <c r="C40" s="205"/>
      <c r="D40" s="205"/>
      <c r="E40" s="205"/>
      <c r="F40" s="205"/>
      <c r="G40" s="205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3">
      <c r="A42" s="9"/>
      <c r="B42" s="24" t="s">
        <v>13</v>
      </c>
      <c r="C42" s="205"/>
      <c r="D42" s="205"/>
      <c r="E42" s="205">
        <f>D42</f>
        <v>0</v>
      </c>
      <c r="F42" s="205"/>
      <c r="G42" s="205">
        <f>E42*44</f>
        <v>0</v>
      </c>
      <c r="H42" s="178">
        <f>G42</f>
        <v>0</v>
      </c>
      <c r="I42" s="178">
        <f>H42+E42*2</f>
        <v>0</v>
      </c>
      <c r="J42" s="178">
        <f>4300*I42</f>
        <v>0</v>
      </c>
      <c r="K42" s="178">
        <f>1500*H42</f>
        <v>0</v>
      </c>
      <c r="L42" s="141"/>
      <c r="M42" s="42">
        <f>J42+K42</f>
        <v>0</v>
      </c>
    </row>
    <row r="43" spans="1:13">
      <c r="A43" s="9"/>
      <c r="B43" s="24" t="s">
        <v>14</v>
      </c>
      <c r="C43" s="205"/>
      <c r="D43" s="205"/>
      <c r="E43" s="205">
        <f>D43</f>
        <v>0</v>
      </c>
      <c r="F43" s="205"/>
      <c r="G43" s="205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0</v>
      </c>
      <c r="E44" s="36">
        <f t="shared" ref="E44:L44" si="15">E45+E46+E47</f>
        <v>0</v>
      </c>
      <c r="F44" s="36"/>
      <c r="G44" s="36">
        <f t="shared" si="15"/>
        <v>0</v>
      </c>
      <c r="H44" s="36">
        <f t="shared" si="15"/>
        <v>0</v>
      </c>
      <c r="I44" s="36">
        <f t="shared" si="15"/>
        <v>0</v>
      </c>
      <c r="J44" s="37">
        <f>J45+J46+J47</f>
        <v>0</v>
      </c>
      <c r="K44" s="37">
        <f>K45+K46+K47</f>
        <v>0</v>
      </c>
      <c r="L44" s="36">
        <f t="shared" si="15"/>
        <v>0</v>
      </c>
      <c r="M44" s="37">
        <f>M45+M46+M47</f>
        <v>0</v>
      </c>
    </row>
    <row r="45" spans="1:13">
      <c r="A45" s="17"/>
      <c r="B45" s="25" t="s">
        <v>13</v>
      </c>
      <c r="C45" s="205"/>
      <c r="D45" s="205"/>
      <c r="E45" s="205">
        <f>D45</f>
        <v>0</v>
      </c>
      <c r="F45" s="205"/>
      <c r="G45" s="205">
        <f>D45*40</f>
        <v>0</v>
      </c>
      <c r="H45" s="178">
        <f>G45</f>
        <v>0</v>
      </c>
      <c r="I45" s="205">
        <f>E45*42</f>
        <v>0</v>
      </c>
      <c r="J45" s="178">
        <f>5590*I45</f>
        <v>0</v>
      </c>
      <c r="K45" s="178">
        <f>1500*H45</f>
        <v>0</v>
      </c>
      <c r="L45" s="141"/>
      <c r="M45" s="42">
        <f>J45+K45</f>
        <v>0</v>
      </c>
    </row>
    <row r="46" spans="1:13">
      <c r="A46" s="18"/>
      <c r="B46" s="24" t="s">
        <v>15</v>
      </c>
      <c r="C46" s="205"/>
      <c r="D46" s="205"/>
      <c r="E46" s="205">
        <f>D46</f>
        <v>0</v>
      </c>
      <c r="F46" s="205"/>
      <c r="G46" s="205">
        <f>D46*40</f>
        <v>0</v>
      </c>
      <c r="H46" s="178">
        <f>G46</f>
        <v>0</v>
      </c>
      <c r="I46" s="205">
        <f>E46*42</f>
        <v>0</v>
      </c>
      <c r="J46" s="178">
        <f>5590*I46</f>
        <v>0</v>
      </c>
      <c r="K46" s="178">
        <f>1500*H46</f>
        <v>0</v>
      </c>
      <c r="L46" s="141"/>
      <c r="M46" s="42">
        <f>J46+K46</f>
        <v>0</v>
      </c>
    </row>
    <row r="47" spans="1:13">
      <c r="A47" s="9"/>
      <c r="B47" s="22" t="s">
        <v>167</v>
      </c>
      <c r="C47" s="205"/>
      <c r="D47" s="205"/>
      <c r="E47" s="205">
        <f>D47</f>
        <v>0</v>
      </c>
      <c r="F47" s="205"/>
      <c r="G47" s="205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205"/>
      <c r="D49" s="205"/>
      <c r="E49" s="205">
        <f>D49</f>
        <v>0</v>
      </c>
      <c r="F49" s="205"/>
      <c r="G49" s="205">
        <f>D49*28</f>
        <v>0</v>
      </c>
      <c r="H49" s="178">
        <f>G49</f>
        <v>0</v>
      </c>
      <c r="I49" s="178">
        <f>H49+E49</f>
        <v>0</v>
      </c>
      <c r="J49" s="178">
        <f>4300*I49</f>
        <v>0</v>
      </c>
      <c r="K49" s="178">
        <f>2500*H49</f>
        <v>0</v>
      </c>
      <c r="L49" s="141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0</v>
      </c>
      <c r="E50" s="36">
        <f t="shared" ref="E50:L50" si="17">E51+E52</f>
        <v>0</v>
      </c>
      <c r="F50" s="36"/>
      <c r="G50" s="36">
        <f t="shared" si="17"/>
        <v>0</v>
      </c>
      <c r="H50" s="36">
        <f t="shared" si="17"/>
        <v>0</v>
      </c>
      <c r="I50" s="36">
        <f t="shared" si="17"/>
        <v>0</v>
      </c>
      <c r="J50" s="36">
        <f t="shared" si="17"/>
        <v>0</v>
      </c>
      <c r="K50" s="36">
        <f t="shared" si="17"/>
        <v>0</v>
      </c>
      <c r="L50" s="36">
        <f t="shared" si="17"/>
        <v>0</v>
      </c>
      <c r="M50" s="37">
        <f>M51+M52</f>
        <v>0</v>
      </c>
    </row>
    <row r="51" spans="1:13">
      <c r="A51" s="89"/>
      <c r="B51" s="92" t="s">
        <v>137</v>
      </c>
      <c r="C51" s="90"/>
      <c r="D51" s="90"/>
      <c r="E51" s="205">
        <f>D51</f>
        <v>0</v>
      </c>
      <c r="F51" s="90"/>
      <c r="G51" s="90">
        <f>E51*15</f>
        <v>0</v>
      </c>
      <c r="H51" s="178">
        <f>G51</f>
        <v>0</v>
      </c>
      <c r="I51" s="178">
        <f>H51+E51</f>
        <v>0</v>
      </c>
      <c r="J51" s="178">
        <f>4000*I51</f>
        <v>0</v>
      </c>
      <c r="K51" s="178"/>
      <c r="L51" s="91"/>
      <c r="M51" s="42">
        <f>J51+K51</f>
        <v>0</v>
      </c>
    </row>
    <row r="52" spans="1:13">
      <c r="A52" s="13"/>
      <c r="B52" s="93" t="s">
        <v>18</v>
      </c>
      <c r="C52" s="205"/>
      <c r="D52" s="205"/>
      <c r="E52" s="205">
        <f>D52</f>
        <v>0</v>
      </c>
      <c r="F52" s="205"/>
      <c r="G52" s="90">
        <f>E52*15</f>
        <v>0</v>
      </c>
      <c r="H52" s="178">
        <f>G52</f>
        <v>0</v>
      </c>
      <c r="I52" s="178">
        <f>H52+E52</f>
        <v>0</v>
      </c>
      <c r="J52" s="178">
        <f>4000*I52</f>
        <v>0</v>
      </c>
      <c r="K52" s="178"/>
      <c r="L52" s="141"/>
      <c r="M52" s="42">
        <f>J52+K52</f>
        <v>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0</v>
      </c>
      <c r="E57" s="60">
        <f>SUM(E58:E60)</f>
        <v>0</v>
      </c>
      <c r="F57" s="60"/>
      <c r="G57" s="60">
        <f>SUM(G58:G60)</f>
        <v>0</v>
      </c>
      <c r="H57" s="95">
        <f>SUM(H58:H60)</f>
        <v>0</v>
      </c>
      <c r="I57" s="60">
        <f t="shared" ref="I57:M57" si="20">SUM(I58:I60)</f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197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0</v>
      </c>
      <c r="E61" s="60">
        <f>E62+E63</f>
        <v>0</v>
      </c>
      <c r="F61" s="60"/>
      <c r="G61" s="60">
        <f>G62+G63</f>
        <v>0</v>
      </c>
      <c r="H61" s="60">
        <f t="shared" ref="H61:L61" si="22">H62+H63</f>
        <v>0</v>
      </c>
      <c r="I61" s="60">
        <f t="shared" si="22"/>
        <v>0</v>
      </c>
      <c r="J61" s="60">
        <f t="shared" si="22"/>
        <v>0</v>
      </c>
      <c r="K61" s="60">
        <f t="shared" si="22"/>
        <v>0</v>
      </c>
      <c r="L61" s="60">
        <f t="shared" si="22"/>
        <v>0</v>
      </c>
      <c r="M61" s="95">
        <f>M62+M63</f>
        <v>0</v>
      </c>
    </row>
    <row r="62" spans="1:13">
      <c r="A62" s="109"/>
      <c r="B62" s="112" t="s">
        <v>165</v>
      </c>
      <c r="C62" s="114"/>
      <c r="D62" s="114"/>
      <c r="E62" s="111">
        <f>D62</f>
        <v>0</v>
      </c>
      <c r="F62" s="114"/>
      <c r="G62" s="114"/>
      <c r="H62" s="115">
        <f>G62</f>
        <v>0</v>
      </c>
      <c r="I62" s="115">
        <f>H62+E62*2</f>
        <v>0</v>
      </c>
      <c r="J62" s="116">
        <f>4300*I62</f>
        <v>0</v>
      </c>
      <c r="K62" s="115">
        <f>H62*2500</f>
        <v>0</v>
      </c>
      <c r="L62" s="117"/>
      <c r="M62" s="42">
        <f>J62+K62</f>
        <v>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/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/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0</v>
      </c>
      <c r="E72" s="103">
        <f t="shared" si="25"/>
        <v>0</v>
      </c>
      <c r="F72" s="103">
        <f t="shared" si="25"/>
        <v>0</v>
      </c>
      <c r="G72" s="103">
        <f t="shared" si="25"/>
        <v>0</v>
      </c>
      <c r="H72" s="104">
        <f t="shared" si="25"/>
        <v>0</v>
      </c>
      <c r="I72" s="104">
        <f t="shared" si="25"/>
        <v>0</v>
      </c>
      <c r="J72" s="104">
        <f t="shared" si="25"/>
        <v>0</v>
      </c>
      <c r="K72" s="104">
        <f t="shared" si="25"/>
        <v>0</v>
      </c>
      <c r="L72" s="103">
        <f t="shared" si="25"/>
        <v>0</v>
      </c>
      <c r="M72" s="104">
        <f>M73</f>
        <v>0</v>
      </c>
    </row>
    <row r="73" spans="1:13">
      <c r="A73" s="14"/>
      <c r="B73" s="128" t="s">
        <v>182</v>
      </c>
      <c r="C73" s="101"/>
      <c r="D73" s="101"/>
      <c r="E73" s="101">
        <f>D73</f>
        <v>0</v>
      </c>
      <c r="F73" s="101"/>
      <c r="G73" s="101">
        <f>E73*41</f>
        <v>0</v>
      </c>
      <c r="H73" s="102">
        <f>G73</f>
        <v>0</v>
      </c>
      <c r="I73" s="102">
        <f>H73+E73*2</f>
        <v>0</v>
      </c>
      <c r="J73" s="178">
        <f>5590*I73</f>
        <v>0</v>
      </c>
      <c r="K73" s="178">
        <f>3200*H73</f>
        <v>0</v>
      </c>
      <c r="L73" s="45"/>
      <c r="M73" s="42">
        <f>J73+K73</f>
        <v>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0</v>
      </c>
      <c r="D76" s="41">
        <f>D8+D13+D20+D22+D24+D26+D28+D32+D34+D38+D41+D44+D48+D50+D53+D55+D57+D61+D66+D68+D70+D72</f>
        <v>0</v>
      </c>
      <c r="E76" s="41">
        <f>E8+E13+E20+E22+E24+E26+E28+E32+E34+E38+E41+E44+E48+E50+E53+E55+E57+E61+E64+E66+E68+E70+E72</f>
        <v>0</v>
      </c>
      <c r="F76" s="41">
        <f>F8+F13+F28+F34+F64</f>
        <v>0</v>
      </c>
      <c r="G76" s="41">
        <f>G8+G13+G20+G22+G24+G26+G28+G32+G34+G38+G41+G44+G48+G50+G53+G55+G57+G61+G66+G68+G70+G72</f>
        <v>0</v>
      </c>
      <c r="H76" s="41">
        <f>H8+H13+H20+H22+H24+H26+H28+H32+H34+H38+H41+H44+H48+H50+H53+H55+H57+H61+H64+H66+H68+H70+H72</f>
        <v>0</v>
      </c>
      <c r="I76" s="41">
        <f>I8+I13+I20+I22+I24+I26+I28+I32+I34+I38+I41+I44+I48+I50+I53+I55+I57+I61+I64+I66+I68+I70+I72</f>
        <v>0</v>
      </c>
      <c r="J76" s="41">
        <f>J8+J13+J20+J22+J24+J26+J28+J32+J34+J38+J41+J44+J48+J50+J53+J55+J57+J61+J64+J66+J68+J70+J72</f>
        <v>0</v>
      </c>
      <c r="K76" s="41">
        <f>K8+K13+K20+K22+K24+K26+K28+K32+K34+K38+K41+K44+K48+K50+K53+K55+K57+K61+K64+K66+K68+K70+K72</f>
        <v>0</v>
      </c>
      <c r="L76" s="41"/>
      <c r="M76" s="41">
        <f>M8+M13+M20+M22+M24+M26+M28+M32+M34+M38+M41+M44+M48+M50+M53+M55+M57+M61+M64+M77+M78+M66+M68+M70+M72</f>
        <v>0</v>
      </c>
    </row>
    <row r="77" spans="1:13" ht="13.5" thickTop="1">
      <c r="D77" s="270"/>
      <c r="E77" s="270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204"/>
      <c r="D78" s="248"/>
      <c r="E78" s="248"/>
      <c r="F78" s="204"/>
      <c r="G78" s="204"/>
      <c r="H78" s="81"/>
      <c r="J78" s="80"/>
      <c r="K78" s="87" t="s">
        <v>88</v>
      </c>
      <c r="L78" s="88"/>
      <c r="M78" s="87">
        <f>15000*L78</f>
        <v>0</v>
      </c>
    </row>
    <row r="79" spans="1:13">
      <c r="B79" s="132"/>
      <c r="C79" s="204"/>
      <c r="D79" s="261"/>
      <c r="E79" s="261"/>
      <c r="F79" s="204"/>
      <c r="G79" s="204"/>
      <c r="H79" s="81"/>
      <c r="K79" s="73" t="s">
        <v>32</v>
      </c>
      <c r="L79" s="206">
        <f>L77+L78</f>
        <v>0</v>
      </c>
    </row>
    <row r="80" spans="1:13">
      <c r="B80" s="132"/>
      <c r="C80" s="204"/>
      <c r="D80" s="263"/>
      <c r="E80" s="263"/>
      <c r="F80" s="133"/>
      <c r="G80" s="133"/>
      <c r="H80" s="82"/>
      <c r="I80" s="77"/>
      <c r="J80" s="134"/>
      <c r="K80" s="81"/>
      <c r="L80" s="204"/>
      <c r="M80" s="81"/>
    </row>
    <row r="81" spans="2:13">
      <c r="B81" s="132"/>
      <c r="C81" s="204"/>
      <c r="D81" s="261"/>
      <c r="E81" s="261"/>
      <c r="F81" s="204"/>
      <c r="G81" s="204"/>
      <c r="H81" s="82"/>
      <c r="I81" s="74"/>
      <c r="J81" s="81"/>
      <c r="K81" s="136"/>
      <c r="L81" s="136"/>
      <c r="M81" s="136"/>
    </row>
    <row r="82" spans="2:13">
      <c r="B82" s="132"/>
      <c r="C82" s="204"/>
      <c r="D82" s="261"/>
      <c r="E82" s="261"/>
      <c r="F82" s="204"/>
      <c r="G82" s="204"/>
      <c r="H82" s="82"/>
      <c r="I82" s="73"/>
      <c r="J82" s="81"/>
      <c r="K82" s="81"/>
      <c r="L82" s="139"/>
      <c r="M82" s="97"/>
    </row>
    <row r="83" spans="2:13">
      <c r="B83" s="132"/>
      <c r="C83" s="204"/>
      <c r="D83" s="261"/>
      <c r="E83" s="261"/>
      <c r="F83" s="204"/>
      <c r="G83" s="204"/>
      <c r="H83" s="82"/>
      <c r="I83" s="74"/>
      <c r="J83" s="81"/>
      <c r="K83" s="81"/>
      <c r="L83" s="204"/>
      <c r="M83" s="97"/>
    </row>
    <row r="84" spans="2:13">
      <c r="B84" s="132"/>
      <c r="C84" s="204"/>
      <c r="D84" s="261"/>
      <c r="E84" s="261"/>
      <c r="F84" s="135"/>
      <c r="G84" s="135"/>
      <c r="H84" s="83"/>
      <c r="I84" s="74"/>
      <c r="J84" s="81"/>
      <c r="K84" s="81"/>
      <c r="L84" s="204"/>
      <c r="M84" s="81"/>
    </row>
    <row r="85" spans="2:13">
      <c r="B85" s="132"/>
      <c r="C85" s="204"/>
      <c r="D85" s="261"/>
      <c r="E85" s="261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204"/>
      <c r="D86" s="262"/>
      <c r="E86" s="262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204"/>
      <c r="D87" s="261"/>
      <c r="E87" s="261"/>
      <c r="F87" s="204"/>
      <c r="G87" s="204"/>
      <c r="H87" s="97"/>
      <c r="J87" s="81"/>
      <c r="K87" s="81"/>
      <c r="L87" s="81"/>
      <c r="M87" s="97"/>
    </row>
    <row r="88" spans="2:13">
      <c r="B88" s="137"/>
      <c r="C88" s="204"/>
      <c r="D88" s="261"/>
      <c r="E88" s="261"/>
      <c r="F88" s="204"/>
      <c r="G88" s="204"/>
      <c r="H88" s="81"/>
      <c r="I88" s="31"/>
      <c r="J88" s="31"/>
    </row>
    <row r="89" spans="2:13">
      <c r="B89" s="138"/>
      <c r="C89" s="139"/>
      <c r="D89" s="261"/>
      <c r="E89" s="261"/>
      <c r="F89" s="204"/>
      <c r="G89" s="204"/>
      <c r="H89" s="81"/>
    </row>
    <row r="90" spans="2:13">
      <c r="B90" s="140"/>
      <c r="C90" s="204"/>
      <c r="D90" s="261"/>
      <c r="E90" s="261"/>
      <c r="F90" s="81"/>
      <c r="G90" s="81"/>
      <c r="H90" s="81"/>
      <c r="J90" s="31"/>
      <c r="M90" s="31"/>
    </row>
    <row r="91" spans="2:13">
      <c r="B91" s="140"/>
      <c r="C91" s="204"/>
      <c r="D91" s="261"/>
      <c r="E91" s="261"/>
      <c r="F91" s="81"/>
      <c r="G91" s="81"/>
      <c r="H91" s="81"/>
      <c r="J91" t="s">
        <v>70</v>
      </c>
    </row>
  </sheetData>
  <mergeCells count="28">
    <mergeCell ref="D91:E91"/>
    <mergeCell ref="D90:E90"/>
    <mergeCell ref="D89:E89"/>
    <mergeCell ref="M6:M7"/>
    <mergeCell ref="C6:E6"/>
    <mergeCell ref="F6:I6"/>
    <mergeCell ref="J6:J7"/>
    <mergeCell ref="K6:K7"/>
    <mergeCell ref="L6:L7"/>
    <mergeCell ref="D82:E82"/>
    <mergeCell ref="D83:E83"/>
    <mergeCell ref="D80:E80"/>
    <mergeCell ref="D81:E81"/>
    <mergeCell ref="D78:E78"/>
    <mergeCell ref="D79:E79"/>
    <mergeCell ref="D77:E77"/>
    <mergeCell ref="D84:E84"/>
    <mergeCell ref="D85:E85"/>
    <mergeCell ref="D86:E86"/>
    <mergeCell ref="D87:E87"/>
    <mergeCell ref="D88:E88"/>
    <mergeCell ref="D1:M1"/>
    <mergeCell ref="D2:M2"/>
    <mergeCell ref="A4:M4"/>
    <mergeCell ref="A5:M5"/>
    <mergeCell ref="A1:C1"/>
    <mergeCell ref="A2:C2"/>
    <mergeCell ref="A3:C3"/>
  </mergeCells>
  <phoneticPr fontId="9" type="noConversion"/>
  <pageMargins left="0.31" right="0.33" top="0.34" bottom="0.45" header="0.21" footer="0.23"/>
  <pageSetup orientation="landscape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dimension ref="A1:M91"/>
  <sheetViews>
    <sheetView workbookViewId="0">
      <selection sqref="A1:XFD1048576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2" t="s">
        <v>64</v>
      </c>
      <c r="B1" s="272"/>
      <c r="C1" s="272"/>
      <c r="D1" s="273" t="s">
        <v>65</v>
      </c>
      <c r="E1" s="273"/>
      <c r="F1" s="273"/>
      <c r="G1" s="273"/>
      <c r="H1" s="273"/>
      <c r="I1" s="273"/>
      <c r="J1" s="273"/>
      <c r="K1" s="273"/>
      <c r="L1" s="273"/>
      <c r="M1" s="273"/>
    </row>
    <row r="2" spans="1:13">
      <c r="A2" s="273" t="s">
        <v>66</v>
      </c>
      <c r="B2" s="273"/>
      <c r="C2" s="273"/>
      <c r="D2" s="274" t="s">
        <v>67</v>
      </c>
      <c r="E2" s="274"/>
      <c r="F2" s="274"/>
      <c r="G2" s="274"/>
      <c r="H2" s="274"/>
      <c r="I2" s="274"/>
      <c r="J2" s="274"/>
      <c r="K2" s="274"/>
      <c r="L2" s="274"/>
      <c r="M2" s="274"/>
    </row>
    <row r="3" spans="1:13">
      <c r="A3" s="249" t="s">
        <v>68</v>
      </c>
      <c r="B3" s="249"/>
      <c r="C3" s="249"/>
    </row>
    <row r="4" spans="1:13" ht="20.25">
      <c r="A4" s="271" t="s">
        <v>69</v>
      </c>
      <c r="B4" s="271"/>
      <c r="C4" s="271"/>
      <c r="D4" s="271"/>
      <c r="E4" s="271"/>
      <c r="F4" s="271"/>
      <c r="G4" s="271"/>
      <c r="H4" s="271"/>
      <c r="I4" s="271"/>
      <c r="J4" s="271"/>
      <c r="K4" s="271"/>
      <c r="L4" s="271"/>
      <c r="M4" s="271"/>
    </row>
    <row r="5" spans="1:13" ht="13.5" thickBot="1">
      <c r="A5" s="264" t="s">
        <v>194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</row>
    <row r="6" spans="1:13" ht="13.5" customHeight="1" thickTop="1">
      <c r="A6" s="5" t="s">
        <v>0</v>
      </c>
      <c r="B6" s="20" t="s">
        <v>1</v>
      </c>
      <c r="C6" s="265" t="s">
        <v>31</v>
      </c>
      <c r="D6" s="265"/>
      <c r="E6" s="265"/>
      <c r="F6" s="265" t="s">
        <v>33</v>
      </c>
      <c r="G6" s="265"/>
      <c r="H6" s="265"/>
      <c r="I6" s="265"/>
      <c r="J6" s="266" t="s">
        <v>41</v>
      </c>
      <c r="K6" s="266" t="s">
        <v>42</v>
      </c>
      <c r="L6" s="266" t="s">
        <v>43</v>
      </c>
      <c r="M6" s="268" t="s">
        <v>45</v>
      </c>
    </row>
    <row r="7" spans="1:13">
      <c r="A7" s="6" t="s">
        <v>2</v>
      </c>
      <c r="B7" s="21" t="s">
        <v>38</v>
      </c>
      <c r="C7" s="205" t="s">
        <v>35</v>
      </c>
      <c r="D7" s="205" t="s">
        <v>36</v>
      </c>
      <c r="E7" s="205" t="s">
        <v>32</v>
      </c>
      <c r="F7" s="205" t="s">
        <v>34</v>
      </c>
      <c r="G7" s="205" t="s">
        <v>37</v>
      </c>
      <c r="H7" s="27" t="s">
        <v>39</v>
      </c>
      <c r="I7" s="205" t="s">
        <v>40</v>
      </c>
      <c r="J7" s="267"/>
      <c r="K7" s="267"/>
      <c r="L7" s="267"/>
      <c r="M7" s="269"/>
    </row>
    <row r="8" spans="1:13">
      <c r="A8" s="35">
        <v>1</v>
      </c>
      <c r="B8" s="32" t="s">
        <v>20</v>
      </c>
      <c r="C8" s="33">
        <f>C9</f>
        <v>0</v>
      </c>
      <c r="D8" s="33">
        <f>D10+D11+D12</f>
        <v>0</v>
      </c>
      <c r="E8" s="33">
        <f>SUM(E9:E12)</f>
        <v>0</v>
      </c>
      <c r="F8" s="33">
        <f>F9</f>
        <v>0</v>
      </c>
      <c r="G8" s="33">
        <f>G10+G11+G12</f>
        <v>0</v>
      </c>
      <c r="H8" s="34">
        <f>SUM(H9:H12)</f>
        <v>0</v>
      </c>
      <c r="I8" s="34">
        <f>SUM(I9:I12)</f>
        <v>0</v>
      </c>
      <c r="J8" s="34">
        <f>SUM(J9:J12)</f>
        <v>0</v>
      </c>
      <c r="K8" s="34">
        <f>SUM(K9:K12)</f>
        <v>0</v>
      </c>
      <c r="L8" s="34">
        <f>L9+L10+L11+L12</f>
        <v>0</v>
      </c>
      <c r="M8" s="34">
        <f>SUM(M9:M12)</f>
        <v>0</v>
      </c>
    </row>
    <row r="9" spans="1:13">
      <c r="A9" s="8"/>
      <c r="B9" s="1" t="s">
        <v>3</v>
      </c>
      <c r="C9" s="205"/>
      <c r="D9" s="205"/>
      <c r="E9" s="205">
        <f>C9</f>
        <v>0</v>
      </c>
      <c r="F9" s="205">
        <f>E9*24</f>
        <v>0</v>
      </c>
      <c r="G9" s="205"/>
      <c r="H9" s="178">
        <f>F9</f>
        <v>0</v>
      </c>
      <c r="I9" s="178">
        <f>H9+E9</f>
        <v>0</v>
      </c>
      <c r="J9" s="178">
        <f>3200*I9</f>
        <v>0</v>
      </c>
      <c r="K9" s="178">
        <f>1600*H9</f>
        <v>0</v>
      </c>
      <c r="L9" s="141"/>
      <c r="M9" s="42">
        <f t="shared" ref="M9:M12" si="0">J9+K9</f>
        <v>0</v>
      </c>
    </row>
    <row r="10" spans="1:13">
      <c r="A10" s="9"/>
      <c r="B10" s="1" t="s">
        <v>6</v>
      </c>
      <c r="C10" s="205"/>
      <c r="D10" s="205"/>
      <c r="E10" s="205">
        <f>D10</f>
        <v>0</v>
      </c>
      <c r="F10" s="205"/>
      <c r="G10" s="205"/>
      <c r="H10" s="178">
        <f>G10</f>
        <v>0</v>
      </c>
      <c r="I10" s="178">
        <f>H10+E10</f>
        <v>0</v>
      </c>
      <c r="J10" s="178">
        <f>3200*I10</f>
        <v>0</v>
      </c>
      <c r="K10" s="178">
        <f>1600*H10</f>
        <v>0</v>
      </c>
      <c r="L10" s="141"/>
      <c r="M10" s="42">
        <f t="shared" si="0"/>
        <v>0</v>
      </c>
    </row>
    <row r="11" spans="1:13">
      <c r="A11" s="10"/>
      <c r="B11" s="1" t="s">
        <v>5</v>
      </c>
      <c r="C11" s="205"/>
      <c r="D11" s="205"/>
      <c r="E11" s="205">
        <f>D11</f>
        <v>0</v>
      </c>
      <c r="F11" s="205"/>
      <c r="G11" s="205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5"/>
      <c r="D12" s="205"/>
      <c r="E12" s="205">
        <f>D12</f>
        <v>0</v>
      </c>
      <c r="F12" s="205"/>
      <c r="G12" s="205">
        <f>E12*32</f>
        <v>0</v>
      </c>
      <c r="H12" s="178">
        <f>G12</f>
        <v>0</v>
      </c>
      <c r="I12" s="178">
        <f>H12+E12*2</f>
        <v>0</v>
      </c>
      <c r="J12" s="178">
        <f>4000*I12</f>
        <v>0</v>
      </c>
      <c r="K12" s="178"/>
      <c r="L12" s="141"/>
      <c r="M12" s="42">
        <f t="shared" si="0"/>
        <v>0</v>
      </c>
    </row>
    <row r="13" spans="1:13">
      <c r="A13" s="35">
        <v>2</v>
      </c>
      <c r="B13" s="32" t="s">
        <v>21</v>
      </c>
      <c r="C13" s="36">
        <f>C14</f>
        <v>0</v>
      </c>
      <c r="D13" s="36">
        <f>D15+D16+D17+D18+D19</f>
        <v>0</v>
      </c>
      <c r="E13" s="36">
        <f>SUM(E14:E19)</f>
        <v>0</v>
      </c>
      <c r="F13" s="36">
        <f>F14</f>
        <v>0</v>
      </c>
      <c r="G13" s="36">
        <f>G15+G16+G17+G18+G19</f>
        <v>0</v>
      </c>
      <c r="H13" s="37">
        <f>SUM(H14:H19)</f>
        <v>0</v>
      </c>
      <c r="I13" s="37">
        <f>SUM(I14:I19)</f>
        <v>0</v>
      </c>
      <c r="J13" s="37">
        <f>SUM(J14:J19)</f>
        <v>0</v>
      </c>
      <c r="K13" s="37">
        <f>SUM(K14:K19)</f>
        <v>0</v>
      </c>
      <c r="L13" s="44">
        <f>L14+L15+L16+L17+L18+L19</f>
        <v>0</v>
      </c>
      <c r="M13" s="37">
        <f>SUM(M14:M19)</f>
        <v>0</v>
      </c>
    </row>
    <row r="14" spans="1:13">
      <c r="A14" s="12"/>
      <c r="B14" s="1" t="s">
        <v>3</v>
      </c>
      <c r="C14" s="205"/>
      <c r="D14" s="205"/>
      <c r="E14" s="205">
        <f>C14</f>
        <v>0</v>
      </c>
      <c r="F14" s="205">
        <f>C14*15</f>
        <v>0</v>
      </c>
      <c r="G14" s="205"/>
      <c r="H14" s="178">
        <f>F14</f>
        <v>0</v>
      </c>
      <c r="I14" s="178">
        <f t="shared" ref="I14:I19" si="2">H14+E14</f>
        <v>0</v>
      </c>
      <c r="J14" s="178">
        <f>3200*I14</f>
        <v>0</v>
      </c>
      <c r="K14" s="178">
        <f>H14*1600</f>
        <v>0</v>
      </c>
      <c r="L14" s="141"/>
      <c r="M14" s="42">
        <f>J14+K14</f>
        <v>0</v>
      </c>
    </row>
    <row r="15" spans="1:13">
      <c r="A15" s="12"/>
      <c r="B15" s="1" t="s">
        <v>6</v>
      </c>
      <c r="C15" s="205"/>
      <c r="D15" s="205"/>
      <c r="E15" s="205">
        <f>D15</f>
        <v>0</v>
      </c>
      <c r="F15" s="205"/>
      <c r="G15" s="205">
        <f>D15*15</f>
        <v>0</v>
      </c>
      <c r="H15" s="178">
        <f>G15</f>
        <v>0</v>
      </c>
      <c r="I15" s="178">
        <f t="shared" si="2"/>
        <v>0</v>
      </c>
      <c r="J15" s="178">
        <f t="shared" ref="J15:J19" si="3">3200*I15</f>
        <v>0</v>
      </c>
      <c r="K15" s="178">
        <f t="shared" ref="K15:K19" si="4">H15*1600</f>
        <v>0</v>
      </c>
      <c r="L15" s="141"/>
      <c r="M15" s="42">
        <f t="shared" ref="M15:M19" si="5">J15+K15</f>
        <v>0</v>
      </c>
    </row>
    <row r="16" spans="1:13">
      <c r="A16" s="12"/>
      <c r="B16" s="1" t="s">
        <v>5</v>
      </c>
      <c r="C16" s="205"/>
      <c r="D16" s="205"/>
      <c r="E16" s="205">
        <f>D16</f>
        <v>0</v>
      </c>
      <c r="F16" s="205"/>
      <c r="G16" s="205">
        <f>D16*15</f>
        <v>0</v>
      </c>
      <c r="H16" s="178">
        <f>G16</f>
        <v>0</v>
      </c>
      <c r="I16" s="178">
        <f t="shared" si="2"/>
        <v>0</v>
      </c>
      <c r="J16" s="178">
        <f t="shared" si="3"/>
        <v>0</v>
      </c>
      <c r="K16" s="178">
        <f t="shared" si="4"/>
        <v>0</v>
      </c>
      <c r="L16" s="141"/>
      <c r="M16" s="42">
        <f t="shared" si="5"/>
        <v>0</v>
      </c>
    </row>
    <row r="17" spans="1:13">
      <c r="A17" s="12"/>
      <c r="B17" s="2" t="s">
        <v>7</v>
      </c>
      <c r="C17" s="205"/>
      <c r="D17" s="205"/>
      <c r="E17" s="205">
        <f>D17</f>
        <v>0</v>
      </c>
      <c r="F17" s="205"/>
      <c r="G17" s="205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5"/>
      <c r="D18" s="205"/>
      <c r="E18" s="205">
        <f>D18</f>
        <v>0</v>
      </c>
      <c r="F18" s="205"/>
      <c r="G18" s="205">
        <f>D18*15</f>
        <v>0</v>
      </c>
      <c r="H18" s="178">
        <f>G18</f>
        <v>0</v>
      </c>
      <c r="I18" s="178">
        <f t="shared" si="2"/>
        <v>0</v>
      </c>
      <c r="J18" s="178">
        <f t="shared" si="3"/>
        <v>0</v>
      </c>
      <c r="K18" s="178">
        <f t="shared" si="4"/>
        <v>0</v>
      </c>
      <c r="L18" s="141"/>
      <c r="M18" s="42">
        <f t="shared" si="5"/>
        <v>0</v>
      </c>
    </row>
    <row r="19" spans="1:13">
      <c r="A19" s="14"/>
      <c r="B19" s="23" t="s">
        <v>4</v>
      </c>
      <c r="C19" s="205"/>
      <c r="D19" s="205"/>
      <c r="E19" s="205">
        <f>D19</f>
        <v>0</v>
      </c>
      <c r="F19" s="205"/>
      <c r="G19" s="205">
        <f>D19*15</f>
        <v>0</v>
      </c>
      <c r="H19" s="178">
        <f>G19</f>
        <v>0</v>
      </c>
      <c r="I19" s="178">
        <f t="shared" si="2"/>
        <v>0</v>
      </c>
      <c r="J19" s="178">
        <f t="shared" si="3"/>
        <v>0</v>
      </c>
      <c r="K19" s="178">
        <f t="shared" si="4"/>
        <v>0</v>
      </c>
      <c r="L19" s="141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0</v>
      </c>
      <c r="E20" s="36">
        <f t="shared" ref="E20:L20" si="6">E21</f>
        <v>0</v>
      </c>
      <c r="F20" s="36"/>
      <c r="G20" s="36">
        <f t="shared" si="6"/>
        <v>0</v>
      </c>
      <c r="H20" s="36">
        <f t="shared" si="6"/>
        <v>0</v>
      </c>
      <c r="I20" s="36">
        <f t="shared" si="6"/>
        <v>0</v>
      </c>
      <c r="J20" s="36">
        <f t="shared" si="6"/>
        <v>0</v>
      </c>
      <c r="K20" s="36">
        <f t="shared" si="6"/>
        <v>0</v>
      </c>
      <c r="L20" s="36">
        <f t="shared" si="6"/>
        <v>0</v>
      </c>
      <c r="M20" s="37">
        <f>M21</f>
        <v>0</v>
      </c>
    </row>
    <row r="21" spans="1:13">
      <c r="A21" s="10"/>
      <c r="B21" s="24" t="s">
        <v>19</v>
      </c>
      <c r="C21" s="205"/>
      <c r="D21" s="205"/>
      <c r="E21" s="205">
        <f>D21</f>
        <v>0</v>
      </c>
      <c r="F21" s="205"/>
      <c r="G21" s="205"/>
      <c r="H21" s="178">
        <f>G21</f>
        <v>0</v>
      </c>
      <c r="I21" s="178"/>
      <c r="J21" s="178">
        <f>3200*I21</f>
        <v>0</v>
      </c>
      <c r="K21" s="178"/>
      <c r="L21" s="141"/>
      <c r="M21" s="42">
        <f>J21+K21</f>
        <v>0</v>
      </c>
    </row>
    <row r="22" spans="1:13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3">
      <c r="A23" s="15"/>
      <c r="B23" s="3" t="s">
        <v>9</v>
      </c>
      <c r="C23" s="205"/>
      <c r="D23" s="205"/>
      <c r="E23" s="205">
        <f>D23</f>
        <v>0</v>
      </c>
      <c r="F23" s="205"/>
      <c r="G23" s="205">
        <f>E23*32</f>
        <v>0</v>
      </c>
      <c r="H23" s="178">
        <f>G23</f>
        <v>0</v>
      </c>
      <c r="I23" s="178">
        <f>H23+E23*2</f>
        <v>0</v>
      </c>
      <c r="J23" s="178">
        <f>3200*I23</f>
        <v>0</v>
      </c>
      <c r="K23" s="178">
        <f>1600*H23</f>
        <v>0</v>
      </c>
      <c r="L23" s="141"/>
      <c r="M23" s="42">
        <f>J23+K23</f>
        <v>0</v>
      </c>
    </row>
    <row r="24" spans="1:13">
      <c r="A24" s="35">
        <v>5</v>
      </c>
      <c r="B24" s="32" t="s">
        <v>24</v>
      </c>
      <c r="C24" s="36"/>
      <c r="D24" s="36">
        <f>D25</f>
        <v>0</v>
      </c>
      <c r="E24" s="36">
        <f t="shared" ref="E24:L24" si="8">E25</f>
        <v>0</v>
      </c>
      <c r="F24" s="36"/>
      <c r="G24" s="36">
        <f t="shared" si="8"/>
        <v>0</v>
      </c>
      <c r="H24" s="36">
        <f t="shared" si="8"/>
        <v>0</v>
      </c>
      <c r="I24" s="36">
        <f t="shared" si="8"/>
        <v>0</v>
      </c>
      <c r="J24" s="36">
        <f t="shared" si="8"/>
        <v>0</v>
      </c>
      <c r="K24" s="36">
        <f t="shared" si="8"/>
        <v>0</v>
      </c>
      <c r="L24" s="36">
        <f t="shared" si="8"/>
        <v>0</v>
      </c>
      <c r="M24" s="37">
        <f>M25</f>
        <v>0</v>
      </c>
    </row>
    <row r="25" spans="1:13">
      <c r="A25" s="16"/>
      <c r="B25" s="23" t="s">
        <v>10</v>
      </c>
      <c r="C25" s="205"/>
      <c r="D25" s="205"/>
      <c r="E25" s="205">
        <f>D25</f>
        <v>0</v>
      </c>
      <c r="F25" s="205"/>
      <c r="G25" s="205">
        <f>E25*28</f>
        <v>0</v>
      </c>
      <c r="H25" s="178">
        <f>G25</f>
        <v>0</v>
      </c>
      <c r="I25" s="178">
        <f>H25+E25</f>
        <v>0</v>
      </c>
      <c r="J25" s="178">
        <f>3200*I25</f>
        <v>0</v>
      </c>
      <c r="K25" s="178">
        <f>1600*H25</f>
        <v>0</v>
      </c>
      <c r="L25" s="141"/>
      <c r="M25" s="42">
        <f>J25+K25</f>
        <v>0</v>
      </c>
    </row>
    <row r="26" spans="1:13">
      <c r="A26" s="38">
        <v>6</v>
      </c>
      <c r="B26" s="32" t="s">
        <v>25</v>
      </c>
      <c r="C26" s="36"/>
      <c r="D26" s="36">
        <f>D27</f>
        <v>0</v>
      </c>
      <c r="E26" s="36">
        <f t="shared" ref="E26:L26" si="9">E27</f>
        <v>0</v>
      </c>
      <c r="F26" s="36"/>
      <c r="G26" s="36">
        <f t="shared" si="9"/>
        <v>0</v>
      </c>
      <c r="H26" s="36">
        <f t="shared" si="9"/>
        <v>0</v>
      </c>
      <c r="I26" s="36">
        <f t="shared" si="9"/>
        <v>0</v>
      </c>
      <c r="J26" s="36">
        <f t="shared" si="9"/>
        <v>0</v>
      </c>
      <c r="K26" s="36">
        <f t="shared" si="9"/>
        <v>0</v>
      </c>
      <c r="L26" s="36">
        <f t="shared" si="9"/>
        <v>0</v>
      </c>
      <c r="M26" s="37">
        <f>M27</f>
        <v>0</v>
      </c>
    </row>
    <row r="27" spans="1:13">
      <c r="A27" s="15"/>
      <c r="B27" s="3" t="s">
        <v>10</v>
      </c>
      <c r="C27" s="205"/>
      <c r="D27" s="205"/>
      <c r="E27" s="205">
        <f>D27</f>
        <v>0</v>
      </c>
      <c r="F27" s="205"/>
      <c r="G27" s="205">
        <f>E27*24</f>
        <v>0</v>
      </c>
      <c r="H27" s="178">
        <f>G27</f>
        <v>0</v>
      </c>
      <c r="I27" s="178">
        <f>H27+E27</f>
        <v>0</v>
      </c>
      <c r="J27" s="178">
        <f>3200*I27</f>
        <v>0</v>
      </c>
      <c r="K27" s="178">
        <f>1600*H27</f>
        <v>0</v>
      </c>
      <c r="L27" s="141"/>
      <c r="M27" s="42">
        <f>J27+K27</f>
        <v>0</v>
      </c>
    </row>
    <row r="28" spans="1:13">
      <c r="A28" s="35">
        <v>7</v>
      </c>
      <c r="B28" s="32" t="s">
        <v>26</v>
      </c>
      <c r="C28" s="36">
        <f>C29</f>
        <v>0</v>
      </c>
      <c r="D28" s="36">
        <f>D30+D31</f>
        <v>0</v>
      </c>
      <c r="E28" s="36">
        <f>SUM(E29:E31)</f>
        <v>0</v>
      </c>
      <c r="F28" s="36">
        <f>F29</f>
        <v>0</v>
      </c>
      <c r="G28" s="37">
        <f>G30+G31</f>
        <v>0</v>
      </c>
      <c r="H28" s="37">
        <f>SUM(H29:H31)</f>
        <v>0</v>
      </c>
      <c r="I28" s="36">
        <f t="shared" ref="I28:M28" si="10">SUM(I29:I31)</f>
        <v>0</v>
      </c>
      <c r="J28" s="36">
        <f t="shared" si="10"/>
        <v>0</v>
      </c>
      <c r="K28" s="36">
        <f t="shared" si="10"/>
        <v>0</v>
      </c>
      <c r="L28" s="36">
        <f t="shared" si="10"/>
        <v>0</v>
      </c>
      <c r="M28" s="37">
        <f t="shared" si="10"/>
        <v>0</v>
      </c>
    </row>
    <row r="29" spans="1:13">
      <c r="A29" s="12"/>
      <c r="B29" s="1" t="s">
        <v>3</v>
      </c>
      <c r="C29" s="205"/>
      <c r="D29" s="205"/>
      <c r="E29" s="205">
        <f>C29</f>
        <v>0</v>
      </c>
      <c r="F29" s="205"/>
      <c r="G29" s="205"/>
      <c r="H29" s="178">
        <f>F29</f>
        <v>0</v>
      </c>
      <c r="I29" s="178">
        <f>H29+E29</f>
        <v>0</v>
      </c>
      <c r="J29" s="178">
        <f>3200*I29</f>
        <v>0</v>
      </c>
      <c r="K29" s="178">
        <f>1600*H29</f>
        <v>0</v>
      </c>
      <c r="L29" s="141"/>
      <c r="M29" s="42">
        <f>J29+K29</f>
        <v>0</v>
      </c>
    </row>
    <row r="30" spans="1:13">
      <c r="A30" s="12"/>
      <c r="B30" s="1" t="s">
        <v>11</v>
      </c>
      <c r="C30" s="205"/>
      <c r="D30" s="205"/>
      <c r="E30" s="205">
        <f>D30</f>
        <v>0</v>
      </c>
      <c r="F30" s="205"/>
      <c r="G30" s="178"/>
      <c r="H30" s="178">
        <f>G30</f>
        <v>0</v>
      </c>
      <c r="I30" s="178">
        <f>H30+E30</f>
        <v>0</v>
      </c>
      <c r="J30" s="178">
        <f>3200*I30</f>
        <v>0</v>
      </c>
      <c r="K30" s="178">
        <f>1600*H30</f>
        <v>0</v>
      </c>
      <c r="L30" s="141"/>
      <c r="M30" s="42">
        <f>J30+K30+M74</f>
        <v>0</v>
      </c>
    </row>
    <row r="31" spans="1:13">
      <c r="A31" s="14"/>
      <c r="B31" s="130" t="s">
        <v>188</v>
      </c>
      <c r="C31" s="205"/>
      <c r="D31" s="205"/>
      <c r="E31" s="205">
        <f>D31</f>
        <v>0</v>
      </c>
      <c r="F31" s="205"/>
      <c r="G31" s="178">
        <f>E31*15</f>
        <v>0</v>
      </c>
      <c r="H31" s="178">
        <f>G31</f>
        <v>0</v>
      </c>
      <c r="I31" s="178">
        <f>H31+E31</f>
        <v>0</v>
      </c>
      <c r="J31" s="178">
        <f>3200*I31</f>
        <v>0</v>
      </c>
      <c r="K31" s="178">
        <f>1600*H31</f>
        <v>0</v>
      </c>
      <c r="L31" s="141"/>
      <c r="M31" s="42">
        <f>J31+K31</f>
        <v>0</v>
      </c>
    </row>
    <row r="32" spans="1:13">
      <c r="A32" s="35">
        <v>8</v>
      </c>
      <c r="B32" s="32" t="s">
        <v>142</v>
      </c>
      <c r="C32" s="36"/>
      <c r="D32" s="36">
        <f>D33</f>
        <v>0</v>
      </c>
      <c r="E32" s="36">
        <f t="shared" ref="E32:L32" si="11">E33</f>
        <v>0</v>
      </c>
      <c r="F32" s="36"/>
      <c r="G32" s="36">
        <f t="shared" si="11"/>
        <v>0</v>
      </c>
      <c r="H32" s="36">
        <f t="shared" si="11"/>
        <v>0</v>
      </c>
      <c r="I32" s="37">
        <f>I33</f>
        <v>0</v>
      </c>
      <c r="J32" s="36">
        <f t="shared" si="11"/>
        <v>0</v>
      </c>
      <c r="K32" s="36">
        <f t="shared" si="11"/>
        <v>0</v>
      </c>
      <c r="L32" s="36">
        <f t="shared" si="11"/>
        <v>0</v>
      </c>
      <c r="M32" s="37">
        <f>M33</f>
        <v>0</v>
      </c>
    </row>
    <row r="33" spans="1:13">
      <c r="A33" s="10"/>
      <c r="B33" s="24" t="s">
        <v>19</v>
      </c>
      <c r="C33" s="205"/>
      <c r="D33" s="205"/>
      <c r="E33" s="205">
        <f>D33</f>
        <v>0</v>
      </c>
      <c r="F33" s="205"/>
      <c r="G33" s="205">
        <f>E33*15</f>
        <v>0</v>
      </c>
      <c r="H33" s="178">
        <f>G33</f>
        <v>0</v>
      </c>
      <c r="I33" s="178">
        <f>H33+E33</f>
        <v>0</v>
      </c>
      <c r="J33" s="178">
        <f>3200*I33</f>
        <v>0</v>
      </c>
      <c r="K33" s="178"/>
      <c r="L33" s="141"/>
      <c r="M33" s="42">
        <f>J33+K33</f>
        <v>0</v>
      </c>
    </row>
    <row r="34" spans="1:13">
      <c r="A34" s="35">
        <v>9</v>
      </c>
      <c r="B34" s="32" t="s">
        <v>27</v>
      </c>
      <c r="C34" s="36">
        <f>C35</f>
        <v>0</v>
      </c>
      <c r="D34" s="36">
        <f>D36+D37</f>
        <v>0</v>
      </c>
      <c r="E34" s="36">
        <f>C34+D34</f>
        <v>0</v>
      </c>
      <c r="F34" s="36">
        <f>F35</f>
        <v>0</v>
      </c>
      <c r="G34" s="36">
        <f>G36+G37</f>
        <v>0</v>
      </c>
      <c r="H34" s="37">
        <f>SUM(H35:H37)</f>
        <v>0</v>
      </c>
      <c r="I34" s="37">
        <f>SUM(I35:I37)</f>
        <v>0</v>
      </c>
      <c r="J34" s="37">
        <f>SUM(J35:J37)</f>
        <v>0</v>
      </c>
      <c r="K34" s="37">
        <f>SUM(K35:K37)</f>
        <v>0</v>
      </c>
      <c r="L34" s="36">
        <f t="shared" ref="L34" si="12">L36+L37</f>
        <v>0</v>
      </c>
      <c r="M34" s="37">
        <f>SUM(M35:M37)</f>
        <v>0</v>
      </c>
    </row>
    <row r="35" spans="1:13">
      <c r="A35" s="12"/>
      <c r="B35" s="1" t="s">
        <v>3</v>
      </c>
      <c r="C35" s="205"/>
      <c r="D35" s="205"/>
      <c r="E35" s="205">
        <f>C35</f>
        <v>0</v>
      </c>
      <c r="F35" s="205"/>
      <c r="G35" s="205"/>
      <c r="H35" s="178">
        <f>F35</f>
        <v>0</v>
      </c>
      <c r="I35" s="178">
        <f>H35+E35</f>
        <v>0</v>
      </c>
      <c r="J35" s="178">
        <f>3200*I35</f>
        <v>0</v>
      </c>
      <c r="K35" s="178">
        <f>1600*H35</f>
        <v>0</v>
      </c>
      <c r="L35" s="141"/>
      <c r="M35" s="42">
        <f>J35+K35</f>
        <v>0</v>
      </c>
    </row>
    <row r="36" spans="1:13">
      <c r="A36" s="13"/>
      <c r="B36" s="1" t="s">
        <v>12</v>
      </c>
      <c r="C36" s="205"/>
      <c r="D36" s="205"/>
      <c r="E36" s="205">
        <f>D36</f>
        <v>0</v>
      </c>
      <c r="F36" s="205"/>
      <c r="G36" s="205"/>
      <c r="H36" s="178">
        <f>G36</f>
        <v>0</v>
      </c>
      <c r="I36" s="178">
        <f>H36+E36</f>
        <v>0</v>
      </c>
      <c r="J36" s="178">
        <f>3200*I36</f>
        <v>0</v>
      </c>
      <c r="K36" s="178">
        <f>1600*H36</f>
        <v>0</v>
      </c>
      <c r="L36" s="141"/>
      <c r="M36" s="42">
        <f>J36+K36+M75</f>
        <v>0</v>
      </c>
    </row>
    <row r="37" spans="1:13">
      <c r="A37" s="13"/>
      <c r="B37" s="196" t="s">
        <v>193</v>
      </c>
      <c r="C37" s="205"/>
      <c r="D37" s="205"/>
      <c r="E37" s="205">
        <f>D37</f>
        <v>0</v>
      </c>
      <c r="F37" s="205"/>
      <c r="G37" s="205"/>
      <c r="H37" s="178">
        <f>G37</f>
        <v>0</v>
      </c>
      <c r="I37" s="178"/>
      <c r="J37" s="178">
        <f>4000*I37</f>
        <v>0</v>
      </c>
      <c r="K37" s="178"/>
      <c r="L37" s="141"/>
      <c r="M37" s="42">
        <f>J37+K37</f>
        <v>0</v>
      </c>
    </row>
    <row r="38" spans="1:13">
      <c r="A38" s="35">
        <v>10</v>
      </c>
      <c r="B38" s="32" t="s">
        <v>28</v>
      </c>
      <c r="C38" s="36"/>
      <c r="D38" s="36">
        <f>D39+D40</f>
        <v>0</v>
      </c>
      <c r="E38" s="36">
        <f t="shared" ref="E38:M38" si="13">E39+E40</f>
        <v>0</v>
      </c>
      <c r="F38" s="36">
        <f t="shared" si="13"/>
        <v>0</v>
      </c>
      <c r="G38" s="36">
        <f t="shared" si="13"/>
        <v>0</v>
      </c>
      <c r="H38" s="36">
        <f t="shared" si="13"/>
        <v>0</v>
      </c>
      <c r="I38" s="36">
        <f t="shared" si="13"/>
        <v>0</v>
      </c>
      <c r="J38" s="36">
        <f t="shared" si="13"/>
        <v>0</v>
      </c>
      <c r="K38" s="36">
        <f t="shared" si="13"/>
        <v>0</v>
      </c>
      <c r="L38" s="36">
        <f t="shared" si="13"/>
        <v>0</v>
      </c>
      <c r="M38" s="36">
        <f t="shared" si="13"/>
        <v>0</v>
      </c>
    </row>
    <row r="39" spans="1:13">
      <c r="A39" s="13"/>
      <c r="B39" s="196" t="s">
        <v>192</v>
      </c>
      <c r="C39" s="205"/>
      <c r="D39" s="205"/>
      <c r="E39" s="205">
        <f>D39</f>
        <v>0</v>
      </c>
      <c r="F39" s="205"/>
      <c r="G39" s="205">
        <f>E39*15</f>
        <v>0</v>
      </c>
      <c r="H39" s="178">
        <f>G39</f>
        <v>0</v>
      </c>
      <c r="I39" s="178">
        <f>H39+E39</f>
        <v>0</v>
      </c>
      <c r="J39" s="178">
        <f>4000*I39</f>
        <v>0</v>
      </c>
      <c r="K39" s="178"/>
      <c r="L39" s="141"/>
      <c r="M39" s="42">
        <f>J39+K39</f>
        <v>0</v>
      </c>
    </row>
    <row r="40" spans="1:13">
      <c r="A40" s="14"/>
      <c r="B40" s="180"/>
      <c r="C40" s="205"/>
      <c r="D40" s="205"/>
      <c r="E40" s="205"/>
      <c r="F40" s="205"/>
      <c r="G40" s="205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3">
      <c r="A42" s="9"/>
      <c r="B42" s="24" t="s">
        <v>13</v>
      </c>
      <c r="C42" s="205"/>
      <c r="D42" s="205"/>
      <c r="E42" s="205">
        <f>D42</f>
        <v>0</v>
      </c>
      <c r="F42" s="205"/>
      <c r="G42" s="205">
        <f>E42*44</f>
        <v>0</v>
      </c>
      <c r="H42" s="178">
        <f>G42</f>
        <v>0</v>
      </c>
      <c r="I42" s="178">
        <f>H42+E42*2</f>
        <v>0</v>
      </c>
      <c r="J42" s="178">
        <f>4300*I42</f>
        <v>0</v>
      </c>
      <c r="K42" s="178">
        <f>1500*H42</f>
        <v>0</v>
      </c>
      <c r="L42" s="141"/>
      <c r="M42" s="42">
        <f>J42+K42</f>
        <v>0</v>
      </c>
    </row>
    <row r="43" spans="1:13">
      <c r="A43" s="9"/>
      <c r="B43" s="24" t="s">
        <v>14</v>
      </c>
      <c r="C43" s="205"/>
      <c r="D43" s="205"/>
      <c r="E43" s="205">
        <f>D43</f>
        <v>0</v>
      </c>
      <c r="F43" s="205"/>
      <c r="G43" s="205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0</v>
      </c>
      <c r="E44" s="36">
        <f t="shared" ref="E44:L44" si="15">E45+E46+E47</f>
        <v>0</v>
      </c>
      <c r="F44" s="36"/>
      <c r="G44" s="36">
        <f t="shared" si="15"/>
        <v>0</v>
      </c>
      <c r="H44" s="36">
        <f t="shared" si="15"/>
        <v>0</v>
      </c>
      <c r="I44" s="36">
        <f t="shared" si="15"/>
        <v>0</v>
      </c>
      <c r="J44" s="37">
        <f>J45+J46+J47</f>
        <v>0</v>
      </c>
      <c r="K44" s="37">
        <f>K45+K46+K47</f>
        <v>0</v>
      </c>
      <c r="L44" s="36">
        <f t="shared" si="15"/>
        <v>0</v>
      </c>
      <c r="M44" s="37">
        <f>M45+M46+M47</f>
        <v>0</v>
      </c>
    </row>
    <row r="45" spans="1:13">
      <c r="A45" s="17"/>
      <c r="B45" s="25" t="s">
        <v>13</v>
      </c>
      <c r="C45" s="205"/>
      <c r="D45" s="205"/>
      <c r="E45" s="205">
        <f>D45</f>
        <v>0</v>
      </c>
      <c r="F45" s="205"/>
      <c r="G45" s="205">
        <f>D45*40</f>
        <v>0</v>
      </c>
      <c r="H45" s="178">
        <f>G45</f>
        <v>0</v>
      </c>
      <c r="I45" s="205">
        <f>E45*42</f>
        <v>0</v>
      </c>
      <c r="J45" s="178">
        <f>5590*I45</f>
        <v>0</v>
      </c>
      <c r="K45" s="178">
        <f>1500*H45</f>
        <v>0</v>
      </c>
      <c r="L45" s="141"/>
      <c r="M45" s="42">
        <f>J45+K45</f>
        <v>0</v>
      </c>
    </row>
    <row r="46" spans="1:13">
      <c r="A46" s="18"/>
      <c r="B46" s="24" t="s">
        <v>15</v>
      </c>
      <c r="C46" s="205"/>
      <c r="D46" s="205"/>
      <c r="E46" s="205">
        <f>D46</f>
        <v>0</v>
      </c>
      <c r="F46" s="205"/>
      <c r="G46" s="205">
        <f>D46*40</f>
        <v>0</v>
      </c>
      <c r="H46" s="178">
        <f>G46</f>
        <v>0</v>
      </c>
      <c r="I46" s="205">
        <f>E46*42</f>
        <v>0</v>
      </c>
      <c r="J46" s="178">
        <f>5590*I46</f>
        <v>0</v>
      </c>
      <c r="K46" s="178">
        <f>1500*H46</f>
        <v>0</v>
      </c>
      <c r="L46" s="141"/>
      <c r="M46" s="42">
        <f>J46+K46</f>
        <v>0</v>
      </c>
    </row>
    <row r="47" spans="1:13">
      <c r="A47" s="9"/>
      <c r="B47" s="22" t="s">
        <v>167</v>
      </c>
      <c r="C47" s="205"/>
      <c r="D47" s="205"/>
      <c r="E47" s="205">
        <f>D47</f>
        <v>0</v>
      </c>
      <c r="F47" s="205"/>
      <c r="G47" s="205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205"/>
      <c r="D49" s="205"/>
      <c r="E49" s="205">
        <f>D49</f>
        <v>0</v>
      </c>
      <c r="F49" s="205"/>
      <c r="G49" s="205">
        <f>D49*28</f>
        <v>0</v>
      </c>
      <c r="H49" s="178">
        <f>G49</f>
        <v>0</v>
      </c>
      <c r="I49" s="178">
        <f>H49+E49</f>
        <v>0</v>
      </c>
      <c r="J49" s="178">
        <f>4300*I49</f>
        <v>0</v>
      </c>
      <c r="K49" s="178">
        <f>2500*H49</f>
        <v>0</v>
      </c>
      <c r="L49" s="141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0</v>
      </c>
      <c r="E50" s="36">
        <f t="shared" ref="E50:L50" si="17">E51+E52</f>
        <v>0</v>
      </c>
      <c r="F50" s="36"/>
      <c r="G50" s="36">
        <f t="shared" si="17"/>
        <v>0</v>
      </c>
      <c r="H50" s="36">
        <f t="shared" si="17"/>
        <v>0</v>
      </c>
      <c r="I50" s="36">
        <f t="shared" si="17"/>
        <v>0</v>
      </c>
      <c r="J50" s="36">
        <f t="shared" si="17"/>
        <v>0</v>
      </c>
      <c r="K50" s="36">
        <f t="shared" si="17"/>
        <v>0</v>
      </c>
      <c r="L50" s="36">
        <f t="shared" si="17"/>
        <v>0</v>
      </c>
      <c r="M50" s="37">
        <f>M51+M52</f>
        <v>0</v>
      </c>
    </row>
    <row r="51" spans="1:13">
      <c r="A51" s="89"/>
      <c r="B51" s="92" t="s">
        <v>137</v>
      </c>
      <c r="C51" s="90"/>
      <c r="D51" s="90"/>
      <c r="E51" s="205">
        <f>D51</f>
        <v>0</v>
      </c>
      <c r="F51" s="90"/>
      <c r="G51" s="90">
        <f>E51*15</f>
        <v>0</v>
      </c>
      <c r="H51" s="178">
        <f>G51</f>
        <v>0</v>
      </c>
      <c r="I51" s="178">
        <f>H51+E51</f>
        <v>0</v>
      </c>
      <c r="J51" s="178">
        <f>4000*I51</f>
        <v>0</v>
      </c>
      <c r="K51" s="178"/>
      <c r="L51" s="91"/>
      <c r="M51" s="42">
        <f>J51+K51</f>
        <v>0</v>
      </c>
    </row>
    <row r="52" spans="1:13">
      <c r="A52" s="13"/>
      <c r="B52" s="93" t="s">
        <v>18</v>
      </c>
      <c r="C52" s="205"/>
      <c r="D52" s="205"/>
      <c r="E52" s="205">
        <f>D52</f>
        <v>0</v>
      </c>
      <c r="F52" s="205"/>
      <c r="G52" s="90">
        <f>E52*15</f>
        <v>0</v>
      </c>
      <c r="H52" s="178">
        <f>G52</f>
        <v>0</v>
      </c>
      <c r="I52" s="178">
        <f>H52+E52</f>
        <v>0</v>
      </c>
      <c r="J52" s="178">
        <f>4000*I52</f>
        <v>0</v>
      </c>
      <c r="K52" s="178"/>
      <c r="L52" s="141"/>
      <c r="M52" s="42">
        <f>J52+K52</f>
        <v>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0</v>
      </c>
      <c r="E57" s="60">
        <f>SUM(E58:E60)</f>
        <v>0</v>
      </c>
      <c r="F57" s="60"/>
      <c r="G57" s="60">
        <f>SUM(G58:G60)</f>
        <v>0</v>
      </c>
      <c r="H57" s="95">
        <f>SUM(H58:H60)</f>
        <v>0</v>
      </c>
      <c r="I57" s="60">
        <f t="shared" ref="I57:M57" si="20">SUM(I58:I60)</f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197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0</v>
      </c>
      <c r="E61" s="60">
        <f>E62+E63</f>
        <v>0</v>
      </c>
      <c r="F61" s="60"/>
      <c r="G61" s="60">
        <f>G62+G63</f>
        <v>0</v>
      </c>
      <c r="H61" s="60">
        <f t="shared" ref="H61:L61" si="22">H62+H63</f>
        <v>0</v>
      </c>
      <c r="I61" s="60">
        <f t="shared" si="22"/>
        <v>0</v>
      </c>
      <c r="J61" s="60">
        <f t="shared" si="22"/>
        <v>0</v>
      </c>
      <c r="K61" s="60">
        <f t="shared" si="22"/>
        <v>0</v>
      </c>
      <c r="L61" s="60">
        <f t="shared" si="22"/>
        <v>0</v>
      </c>
      <c r="M61" s="95">
        <f>M62+M63</f>
        <v>0</v>
      </c>
    </row>
    <row r="62" spans="1:13">
      <c r="A62" s="109"/>
      <c r="B62" s="112" t="s">
        <v>165</v>
      </c>
      <c r="C62" s="114"/>
      <c r="D62" s="114"/>
      <c r="E62" s="111">
        <f>D62</f>
        <v>0</v>
      </c>
      <c r="F62" s="114"/>
      <c r="G62" s="114"/>
      <c r="H62" s="115">
        <f>G62</f>
        <v>0</v>
      </c>
      <c r="I62" s="115">
        <f>H62+E62*2</f>
        <v>0</v>
      </c>
      <c r="J62" s="116">
        <f>4300*I62</f>
        <v>0</v>
      </c>
      <c r="K62" s="115">
        <f>H62*2500</f>
        <v>0</v>
      </c>
      <c r="L62" s="117"/>
      <c r="M62" s="42">
        <f>J62+K62</f>
        <v>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/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/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0</v>
      </c>
      <c r="E72" s="103">
        <f t="shared" si="25"/>
        <v>0</v>
      </c>
      <c r="F72" s="103">
        <f t="shared" si="25"/>
        <v>0</v>
      </c>
      <c r="G72" s="103">
        <f t="shared" si="25"/>
        <v>0</v>
      </c>
      <c r="H72" s="104">
        <f t="shared" si="25"/>
        <v>0</v>
      </c>
      <c r="I72" s="104">
        <f t="shared" si="25"/>
        <v>0</v>
      </c>
      <c r="J72" s="104">
        <f t="shared" si="25"/>
        <v>0</v>
      </c>
      <c r="K72" s="104">
        <f t="shared" si="25"/>
        <v>0</v>
      </c>
      <c r="L72" s="103">
        <f t="shared" si="25"/>
        <v>0</v>
      </c>
      <c r="M72" s="104">
        <f>M73</f>
        <v>0</v>
      </c>
    </row>
    <row r="73" spans="1:13">
      <c r="A73" s="14"/>
      <c r="B73" s="128" t="s">
        <v>182</v>
      </c>
      <c r="C73" s="101"/>
      <c r="D73" s="101"/>
      <c r="E73" s="101">
        <f>D73</f>
        <v>0</v>
      </c>
      <c r="F73" s="101"/>
      <c r="G73" s="101">
        <f>E73*41</f>
        <v>0</v>
      </c>
      <c r="H73" s="102">
        <f>G73</f>
        <v>0</v>
      </c>
      <c r="I73" s="102">
        <f>H73+E73*2</f>
        <v>0</v>
      </c>
      <c r="J73" s="178">
        <f>5590*I73</f>
        <v>0</v>
      </c>
      <c r="K73" s="178">
        <f>3200*H73</f>
        <v>0</v>
      </c>
      <c r="L73" s="45"/>
      <c r="M73" s="42">
        <f>J73+K73</f>
        <v>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0</v>
      </c>
      <c r="D76" s="41">
        <f>D8+D13+D20+D22+D24+D26+D28+D32+D34+D38+D41+D44+D48+D50+D53+D55+D57+D61+D66+D68+D70+D72</f>
        <v>0</v>
      </c>
      <c r="E76" s="41">
        <f>E8+E13+E20+E22+E24+E26+E28+E32+E34+E38+E41+E44+E48+E50+E53+E55+E57+E61+E64+E66+E68+E70+E72</f>
        <v>0</v>
      </c>
      <c r="F76" s="41">
        <f>F8+F13+F28+F34+F64</f>
        <v>0</v>
      </c>
      <c r="G76" s="41">
        <f>G8+G13+G20+G22+G24+G26+G28+G32+G34+G38+G41+G44+G48+G50+G53+G55+G57+G61+G66+G68+G70+G72</f>
        <v>0</v>
      </c>
      <c r="H76" s="41">
        <f>H8+H13+H20+H22+H24+H26+H28+H32+H34+H38+H41+H44+H48+H50+H53+H55+H57+H61+H64+H66+H68+H70+H72</f>
        <v>0</v>
      </c>
      <c r="I76" s="41">
        <f>I8+I13+I20+I22+I24+I26+I28+I32+I34+I38+I41+I44+I48+I50+I53+I55+I57+I61+I64+I66+I68+I70+I72</f>
        <v>0</v>
      </c>
      <c r="J76" s="41">
        <f>J8+J13+J20+J22+J24+J26+J28+J32+J34+J38+J41+J44+J48+J50+J53+J55+J57+J61+J64+J66+J68+J70+J72</f>
        <v>0</v>
      </c>
      <c r="K76" s="41">
        <f>K8+K13+K20+K22+K24+K26+K28+K32+K34+K38+K41+K44+K48+K50+K53+K55+K57+K61+K64+K66+K68+K70+K72</f>
        <v>0</v>
      </c>
      <c r="L76" s="41"/>
      <c r="M76" s="41">
        <f>M8+M13+M20+M22+M24+M26+M28+M32+M34+M38+M41+M44+M48+M50+M53+M55+M57+M61+M64+M77+M78+M66+M68+M70+M72</f>
        <v>0</v>
      </c>
    </row>
    <row r="77" spans="1:13" ht="13.5" thickTop="1">
      <c r="D77" s="270"/>
      <c r="E77" s="270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204"/>
      <c r="D78" s="248"/>
      <c r="E78" s="248"/>
      <c r="F78" s="204"/>
      <c r="G78" s="204"/>
      <c r="H78" s="81"/>
      <c r="J78" s="80"/>
      <c r="K78" s="87" t="s">
        <v>88</v>
      </c>
      <c r="L78" s="88"/>
      <c r="M78" s="87">
        <f>15000*L78</f>
        <v>0</v>
      </c>
    </row>
    <row r="79" spans="1:13">
      <c r="B79" s="132"/>
      <c r="C79" s="204"/>
      <c r="D79" s="261"/>
      <c r="E79" s="261"/>
      <c r="F79" s="204"/>
      <c r="G79" s="204"/>
      <c r="H79" s="81"/>
      <c r="K79" s="73" t="s">
        <v>32</v>
      </c>
      <c r="L79" s="206">
        <f>L77+L78</f>
        <v>0</v>
      </c>
    </row>
    <row r="80" spans="1:13">
      <c r="B80" s="132"/>
      <c r="C80" s="204"/>
      <c r="D80" s="263"/>
      <c r="E80" s="263"/>
      <c r="F80" s="133"/>
      <c r="G80" s="133"/>
      <c r="H80" s="82"/>
      <c r="I80" s="77"/>
      <c r="J80" s="134"/>
      <c r="K80" s="81"/>
      <c r="L80" s="204"/>
      <c r="M80" s="81"/>
    </row>
    <row r="81" spans="2:13">
      <c r="B81" s="132"/>
      <c r="C81" s="204"/>
      <c r="D81" s="261"/>
      <c r="E81" s="261"/>
      <c r="F81" s="204"/>
      <c r="G81" s="204"/>
      <c r="H81" s="82"/>
      <c r="I81" s="74"/>
      <c r="J81" s="81"/>
      <c r="K81" s="136"/>
      <c r="L81" s="136"/>
      <c r="M81" s="136"/>
    </row>
    <row r="82" spans="2:13">
      <c r="B82" s="132"/>
      <c r="C82" s="204"/>
      <c r="D82" s="261"/>
      <c r="E82" s="261"/>
      <c r="F82" s="204"/>
      <c r="G82" s="204"/>
      <c r="H82" s="82"/>
      <c r="I82" s="73"/>
      <c r="J82" s="81"/>
      <c r="K82" s="81"/>
      <c r="L82" s="139"/>
      <c r="M82" s="97"/>
    </row>
    <row r="83" spans="2:13">
      <c r="B83" s="132"/>
      <c r="C83" s="204"/>
      <c r="D83" s="261"/>
      <c r="E83" s="261"/>
      <c r="F83" s="204"/>
      <c r="G83" s="204"/>
      <c r="H83" s="82"/>
      <c r="I83" s="74"/>
      <c r="J83" s="81"/>
      <c r="K83" s="81"/>
      <c r="L83" s="204"/>
      <c r="M83" s="97"/>
    </row>
    <row r="84" spans="2:13">
      <c r="B84" s="132"/>
      <c r="C84" s="204"/>
      <c r="D84" s="261"/>
      <c r="E84" s="261"/>
      <c r="F84" s="135"/>
      <c r="G84" s="135"/>
      <c r="H84" s="83"/>
      <c r="I84" s="74"/>
      <c r="J84" s="81"/>
      <c r="K84" s="81"/>
      <c r="L84" s="204"/>
      <c r="M84" s="81"/>
    </row>
    <row r="85" spans="2:13">
      <c r="B85" s="132"/>
      <c r="C85" s="204"/>
      <c r="D85" s="261"/>
      <c r="E85" s="261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204"/>
      <c r="D86" s="262"/>
      <c r="E86" s="262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204"/>
      <c r="D87" s="261"/>
      <c r="E87" s="261"/>
      <c r="F87" s="204"/>
      <c r="G87" s="204"/>
      <c r="H87" s="97"/>
      <c r="J87" s="81"/>
      <c r="K87" s="81"/>
      <c r="L87" s="81"/>
      <c r="M87" s="97"/>
    </row>
    <row r="88" spans="2:13">
      <c r="B88" s="137"/>
      <c r="C88" s="204"/>
      <c r="D88" s="261"/>
      <c r="E88" s="261"/>
      <c r="F88" s="204"/>
      <c r="G88" s="204"/>
      <c r="H88" s="81"/>
      <c r="I88" s="31"/>
      <c r="J88" s="31"/>
    </row>
    <row r="89" spans="2:13">
      <c r="B89" s="138"/>
      <c r="C89" s="139"/>
      <c r="D89" s="261"/>
      <c r="E89" s="261"/>
      <c r="F89" s="204"/>
      <c r="G89" s="204"/>
      <c r="H89" s="81"/>
    </row>
    <row r="90" spans="2:13">
      <c r="B90" s="140"/>
      <c r="C90" s="204"/>
      <c r="D90" s="261"/>
      <c r="E90" s="261"/>
      <c r="F90" s="81"/>
      <c r="G90" s="81"/>
      <c r="H90" s="81"/>
      <c r="J90" s="31"/>
      <c r="M90" s="31"/>
    </row>
    <row r="91" spans="2:13">
      <c r="B91" s="140"/>
      <c r="C91" s="204"/>
      <c r="D91" s="261"/>
      <c r="E91" s="261"/>
      <c r="F91" s="81"/>
      <c r="G91" s="81"/>
      <c r="H91" s="81"/>
      <c r="J91" t="s">
        <v>70</v>
      </c>
    </row>
  </sheetData>
  <mergeCells count="28">
    <mergeCell ref="D91:E91"/>
    <mergeCell ref="D90:E90"/>
    <mergeCell ref="D89:E89"/>
    <mergeCell ref="D1:M1"/>
    <mergeCell ref="D2:M2"/>
    <mergeCell ref="A4:M4"/>
    <mergeCell ref="A5:M5"/>
    <mergeCell ref="A1:C1"/>
    <mergeCell ref="A2:C2"/>
    <mergeCell ref="A3:C3"/>
    <mergeCell ref="L6:L7"/>
    <mergeCell ref="M6:M7"/>
    <mergeCell ref="C6:E6"/>
    <mergeCell ref="F6:I6"/>
    <mergeCell ref="J6:J7"/>
    <mergeCell ref="D86:E86"/>
    <mergeCell ref="D87:E87"/>
    <mergeCell ref="D88:E88"/>
    <mergeCell ref="K6:K7"/>
    <mergeCell ref="D77:E77"/>
    <mergeCell ref="D78:E78"/>
    <mergeCell ref="D79:E79"/>
    <mergeCell ref="D85:E85"/>
    <mergeCell ref="D80:E80"/>
    <mergeCell ref="D81:E81"/>
    <mergeCell ref="D82:E82"/>
    <mergeCell ref="D83:E83"/>
    <mergeCell ref="D84:E84"/>
  </mergeCells>
  <phoneticPr fontId="9" type="noConversion"/>
  <pageMargins left="0.31" right="0.33" top="0.34" bottom="0.45" header="0.21" footer="0.23"/>
  <pageSetup orientation="landscape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24" sqref="K24"/>
    </sheetView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91"/>
  <sheetViews>
    <sheetView tabSelected="1" topLeftCell="A61" workbookViewId="0">
      <selection activeCell="L75" sqref="L75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2" t="s">
        <v>64</v>
      </c>
      <c r="B1" s="272"/>
      <c r="C1" s="272"/>
      <c r="D1" s="273" t="s">
        <v>65</v>
      </c>
      <c r="E1" s="273"/>
      <c r="F1" s="273"/>
      <c r="G1" s="273"/>
      <c r="H1" s="273"/>
      <c r="I1" s="273"/>
      <c r="J1" s="273"/>
      <c r="K1" s="273"/>
      <c r="L1" s="273"/>
      <c r="M1" s="273"/>
    </row>
    <row r="2" spans="1:13">
      <c r="A2" s="273" t="s">
        <v>66</v>
      </c>
      <c r="B2" s="273"/>
      <c r="C2" s="273"/>
      <c r="D2" s="274" t="s">
        <v>67</v>
      </c>
      <c r="E2" s="274"/>
      <c r="F2" s="274"/>
      <c r="G2" s="274"/>
      <c r="H2" s="274"/>
      <c r="I2" s="274"/>
      <c r="J2" s="274"/>
      <c r="K2" s="274"/>
      <c r="L2" s="274"/>
      <c r="M2" s="274"/>
    </row>
    <row r="3" spans="1:13">
      <c r="A3" s="249" t="s">
        <v>68</v>
      </c>
      <c r="B3" s="249"/>
      <c r="C3" s="249"/>
    </row>
    <row r="4" spans="1:13" ht="20.25">
      <c r="A4" s="271" t="s">
        <v>69</v>
      </c>
      <c r="B4" s="271"/>
      <c r="C4" s="271"/>
      <c r="D4" s="271"/>
      <c r="E4" s="271"/>
      <c r="F4" s="271"/>
      <c r="G4" s="271"/>
      <c r="H4" s="271"/>
      <c r="I4" s="271"/>
      <c r="J4" s="271"/>
      <c r="K4" s="271"/>
      <c r="L4" s="271"/>
      <c r="M4" s="271"/>
    </row>
    <row r="5" spans="1:13" ht="13.5" thickBot="1">
      <c r="A5" s="264" t="s">
        <v>194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</row>
    <row r="6" spans="1:13" ht="13.5" customHeight="1" thickTop="1">
      <c r="A6" s="5" t="s">
        <v>0</v>
      </c>
      <c r="B6" s="20" t="s">
        <v>1</v>
      </c>
      <c r="C6" s="265" t="s">
        <v>31</v>
      </c>
      <c r="D6" s="265"/>
      <c r="E6" s="265"/>
      <c r="F6" s="265" t="s">
        <v>33</v>
      </c>
      <c r="G6" s="265"/>
      <c r="H6" s="265"/>
      <c r="I6" s="265"/>
      <c r="J6" s="266" t="s">
        <v>41</v>
      </c>
      <c r="K6" s="266" t="s">
        <v>42</v>
      </c>
      <c r="L6" s="266" t="s">
        <v>43</v>
      </c>
      <c r="M6" s="268" t="s">
        <v>45</v>
      </c>
    </row>
    <row r="7" spans="1:13">
      <c r="A7" s="6" t="s">
        <v>2</v>
      </c>
      <c r="B7" s="21" t="s">
        <v>38</v>
      </c>
      <c r="C7" s="205" t="s">
        <v>35</v>
      </c>
      <c r="D7" s="205" t="s">
        <v>36</v>
      </c>
      <c r="E7" s="205" t="s">
        <v>32</v>
      </c>
      <c r="F7" s="205" t="s">
        <v>34</v>
      </c>
      <c r="G7" s="205" t="s">
        <v>37</v>
      </c>
      <c r="H7" s="27" t="s">
        <v>39</v>
      </c>
      <c r="I7" s="205" t="s">
        <v>40</v>
      </c>
      <c r="J7" s="267"/>
      <c r="K7" s="267"/>
      <c r="L7" s="267"/>
      <c r="M7" s="269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3</v>
      </c>
      <c r="E8" s="33">
        <f>SUM(E9:E12)</f>
        <v>4</v>
      </c>
      <c r="F8" s="33">
        <f>F9</f>
        <v>24</v>
      </c>
      <c r="G8" s="33">
        <f>G10+G11+G12</f>
        <v>100</v>
      </c>
      <c r="H8" s="34">
        <f>SUM(H9:H12)</f>
        <v>124</v>
      </c>
      <c r="I8" s="34">
        <f>SUM(I9:I12)</f>
        <v>130</v>
      </c>
      <c r="J8" s="34">
        <f>SUM(J9:J12)</f>
        <v>480000</v>
      </c>
      <c r="K8" s="34">
        <f>SUM(K9:K12)</f>
        <v>76800</v>
      </c>
      <c r="L8" s="34">
        <f>L9+L10+L11+L12</f>
        <v>0</v>
      </c>
      <c r="M8" s="34">
        <f>SUM(M9:M12)</f>
        <v>556800</v>
      </c>
    </row>
    <row r="9" spans="1:13">
      <c r="A9" s="8"/>
      <c r="B9" s="1" t="s">
        <v>3</v>
      </c>
      <c r="C9" s="205">
        <v>1</v>
      </c>
      <c r="D9" s="205"/>
      <c r="E9" s="205">
        <f>C9</f>
        <v>1</v>
      </c>
      <c r="F9" s="205">
        <f>E9*24</f>
        <v>24</v>
      </c>
      <c r="G9" s="205"/>
      <c r="H9" s="178">
        <f>F9</f>
        <v>24</v>
      </c>
      <c r="I9" s="178">
        <f>H9+E9</f>
        <v>25</v>
      </c>
      <c r="J9" s="178">
        <f>3200*I9</f>
        <v>80000</v>
      </c>
      <c r="K9" s="178">
        <f>1600*H9</f>
        <v>38400</v>
      </c>
      <c r="L9" s="141"/>
      <c r="M9" s="42">
        <f t="shared" ref="M9:M12" si="0">J9+K9</f>
        <v>118400</v>
      </c>
    </row>
    <row r="10" spans="1:13">
      <c r="A10" s="9"/>
      <c r="B10" s="1" t="s">
        <v>6</v>
      </c>
      <c r="C10" s="205"/>
      <c r="D10" s="205">
        <v>1</v>
      </c>
      <c r="E10" s="205">
        <f>D10</f>
        <v>1</v>
      </c>
      <c r="F10" s="205"/>
      <c r="G10" s="205">
        <v>24</v>
      </c>
      <c r="H10" s="178">
        <f>G10</f>
        <v>24</v>
      </c>
      <c r="I10" s="178">
        <f>H10+E10</f>
        <v>25</v>
      </c>
      <c r="J10" s="178">
        <f>3200*I10</f>
        <v>80000</v>
      </c>
      <c r="K10" s="178">
        <f>1600*H10</f>
        <v>38400</v>
      </c>
      <c r="L10" s="141"/>
      <c r="M10" s="42">
        <f t="shared" si="0"/>
        <v>118400</v>
      </c>
    </row>
    <row r="11" spans="1:13">
      <c r="A11" s="10"/>
      <c r="B11" s="1" t="s">
        <v>5</v>
      </c>
      <c r="C11" s="205"/>
      <c r="D11" s="205"/>
      <c r="E11" s="205">
        <f>D11</f>
        <v>0</v>
      </c>
      <c r="F11" s="205"/>
      <c r="G11" s="205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5"/>
      <c r="D12" s="205">
        <v>2</v>
      </c>
      <c r="E12" s="205">
        <f>D12</f>
        <v>2</v>
      </c>
      <c r="F12" s="205"/>
      <c r="G12" s="205">
        <v>76</v>
      </c>
      <c r="H12" s="178">
        <f>G12</f>
        <v>76</v>
      </c>
      <c r="I12" s="178">
        <f>H12+E12*2</f>
        <v>80</v>
      </c>
      <c r="J12" s="178">
        <f>4000*I12</f>
        <v>320000</v>
      </c>
      <c r="K12" s="178"/>
      <c r="L12" s="141"/>
      <c r="M12" s="42">
        <f t="shared" si="0"/>
        <v>320000</v>
      </c>
    </row>
    <row r="13" spans="1:13">
      <c r="A13" s="35">
        <v>2</v>
      </c>
      <c r="B13" s="32" t="s">
        <v>21</v>
      </c>
      <c r="C13" s="36">
        <f>C14</f>
        <v>19</v>
      </c>
      <c r="D13" s="36">
        <f>D15+D16+D17+D18+D19</f>
        <v>42</v>
      </c>
      <c r="E13" s="36">
        <f>SUM(E14:E19)</f>
        <v>61</v>
      </c>
      <c r="F13" s="36">
        <f>F14</f>
        <v>285</v>
      </c>
      <c r="G13" s="36">
        <f>G15+G16+G17+G18+G19</f>
        <v>630</v>
      </c>
      <c r="H13" s="37">
        <f>SUM(H14:H19)</f>
        <v>915</v>
      </c>
      <c r="I13" s="37">
        <f>SUM(I14:I19)</f>
        <v>976</v>
      </c>
      <c r="J13" s="37">
        <f>SUM(J14:J19)</f>
        <v>3123200</v>
      </c>
      <c r="K13" s="37">
        <f>SUM(K14:K19)</f>
        <v>1464000</v>
      </c>
      <c r="L13" s="44">
        <f>L14+L15+L16+L17+L18+L19</f>
        <v>0</v>
      </c>
      <c r="M13" s="37">
        <f>SUM(M14:M19)</f>
        <v>4587200</v>
      </c>
    </row>
    <row r="14" spans="1:13">
      <c r="A14" s="12"/>
      <c r="B14" s="1" t="s">
        <v>3</v>
      </c>
      <c r="C14" s="205">
        <v>19</v>
      </c>
      <c r="D14" s="205"/>
      <c r="E14" s="205">
        <f>C14</f>
        <v>19</v>
      </c>
      <c r="F14" s="205">
        <f>C14*15</f>
        <v>285</v>
      </c>
      <c r="G14" s="205"/>
      <c r="H14" s="178">
        <f>F14</f>
        <v>285</v>
      </c>
      <c r="I14" s="178">
        <f t="shared" ref="I14:I19" si="2">H14+E14</f>
        <v>304</v>
      </c>
      <c r="J14" s="178">
        <f>3200*I14</f>
        <v>972800</v>
      </c>
      <c r="K14" s="178">
        <f>H14*1600</f>
        <v>456000</v>
      </c>
      <c r="L14" s="141"/>
      <c r="M14" s="42">
        <f>J14+K14</f>
        <v>1428800</v>
      </c>
    </row>
    <row r="15" spans="1:13">
      <c r="A15" s="12"/>
      <c r="B15" s="1" t="s">
        <v>6</v>
      </c>
      <c r="C15" s="205"/>
      <c r="D15" s="205">
        <v>17</v>
      </c>
      <c r="E15" s="205">
        <f>D15</f>
        <v>17</v>
      </c>
      <c r="F15" s="205"/>
      <c r="G15" s="205">
        <f>D15*15</f>
        <v>255</v>
      </c>
      <c r="H15" s="178">
        <f>G15</f>
        <v>255</v>
      </c>
      <c r="I15" s="178">
        <f t="shared" si="2"/>
        <v>272</v>
      </c>
      <c r="J15" s="178">
        <f t="shared" ref="J15:J19" si="3">3200*I15</f>
        <v>870400</v>
      </c>
      <c r="K15" s="178">
        <f t="shared" ref="K15:K19" si="4">H15*1600</f>
        <v>408000</v>
      </c>
      <c r="L15" s="141"/>
      <c r="M15" s="42">
        <f t="shared" ref="M15:M19" si="5">J15+K15</f>
        <v>1278400</v>
      </c>
    </row>
    <row r="16" spans="1:13">
      <c r="A16" s="12"/>
      <c r="B16" s="1" t="s">
        <v>5</v>
      </c>
      <c r="C16" s="205"/>
      <c r="D16" s="205">
        <v>24</v>
      </c>
      <c r="E16" s="205">
        <f>D16</f>
        <v>24</v>
      </c>
      <c r="F16" s="205"/>
      <c r="G16" s="205">
        <f>D16*15</f>
        <v>360</v>
      </c>
      <c r="H16" s="178">
        <f>G16</f>
        <v>360</v>
      </c>
      <c r="I16" s="178">
        <f t="shared" si="2"/>
        <v>384</v>
      </c>
      <c r="J16" s="178">
        <f t="shared" si="3"/>
        <v>1228800</v>
      </c>
      <c r="K16" s="178">
        <f t="shared" si="4"/>
        <v>576000</v>
      </c>
      <c r="L16" s="141"/>
      <c r="M16" s="42">
        <f t="shared" si="5"/>
        <v>1804800</v>
      </c>
    </row>
    <row r="17" spans="1:13">
      <c r="A17" s="12"/>
      <c r="B17" s="2" t="s">
        <v>7</v>
      </c>
      <c r="C17" s="205"/>
      <c r="D17" s="205"/>
      <c r="E17" s="205">
        <f>D17</f>
        <v>0</v>
      </c>
      <c r="F17" s="205"/>
      <c r="G17" s="205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5"/>
      <c r="D18" s="205">
        <v>1</v>
      </c>
      <c r="E18" s="205">
        <f>D18</f>
        <v>1</v>
      </c>
      <c r="F18" s="205"/>
      <c r="G18" s="205">
        <f>D18*15</f>
        <v>15</v>
      </c>
      <c r="H18" s="178">
        <f>G18</f>
        <v>15</v>
      </c>
      <c r="I18" s="178">
        <f t="shared" si="2"/>
        <v>16</v>
      </c>
      <c r="J18" s="178">
        <f t="shared" si="3"/>
        <v>51200</v>
      </c>
      <c r="K18" s="178">
        <f t="shared" si="4"/>
        <v>24000</v>
      </c>
      <c r="L18" s="141"/>
      <c r="M18" s="42">
        <f t="shared" si="5"/>
        <v>75200</v>
      </c>
    </row>
    <row r="19" spans="1:13">
      <c r="A19" s="14"/>
      <c r="B19" s="23" t="s">
        <v>4</v>
      </c>
      <c r="C19" s="205"/>
      <c r="D19" s="205"/>
      <c r="E19" s="205">
        <f>D19</f>
        <v>0</v>
      </c>
      <c r="F19" s="205"/>
      <c r="G19" s="205">
        <f>D19*15</f>
        <v>0</v>
      </c>
      <c r="H19" s="178">
        <f>G19</f>
        <v>0</v>
      </c>
      <c r="I19" s="178">
        <f t="shared" si="2"/>
        <v>0</v>
      </c>
      <c r="J19" s="178">
        <f t="shared" si="3"/>
        <v>0</v>
      </c>
      <c r="K19" s="178">
        <f t="shared" si="4"/>
        <v>0</v>
      </c>
      <c r="L19" s="141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169</v>
      </c>
      <c r="E20" s="36">
        <f t="shared" ref="E20:L20" si="6">E21</f>
        <v>169</v>
      </c>
      <c r="F20" s="36"/>
      <c r="G20" s="36">
        <f t="shared" si="6"/>
        <v>3361</v>
      </c>
      <c r="H20" s="36">
        <f t="shared" si="6"/>
        <v>3361</v>
      </c>
      <c r="I20" s="36">
        <f t="shared" si="6"/>
        <v>3565</v>
      </c>
      <c r="J20" s="36">
        <f t="shared" si="6"/>
        <v>11408000</v>
      </c>
      <c r="K20" s="36">
        <f t="shared" si="6"/>
        <v>0</v>
      </c>
      <c r="L20" s="36">
        <f t="shared" si="6"/>
        <v>0</v>
      </c>
      <c r="M20" s="37">
        <f>M21</f>
        <v>11408000</v>
      </c>
    </row>
    <row r="21" spans="1:13">
      <c r="A21" s="10"/>
      <c r="B21" s="24" t="s">
        <v>19</v>
      </c>
      <c r="C21" s="205"/>
      <c r="D21" s="205">
        <v>169</v>
      </c>
      <c r="E21" s="205">
        <f>D21</f>
        <v>169</v>
      </c>
      <c r="F21" s="205"/>
      <c r="G21" s="205">
        <v>3361</v>
      </c>
      <c r="H21" s="178">
        <f>G21</f>
        <v>3361</v>
      </c>
      <c r="I21" s="178">
        <v>3565</v>
      </c>
      <c r="J21" s="178">
        <f>3200*I21</f>
        <v>11408000</v>
      </c>
      <c r="K21" s="178"/>
      <c r="L21" s="141"/>
      <c r="M21" s="42">
        <f>J21+K21</f>
        <v>11408000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205"/>
      <c r="D23" s="205">
        <v>1</v>
      </c>
      <c r="E23" s="205">
        <f>D23</f>
        <v>1</v>
      </c>
      <c r="F23" s="205"/>
      <c r="G23" s="205">
        <f>E23*32</f>
        <v>32</v>
      </c>
      <c r="H23" s="178">
        <f>G23</f>
        <v>32</v>
      </c>
      <c r="I23" s="178">
        <f>H23+E23*2</f>
        <v>34</v>
      </c>
      <c r="J23" s="178">
        <f>3200*I23</f>
        <v>108800</v>
      </c>
      <c r="K23" s="178">
        <f>1600*H23</f>
        <v>51200</v>
      </c>
      <c r="L23" s="141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3">
      <c r="A25" s="16"/>
      <c r="B25" s="23" t="s">
        <v>10</v>
      </c>
      <c r="C25" s="205"/>
      <c r="D25" s="205">
        <v>1</v>
      </c>
      <c r="E25" s="205">
        <f>D25</f>
        <v>1</v>
      </c>
      <c r="F25" s="205"/>
      <c r="G25" s="205">
        <v>26</v>
      </c>
      <c r="H25" s="178">
        <f>G25</f>
        <v>26</v>
      </c>
      <c r="I25" s="178">
        <f>H25+E25</f>
        <v>27</v>
      </c>
      <c r="J25" s="178">
        <f>3200*I25</f>
        <v>86400</v>
      </c>
      <c r="K25" s="178">
        <f>1600*H25</f>
        <v>41600</v>
      </c>
      <c r="L25" s="141"/>
      <c r="M25" s="42">
        <f>J25+K25</f>
        <v>128000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205"/>
      <c r="D27" s="205">
        <v>1</v>
      </c>
      <c r="E27" s="205">
        <f>D27</f>
        <v>1</v>
      </c>
      <c r="F27" s="205"/>
      <c r="G27" s="205">
        <f>E27*24</f>
        <v>24</v>
      </c>
      <c r="H27" s="178">
        <f>G27</f>
        <v>24</v>
      </c>
      <c r="I27" s="178">
        <f>H27+E27</f>
        <v>25</v>
      </c>
      <c r="J27" s="178">
        <f>3200*I27</f>
        <v>80000</v>
      </c>
      <c r="K27" s="178">
        <f>1600*H27</f>
        <v>38400</v>
      </c>
      <c r="L27" s="141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1</v>
      </c>
      <c r="D28" s="36">
        <f>D30+D31</f>
        <v>5</v>
      </c>
      <c r="E28" s="36">
        <f>SUM(E29:E31)</f>
        <v>6</v>
      </c>
      <c r="F28" s="36">
        <f>F29</f>
        <v>28</v>
      </c>
      <c r="G28" s="37">
        <f>G30+G31</f>
        <v>119</v>
      </c>
      <c r="H28" s="37">
        <f>SUM(H29:H31)</f>
        <v>147</v>
      </c>
      <c r="I28" s="36">
        <f t="shared" ref="I28:M28" si="10">SUM(I29:I31)</f>
        <v>153</v>
      </c>
      <c r="J28" s="36">
        <f t="shared" si="10"/>
        <v>489600</v>
      </c>
      <c r="K28" s="36">
        <f t="shared" si="10"/>
        <v>235200</v>
      </c>
      <c r="L28" s="36">
        <f t="shared" si="10"/>
        <v>0</v>
      </c>
      <c r="M28" s="37">
        <f t="shared" si="10"/>
        <v>768000</v>
      </c>
    </row>
    <row r="29" spans="1:13">
      <c r="A29" s="12"/>
      <c r="B29" s="1" t="s">
        <v>3</v>
      </c>
      <c r="C29" s="205">
        <v>1</v>
      </c>
      <c r="D29" s="205"/>
      <c r="E29" s="205">
        <f>C29</f>
        <v>1</v>
      </c>
      <c r="F29" s="205">
        <v>28</v>
      </c>
      <c r="G29" s="205"/>
      <c r="H29" s="178">
        <f>F29</f>
        <v>28</v>
      </c>
      <c r="I29" s="178">
        <f>H29+E29</f>
        <v>29</v>
      </c>
      <c r="J29" s="178">
        <f>3200*I29</f>
        <v>92800</v>
      </c>
      <c r="K29" s="178">
        <f>1600*H29</f>
        <v>44800</v>
      </c>
      <c r="L29" s="141"/>
      <c r="M29" s="42">
        <f>J29+K29</f>
        <v>137600</v>
      </c>
    </row>
    <row r="30" spans="1:13">
      <c r="A30" s="12"/>
      <c r="B30" s="1" t="s">
        <v>11</v>
      </c>
      <c r="C30" s="205"/>
      <c r="D30" s="205">
        <v>4</v>
      </c>
      <c r="E30" s="205">
        <f>D30</f>
        <v>4</v>
      </c>
      <c r="F30" s="205"/>
      <c r="G30" s="178">
        <v>91</v>
      </c>
      <c r="H30" s="178">
        <f>G30</f>
        <v>91</v>
      </c>
      <c r="I30" s="178">
        <f>H30+E30</f>
        <v>95</v>
      </c>
      <c r="J30" s="178">
        <f>3200*I30</f>
        <v>304000</v>
      </c>
      <c r="K30" s="178">
        <f>1600*H30</f>
        <v>145600</v>
      </c>
      <c r="L30" s="141"/>
      <c r="M30" s="42">
        <f>J30+K30+M74</f>
        <v>492800</v>
      </c>
    </row>
    <row r="31" spans="1:13">
      <c r="A31" s="14"/>
      <c r="B31" s="130" t="s">
        <v>188</v>
      </c>
      <c r="C31" s="205"/>
      <c r="D31" s="205">
        <v>1</v>
      </c>
      <c r="E31" s="205">
        <f>D31</f>
        <v>1</v>
      </c>
      <c r="F31" s="205"/>
      <c r="G31" s="178">
        <v>28</v>
      </c>
      <c r="H31" s="178">
        <f>G31</f>
        <v>28</v>
      </c>
      <c r="I31" s="178">
        <f>H31+E31</f>
        <v>29</v>
      </c>
      <c r="J31" s="178">
        <f>3200*I31</f>
        <v>92800</v>
      </c>
      <c r="K31" s="178">
        <f>1600*H31</f>
        <v>44800</v>
      </c>
      <c r="L31" s="141"/>
      <c r="M31" s="42">
        <f>J31+K31</f>
        <v>137600</v>
      </c>
    </row>
    <row r="32" spans="1:13">
      <c r="A32" s="35">
        <v>8</v>
      </c>
      <c r="B32" s="32" t="s">
        <v>142</v>
      </c>
      <c r="C32" s="36"/>
      <c r="D32" s="36">
        <f>D33</f>
        <v>37</v>
      </c>
      <c r="E32" s="36">
        <f t="shared" ref="E32:L32" si="11">E33</f>
        <v>37</v>
      </c>
      <c r="F32" s="36"/>
      <c r="G32" s="36">
        <f t="shared" si="11"/>
        <v>555</v>
      </c>
      <c r="H32" s="36">
        <f t="shared" si="11"/>
        <v>555</v>
      </c>
      <c r="I32" s="37">
        <f>I33</f>
        <v>592</v>
      </c>
      <c r="J32" s="36">
        <f t="shared" si="11"/>
        <v>1894400</v>
      </c>
      <c r="K32" s="36">
        <f t="shared" si="11"/>
        <v>0</v>
      </c>
      <c r="L32" s="36">
        <f t="shared" si="11"/>
        <v>0</v>
      </c>
      <c r="M32" s="37">
        <f>M33</f>
        <v>1894400</v>
      </c>
    </row>
    <row r="33" spans="1:13">
      <c r="A33" s="10"/>
      <c r="B33" s="24" t="s">
        <v>19</v>
      </c>
      <c r="C33" s="205"/>
      <c r="D33" s="205">
        <v>37</v>
      </c>
      <c r="E33" s="205">
        <f>D33</f>
        <v>37</v>
      </c>
      <c r="F33" s="205"/>
      <c r="G33" s="205">
        <f>E33*15</f>
        <v>555</v>
      </c>
      <c r="H33" s="178">
        <f>G33</f>
        <v>555</v>
      </c>
      <c r="I33" s="178">
        <f>H33+E33</f>
        <v>592</v>
      </c>
      <c r="J33" s="178">
        <f>3200*I33</f>
        <v>1894400</v>
      </c>
      <c r="K33" s="178"/>
      <c r="L33" s="141"/>
      <c r="M33" s="42">
        <f>J33+K33</f>
        <v>1894400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12</v>
      </c>
      <c r="E34" s="36">
        <f>C34+D34</f>
        <v>18</v>
      </c>
      <c r="F34" s="36">
        <f>F35</f>
        <v>167</v>
      </c>
      <c r="G34" s="36">
        <f>G36+G37</f>
        <v>335</v>
      </c>
      <c r="H34" s="37">
        <f>SUM(H35:H37)</f>
        <v>502</v>
      </c>
      <c r="I34" s="37">
        <f>SUM(I35:I37)</f>
        <v>523</v>
      </c>
      <c r="J34" s="37">
        <f>SUM(J35:J37)</f>
        <v>1744800</v>
      </c>
      <c r="K34" s="37">
        <f>SUM(K35:K37)</f>
        <v>667200</v>
      </c>
      <c r="L34" s="36">
        <f t="shared" ref="L34" si="12">L36+L37</f>
        <v>0</v>
      </c>
      <c r="M34" s="37">
        <f>SUM(M35:M37)</f>
        <v>2412000</v>
      </c>
    </row>
    <row r="35" spans="1:13">
      <c r="A35" s="12"/>
      <c r="B35" s="1" t="s">
        <v>3</v>
      </c>
      <c r="C35" s="205">
        <v>6</v>
      </c>
      <c r="D35" s="205"/>
      <c r="E35" s="205">
        <f>C35</f>
        <v>6</v>
      </c>
      <c r="F35" s="205">
        <v>167</v>
      </c>
      <c r="G35" s="205"/>
      <c r="H35" s="178">
        <f>F35</f>
        <v>167</v>
      </c>
      <c r="I35" s="178">
        <f>H35+E35</f>
        <v>173</v>
      </c>
      <c r="J35" s="178">
        <f>3200*I35</f>
        <v>553600</v>
      </c>
      <c r="K35" s="178">
        <f>1600*H35</f>
        <v>267200</v>
      </c>
      <c r="L35" s="141"/>
      <c r="M35" s="42">
        <f>J35+K35</f>
        <v>820800</v>
      </c>
    </row>
    <row r="36" spans="1:13">
      <c r="A36" s="13"/>
      <c r="B36" s="1" t="s">
        <v>12</v>
      </c>
      <c r="C36" s="205"/>
      <c r="D36" s="205">
        <v>9</v>
      </c>
      <c r="E36" s="205">
        <f>D36</f>
        <v>9</v>
      </c>
      <c r="F36" s="205"/>
      <c r="G36" s="205">
        <v>250</v>
      </c>
      <c r="H36" s="178">
        <f>G36</f>
        <v>250</v>
      </c>
      <c r="I36" s="178">
        <v>261</v>
      </c>
      <c r="J36" s="178">
        <f>3200*I36</f>
        <v>835200</v>
      </c>
      <c r="K36" s="178">
        <f>1600*H36</f>
        <v>400000</v>
      </c>
      <c r="L36" s="141"/>
      <c r="M36" s="42">
        <f>J36+K36+M75</f>
        <v>1235200</v>
      </c>
    </row>
    <row r="37" spans="1:13">
      <c r="A37" s="13"/>
      <c r="B37" s="196" t="s">
        <v>193</v>
      </c>
      <c r="C37" s="205"/>
      <c r="D37" s="205">
        <v>3</v>
      </c>
      <c r="E37" s="205">
        <f>D37</f>
        <v>3</v>
      </c>
      <c r="F37" s="205"/>
      <c r="G37" s="205">
        <v>85</v>
      </c>
      <c r="H37" s="178">
        <f>G37</f>
        <v>85</v>
      </c>
      <c r="I37" s="178">
        <v>89</v>
      </c>
      <c r="J37" s="178">
        <f>4000*I37</f>
        <v>356000</v>
      </c>
      <c r="K37" s="178"/>
      <c r="L37" s="141"/>
      <c r="M37" s="42">
        <f>J37+K37</f>
        <v>356000</v>
      </c>
    </row>
    <row r="38" spans="1:13">
      <c r="A38" s="35">
        <v>10</v>
      </c>
      <c r="B38" s="32" t="s">
        <v>28</v>
      </c>
      <c r="C38" s="36"/>
      <c r="D38" s="36">
        <f>D39+D40</f>
        <v>31</v>
      </c>
      <c r="E38" s="36">
        <f t="shared" ref="E38:M38" si="13">E39+E40</f>
        <v>31</v>
      </c>
      <c r="F38" s="36">
        <f t="shared" si="13"/>
        <v>0</v>
      </c>
      <c r="G38" s="36">
        <f t="shared" si="13"/>
        <v>491</v>
      </c>
      <c r="H38" s="36">
        <f t="shared" si="13"/>
        <v>491</v>
      </c>
      <c r="I38" s="36">
        <f t="shared" si="13"/>
        <v>522</v>
      </c>
      <c r="J38" s="36">
        <f t="shared" si="13"/>
        <v>2088000</v>
      </c>
      <c r="K38" s="36">
        <f t="shared" si="13"/>
        <v>0</v>
      </c>
      <c r="L38" s="36">
        <f t="shared" si="13"/>
        <v>0</v>
      </c>
      <c r="M38" s="36">
        <f t="shared" si="13"/>
        <v>2088000</v>
      </c>
    </row>
    <row r="39" spans="1:13">
      <c r="A39" s="13"/>
      <c r="B39" s="196" t="s">
        <v>192</v>
      </c>
      <c r="C39" s="205"/>
      <c r="D39" s="205">
        <v>31</v>
      </c>
      <c r="E39" s="205">
        <f>D39</f>
        <v>31</v>
      </c>
      <c r="F39" s="205"/>
      <c r="G39" s="205">
        <v>491</v>
      </c>
      <c r="H39" s="178">
        <f>G39</f>
        <v>491</v>
      </c>
      <c r="I39" s="178">
        <f>H39+E39</f>
        <v>522</v>
      </c>
      <c r="J39" s="178">
        <f>4000*I39</f>
        <v>2088000</v>
      </c>
      <c r="K39" s="178"/>
      <c r="L39" s="141"/>
      <c r="M39" s="42">
        <f>J39+K39</f>
        <v>2088000</v>
      </c>
    </row>
    <row r="40" spans="1:13">
      <c r="A40" s="14"/>
      <c r="B40" s="180"/>
      <c r="C40" s="205"/>
      <c r="D40" s="205"/>
      <c r="E40" s="205"/>
      <c r="F40" s="205"/>
      <c r="G40" s="205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205"/>
      <c r="D42" s="205">
        <v>1</v>
      </c>
      <c r="E42" s="205">
        <f>D42</f>
        <v>1</v>
      </c>
      <c r="F42" s="205"/>
      <c r="G42" s="205">
        <f>E42*44</f>
        <v>44</v>
      </c>
      <c r="H42" s="178">
        <f>G42</f>
        <v>44</v>
      </c>
      <c r="I42" s="178">
        <f>H42+E42*2</f>
        <v>46</v>
      </c>
      <c r="J42" s="178">
        <f>4300*I42</f>
        <v>197800</v>
      </c>
      <c r="K42" s="178">
        <f>1500*H42</f>
        <v>66000</v>
      </c>
      <c r="L42" s="141"/>
      <c r="M42" s="42">
        <f>J42+K42</f>
        <v>263800</v>
      </c>
    </row>
    <row r="43" spans="1:13">
      <c r="A43" s="9"/>
      <c r="B43" s="24" t="s">
        <v>14</v>
      </c>
      <c r="C43" s="205"/>
      <c r="D43" s="205"/>
      <c r="E43" s="205">
        <f>D43</f>
        <v>0</v>
      </c>
      <c r="F43" s="205"/>
      <c r="G43" s="205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3</v>
      </c>
      <c r="E44" s="36">
        <f t="shared" ref="E44:L44" si="15">E45+E46+E47</f>
        <v>3</v>
      </c>
      <c r="F44" s="36"/>
      <c r="G44" s="36">
        <f t="shared" si="15"/>
        <v>118</v>
      </c>
      <c r="H44" s="36">
        <f t="shared" si="15"/>
        <v>118</v>
      </c>
      <c r="I44" s="36">
        <f t="shared" si="15"/>
        <v>124</v>
      </c>
      <c r="J44" s="37">
        <f>J45+J46+J47</f>
        <v>693160</v>
      </c>
      <c r="K44" s="37">
        <f>K45+K46+K47</f>
        <v>241600</v>
      </c>
      <c r="L44" s="36">
        <f t="shared" si="15"/>
        <v>0</v>
      </c>
      <c r="M44" s="37">
        <f>M45+M46+M47</f>
        <v>934760</v>
      </c>
    </row>
    <row r="45" spans="1:13">
      <c r="A45" s="17"/>
      <c r="B45" s="25" t="s">
        <v>13</v>
      </c>
      <c r="C45" s="205"/>
      <c r="D45" s="205">
        <v>1</v>
      </c>
      <c r="E45" s="205">
        <f>D45</f>
        <v>1</v>
      </c>
      <c r="F45" s="205"/>
      <c r="G45" s="205">
        <f>D45*40</f>
        <v>40</v>
      </c>
      <c r="H45" s="178">
        <f>G45</f>
        <v>40</v>
      </c>
      <c r="I45" s="205">
        <f>E45*42</f>
        <v>42</v>
      </c>
      <c r="J45" s="178">
        <f>5590*I45</f>
        <v>234780</v>
      </c>
      <c r="K45" s="178">
        <f>1500*H45</f>
        <v>60000</v>
      </c>
      <c r="L45" s="141"/>
      <c r="M45" s="42">
        <f>J45+K45</f>
        <v>294780</v>
      </c>
    </row>
    <row r="46" spans="1:13">
      <c r="A46" s="18"/>
      <c r="B46" s="24" t="s">
        <v>15</v>
      </c>
      <c r="C46" s="205"/>
      <c r="D46" s="205">
        <v>1</v>
      </c>
      <c r="E46" s="205">
        <f>D46</f>
        <v>1</v>
      </c>
      <c r="F46" s="205"/>
      <c r="G46" s="205">
        <f>D46*40</f>
        <v>40</v>
      </c>
      <c r="H46" s="178">
        <f>G46</f>
        <v>40</v>
      </c>
      <c r="I46" s="205">
        <f>E46*42</f>
        <v>42</v>
      </c>
      <c r="J46" s="178">
        <f>5590*I46</f>
        <v>234780</v>
      </c>
      <c r="K46" s="178">
        <f>1500*H46</f>
        <v>60000</v>
      </c>
      <c r="L46" s="141"/>
      <c r="M46" s="42">
        <f>J46+K46</f>
        <v>294780</v>
      </c>
    </row>
    <row r="47" spans="1:13">
      <c r="A47" s="9"/>
      <c r="B47" s="22" t="s">
        <v>167</v>
      </c>
      <c r="C47" s="205"/>
      <c r="D47" s="205">
        <v>1</v>
      </c>
      <c r="E47" s="205">
        <f>D47</f>
        <v>1</v>
      </c>
      <c r="F47" s="205"/>
      <c r="G47" s="205">
        <f>E47*38</f>
        <v>38</v>
      </c>
      <c r="H47" s="178">
        <f>G47</f>
        <v>38</v>
      </c>
      <c r="I47" s="178">
        <f>H47+E47*2</f>
        <v>40</v>
      </c>
      <c r="J47" s="178">
        <f>5590*I47</f>
        <v>223600</v>
      </c>
      <c r="K47" s="178">
        <f>3200*H47</f>
        <v>121600</v>
      </c>
      <c r="L47" s="141"/>
      <c r="M47" s="42">
        <f>J47+K47</f>
        <v>345200</v>
      </c>
    </row>
    <row r="48" spans="1:13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205"/>
      <c r="D49" s="205">
        <v>1</v>
      </c>
      <c r="E49" s="205">
        <f>D49</f>
        <v>1</v>
      </c>
      <c r="F49" s="205"/>
      <c r="G49" s="205">
        <f>D49*28</f>
        <v>28</v>
      </c>
      <c r="H49" s="178">
        <f>G49</f>
        <v>28</v>
      </c>
      <c r="I49" s="178">
        <f>H49+E49</f>
        <v>29</v>
      </c>
      <c r="J49" s="178">
        <f>4300*I49</f>
        <v>124700</v>
      </c>
      <c r="K49" s="178">
        <f>2500*H49</f>
        <v>70000</v>
      </c>
      <c r="L49" s="141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8</v>
      </c>
      <c r="E50" s="36">
        <f t="shared" ref="E50:L50" si="17">E51+E52</f>
        <v>8</v>
      </c>
      <c r="F50" s="36"/>
      <c r="G50" s="36">
        <f t="shared" si="17"/>
        <v>146</v>
      </c>
      <c r="H50" s="36">
        <f t="shared" si="17"/>
        <v>146</v>
      </c>
      <c r="I50" s="36">
        <f t="shared" si="17"/>
        <v>154</v>
      </c>
      <c r="J50" s="36">
        <f t="shared" si="17"/>
        <v>616000</v>
      </c>
      <c r="K50" s="36">
        <f t="shared" si="17"/>
        <v>0</v>
      </c>
      <c r="L50" s="36">
        <f t="shared" si="17"/>
        <v>0</v>
      </c>
      <c r="M50" s="37">
        <f>M51+M52</f>
        <v>616000</v>
      </c>
    </row>
    <row r="51" spans="1:13">
      <c r="A51" s="89"/>
      <c r="B51" s="92" t="s">
        <v>137</v>
      </c>
      <c r="C51" s="90"/>
      <c r="D51" s="90">
        <v>2</v>
      </c>
      <c r="E51" s="205">
        <f>D51</f>
        <v>2</v>
      </c>
      <c r="F51" s="90"/>
      <c r="G51" s="90">
        <v>43</v>
      </c>
      <c r="H51" s="178">
        <f>G51</f>
        <v>43</v>
      </c>
      <c r="I51" s="178">
        <f>H51+E51</f>
        <v>45</v>
      </c>
      <c r="J51" s="178">
        <f>4000*I51</f>
        <v>180000</v>
      </c>
      <c r="K51" s="178"/>
      <c r="L51" s="91"/>
      <c r="M51" s="42">
        <f>J51+K51</f>
        <v>180000</v>
      </c>
    </row>
    <row r="52" spans="1:13">
      <c r="A52" s="13"/>
      <c r="B52" s="93" t="s">
        <v>18</v>
      </c>
      <c r="C52" s="205"/>
      <c r="D52" s="205">
        <v>6</v>
      </c>
      <c r="E52" s="205">
        <f>D52</f>
        <v>6</v>
      </c>
      <c r="F52" s="205"/>
      <c r="G52" s="90">
        <v>103</v>
      </c>
      <c r="H52" s="178">
        <f>G52</f>
        <v>103</v>
      </c>
      <c r="I52" s="178">
        <f>H52+E52</f>
        <v>109</v>
      </c>
      <c r="J52" s="178">
        <f>4000*I52</f>
        <v>436000</v>
      </c>
      <c r="K52" s="178"/>
      <c r="L52" s="141"/>
      <c r="M52" s="42">
        <f>J52+K52</f>
        <v>436000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1</v>
      </c>
      <c r="E55" s="36">
        <f t="shared" ref="E55:L55" si="19">E56</f>
        <v>1</v>
      </c>
      <c r="F55" s="36"/>
      <c r="G55" s="36">
        <f t="shared" si="19"/>
        <v>44</v>
      </c>
      <c r="H55" s="36">
        <f t="shared" si="19"/>
        <v>44</v>
      </c>
      <c r="I55" s="36">
        <f t="shared" si="19"/>
        <v>46</v>
      </c>
      <c r="J55" s="36">
        <f t="shared" si="19"/>
        <v>299000</v>
      </c>
      <c r="K55" s="36">
        <f t="shared" si="19"/>
        <v>140800</v>
      </c>
      <c r="L55" s="36">
        <f t="shared" si="19"/>
        <v>0</v>
      </c>
      <c r="M55" s="37">
        <f>M56</f>
        <v>439800</v>
      </c>
    </row>
    <row r="56" spans="1:13">
      <c r="A56" s="14"/>
      <c r="B56" s="2" t="s">
        <v>147</v>
      </c>
      <c r="C56" s="28"/>
      <c r="D56" s="28">
        <v>1</v>
      </c>
      <c r="E56" s="28">
        <f>D56</f>
        <v>1</v>
      </c>
      <c r="F56" s="28"/>
      <c r="G56" s="28">
        <f>44*E56</f>
        <v>44</v>
      </c>
      <c r="H56" s="30">
        <f>G56</f>
        <v>44</v>
      </c>
      <c r="I56" s="30">
        <f>H56+E56*2</f>
        <v>46</v>
      </c>
      <c r="J56" s="178">
        <f>6500*I56</f>
        <v>299000</v>
      </c>
      <c r="K56" s="178">
        <f>3200*H56</f>
        <v>140800</v>
      </c>
      <c r="L56" s="45"/>
      <c r="M56" s="42">
        <f>J56+K56</f>
        <v>439800</v>
      </c>
    </row>
    <row r="57" spans="1:13">
      <c r="A57" s="35">
        <v>17</v>
      </c>
      <c r="B57" s="32" t="s">
        <v>141</v>
      </c>
      <c r="C57" s="60"/>
      <c r="D57" s="60">
        <f>SUM(D58:D60)</f>
        <v>0</v>
      </c>
      <c r="E57" s="60">
        <f>SUM(E58:E60)</f>
        <v>0</v>
      </c>
      <c r="F57" s="60"/>
      <c r="G57" s="60">
        <f>SUM(G58:G60)</f>
        <v>0</v>
      </c>
      <c r="H57" s="95">
        <f>SUM(H58:H60)</f>
        <v>0</v>
      </c>
      <c r="I57" s="60">
        <f t="shared" ref="I57:M57" si="20">SUM(I58:I60)</f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197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2</v>
      </c>
      <c r="E61" s="60">
        <f>E62+E63</f>
        <v>2</v>
      </c>
      <c r="F61" s="60"/>
      <c r="G61" s="60">
        <f>G62+G63</f>
        <v>84</v>
      </c>
      <c r="H61" s="60">
        <f t="shared" ref="H61:L61" si="22">H62+H63</f>
        <v>84</v>
      </c>
      <c r="I61" s="60">
        <f t="shared" si="22"/>
        <v>88</v>
      </c>
      <c r="J61" s="60">
        <f t="shared" si="22"/>
        <v>432580</v>
      </c>
      <c r="K61" s="60">
        <f t="shared" si="22"/>
        <v>238000</v>
      </c>
      <c r="L61" s="60">
        <f t="shared" si="22"/>
        <v>0</v>
      </c>
      <c r="M61" s="95">
        <f>M62+M63</f>
        <v>670580</v>
      </c>
    </row>
    <row r="62" spans="1:13">
      <c r="A62" s="109"/>
      <c r="B62" s="112" t="s">
        <v>165</v>
      </c>
      <c r="C62" s="114"/>
      <c r="D62" s="114">
        <v>1</v>
      </c>
      <c r="E62" s="111">
        <f>D62</f>
        <v>1</v>
      </c>
      <c r="F62" s="114"/>
      <c r="G62" s="114">
        <v>44</v>
      </c>
      <c r="H62" s="115">
        <f>G62</f>
        <v>44</v>
      </c>
      <c r="I62" s="115">
        <f>H62+E62*2</f>
        <v>46</v>
      </c>
      <c r="J62" s="116">
        <f>4300*I62</f>
        <v>197800</v>
      </c>
      <c r="K62" s="115">
        <f>H62*2500</f>
        <v>110000</v>
      </c>
      <c r="L62" s="117"/>
      <c r="M62" s="42">
        <f>J62+K62</f>
        <v>307800</v>
      </c>
    </row>
    <row r="63" spans="1:13">
      <c r="A63" s="14"/>
      <c r="B63" s="110" t="s">
        <v>166</v>
      </c>
      <c r="C63" s="28"/>
      <c r="D63" s="28">
        <v>1</v>
      </c>
      <c r="E63" s="28">
        <f>D63</f>
        <v>1</v>
      </c>
      <c r="F63" s="28"/>
      <c r="G63" s="28">
        <f>E63*40</f>
        <v>40</v>
      </c>
      <c r="H63" s="113">
        <f>G63</f>
        <v>40</v>
      </c>
      <c r="I63" s="30">
        <f>H63+E63*2</f>
        <v>42</v>
      </c>
      <c r="J63" s="59">
        <f>5590*I63</f>
        <v>234780</v>
      </c>
      <c r="K63" s="30">
        <f>3200*H63</f>
        <v>128000</v>
      </c>
      <c r="L63" s="45"/>
      <c r="M63" s="42">
        <f>J63+K63</f>
        <v>362780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1</v>
      </c>
      <c r="E68" s="103">
        <f t="shared" si="24"/>
        <v>1</v>
      </c>
      <c r="F68" s="103">
        <f t="shared" si="24"/>
        <v>0</v>
      </c>
      <c r="G68" s="103">
        <f t="shared" si="24"/>
        <v>40</v>
      </c>
      <c r="H68" s="104">
        <f t="shared" si="24"/>
        <v>40</v>
      </c>
      <c r="I68" s="104">
        <f t="shared" si="24"/>
        <v>42</v>
      </c>
      <c r="J68" s="104">
        <f t="shared" si="24"/>
        <v>234780</v>
      </c>
      <c r="K68" s="104">
        <f t="shared" si="24"/>
        <v>128000</v>
      </c>
      <c r="L68" s="103">
        <f t="shared" si="24"/>
        <v>0</v>
      </c>
      <c r="M68" s="104">
        <f>M69</f>
        <v>362780</v>
      </c>
    </row>
    <row r="69" spans="1:13">
      <c r="A69" s="14"/>
      <c r="B69" s="128" t="s">
        <v>174</v>
      </c>
      <c r="C69" s="101"/>
      <c r="D69" s="101">
        <v>1</v>
      </c>
      <c r="E69" s="101">
        <f>D69</f>
        <v>1</v>
      </c>
      <c r="F69" s="101"/>
      <c r="G69" s="101">
        <f>E69*40</f>
        <v>40</v>
      </c>
      <c r="H69" s="102">
        <f>G69</f>
        <v>40</v>
      </c>
      <c r="I69" s="102">
        <f>H69+E69*2</f>
        <v>42</v>
      </c>
      <c r="J69" s="178">
        <f>5590*I69</f>
        <v>234780</v>
      </c>
      <c r="K69" s="178">
        <f>3200*H69</f>
        <v>128000</v>
      </c>
      <c r="L69" s="45"/>
      <c r="M69" s="42">
        <f>J69+K69</f>
        <v>362780</v>
      </c>
    </row>
    <row r="70" spans="1:13">
      <c r="A70" s="105">
        <v>22</v>
      </c>
      <c r="B70" s="106"/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/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1</v>
      </c>
      <c r="E72" s="103">
        <f t="shared" si="25"/>
        <v>1</v>
      </c>
      <c r="F72" s="103">
        <f t="shared" si="25"/>
        <v>0</v>
      </c>
      <c r="G72" s="103">
        <f t="shared" si="25"/>
        <v>41</v>
      </c>
      <c r="H72" s="104">
        <f t="shared" si="25"/>
        <v>41</v>
      </c>
      <c r="I72" s="104">
        <f t="shared" si="25"/>
        <v>43</v>
      </c>
      <c r="J72" s="104">
        <f t="shared" si="25"/>
        <v>240370</v>
      </c>
      <c r="K72" s="104">
        <f t="shared" si="25"/>
        <v>131200</v>
      </c>
      <c r="L72" s="103">
        <f t="shared" si="25"/>
        <v>0</v>
      </c>
      <c r="M72" s="104">
        <f>M73</f>
        <v>371570</v>
      </c>
    </row>
    <row r="73" spans="1:13">
      <c r="A73" s="14"/>
      <c r="B73" s="128" t="s">
        <v>182</v>
      </c>
      <c r="C73" s="101"/>
      <c r="D73" s="101">
        <v>1</v>
      </c>
      <c r="E73" s="101">
        <f>D73</f>
        <v>1</v>
      </c>
      <c r="F73" s="101"/>
      <c r="G73" s="101">
        <f>E73*41</f>
        <v>41</v>
      </c>
      <c r="H73" s="102">
        <f>G73</f>
        <v>41</v>
      </c>
      <c r="I73" s="102">
        <f>H73+E73*2</f>
        <v>43</v>
      </c>
      <c r="J73" s="178">
        <f>5590*I73</f>
        <v>240370</v>
      </c>
      <c r="K73" s="178">
        <f>3200*H73</f>
        <v>131200</v>
      </c>
      <c r="L73" s="45"/>
      <c r="M73" s="42">
        <f>J73+K73</f>
        <v>371570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>
        <v>1</v>
      </c>
      <c r="M74" s="52">
        <f>43200*L74</f>
        <v>43200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27</v>
      </c>
      <c r="D76" s="41">
        <f>D8+D13+D20+D22+D24+D26+D28+D32+D34+D38+D41+D44+D48+D50+D53+D55+D57+D61+D66+D68+D70+D72</f>
        <v>320</v>
      </c>
      <c r="E76" s="41">
        <f>E8+E13+E20+E22+E24+E26+E28+E32+E34+E38+E41+E44+E48+E50+E53+E55+E57+E61+E64+E66+E68+E70+E72</f>
        <v>347</v>
      </c>
      <c r="F76" s="41">
        <f>F8+F13+F28+F34+F64</f>
        <v>504</v>
      </c>
      <c r="G76" s="41">
        <f>G8+G13+G20+G22+G24+G26+G28+G32+G34+G38+G41+G44+G48+G50+G53+G55+G57+G61+G66+G68+G70+G72</f>
        <v>6218</v>
      </c>
      <c r="H76" s="41">
        <f>H8+H13+H20+H22+H24+H26+H28+H32+H34+H38+H41+H44+H48+H50+H53+H55+H57+H61+H64+H66+H68+H70+H72</f>
        <v>6722</v>
      </c>
      <c r="I76" s="41">
        <f>I8+I13+I20+I22+I24+I26+I28+I32+I34+I38+I41+I44+I48+I50+I53+I55+I57+I61+I64+I66+I68+I70+I72</f>
        <v>7119</v>
      </c>
      <c r="J76" s="41">
        <f>J8+J13+J20+J22+J24+J26+J28+J32+J34+J38+J41+J44+J48+J50+J53+J55+J57+J61+J64+J66+J68+J70+J72</f>
        <v>24341590</v>
      </c>
      <c r="K76" s="41">
        <f>K8+K13+K20+K22+K24+K26+K28+K32+K34+K38+K41+K44+K48+K50+K53+K55+K57+K61+K64+K66+K68+K70+K72</f>
        <v>3590000</v>
      </c>
      <c r="L76" s="41"/>
      <c r="M76" s="41">
        <f>M8+M13+M20+M22+M24+M26+M28+M32+M34+M38+M41+M44+M48+M50+M53+M55+M57+M61+M64+M77+M78+M66+M68+M70+M72</f>
        <v>28024790</v>
      </c>
    </row>
    <row r="77" spans="1:13" ht="13.5" thickTop="1">
      <c r="D77" s="270"/>
      <c r="E77" s="270"/>
      <c r="J77" s="79"/>
      <c r="K77" s="86" t="s">
        <v>87</v>
      </c>
      <c r="L77" s="85">
        <v>1</v>
      </c>
      <c r="M77" s="86">
        <f>20000*L77</f>
        <v>20000</v>
      </c>
    </row>
    <row r="78" spans="1:13">
      <c r="B78" s="81"/>
      <c r="C78" s="204"/>
      <c r="D78" s="248"/>
      <c r="E78" s="248"/>
      <c r="F78" s="204"/>
      <c r="G78" s="204"/>
      <c r="H78" s="81"/>
      <c r="J78" s="80"/>
      <c r="K78" s="87" t="s">
        <v>88</v>
      </c>
      <c r="L78" s="88">
        <v>2</v>
      </c>
      <c r="M78" s="87">
        <f>15000*L78</f>
        <v>30000</v>
      </c>
    </row>
    <row r="79" spans="1:13">
      <c r="B79" s="132"/>
      <c r="C79" s="204"/>
      <c r="D79" s="261"/>
      <c r="E79" s="261"/>
      <c r="F79" s="204"/>
      <c r="G79" s="204"/>
      <c r="H79" s="81"/>
      <c r="K79" s="73" t="s">
        <v>32</v>
      </c>
      <c r="L79" s="206">
        <f>L77+L78</f>
        <v>3</v>
      </c>
    </row>
    <row r="80" spans="1:13">
      <c r="B80" s="132"/>
      <c r="C80" s="204"/>
      <c r="D80" s="263"/>
      <c r="E80" s="263"/>
      <c r="F80" s="133"/>
      <c r="G80" s="133"/>
      <c r="H80" s="82"/>
      <c r="I80" s="77"/>
      <c r="J80" s="134"/>
      <c r="K80" s="81"/>
      <c r="L80" s="204"/>
      <c r="M80" s="81"/>
    </row>
    <row r="81" spans="2:13">
      <c r="B81" s="132"/>
      <c r="C81" s="204"/>
      <c r="D81" s="261"/>
      <c r="E81" s="261"/>
      <c r="F81" s="204"/>
      <c r="G81" s="204"/>
      <c r="H81" s="82"/>
      <c r="I81" s="74"/>
      <c r="J81" s="81"/>
      <c r="K81" s="136"/>
      <c r="L81" s="136"/>
      <c r="M81" s="136"/>
    </row>
    <row r="82" spans="2:13">
      <c r="B82" s="132"/>
      <c r="C82" s="204"/>
      <c r="D82" s="261"/>
      <c r="E82" s="261"/>
      <c r="F82" s="204"/>
      <c r="G82" s="204"/>
      <c r="H82" s="82"/>
      <c r="I82" s="73"/>
      <c r="J82" s="81"/>
      <c r="K82" s="81"/>
      <c r="L82" s="139"/>
      <c r="M82" s="97"/>
    </row>
    <row r="83" spans="2:13">
      <c r="B83" s="132"/>
      <c r="C83" s="204"/>
      <c r="D83" s="261"/>
      <c r="E83" s="261"/>
      <c r="F83" s="204"/>
      <c r="G83" s="204"/>
      <c r="H83" s="82"/>
      <c r="I83" s="74"/>
      <c r="J83" s="81"/>
      <c r="K83" s="81"/>
      <c r="L83" s="204"/>
      <c r="M83" s="97"/>
    </row>
    <row r="84" spans="2:13">
      <c r="B84" s="132"/>
      <c r="C84" s="204"/>
      <c r="D84" s="261"/>
      <c r="E84" s="261"/>
      <c r="F84" s="135"/>
      <c r="G84" s="135"/>
      <c r="H84" s="83"/>
      <c r="I84" s="74"/>
      <c r="J84" s="81"/>
      <c r="K84" s="81"/>
      <c r="L84" s="204"/>
      <c r="M84" s="81"/>
    </row>
    <row r="85" spans="2:13">
      <c r="B85" s="132"/>
      <c r="C85" s="204"/>
      <c r="D85" s="261"/>
      <c r="E85" s="261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204"/>
      <c r="D86" s="262"/>
      <c r="E86" s="262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204"/>
      <c r="D87" s="261"/>
      <c r="E87" s="261"/>
      <c r="F87" s="204"/>
      <c r="G87" s="204"/>
      <c r="H87" s="97"/>
      <c r="J87" s="81"/>
      <c r="K87" s="81"/>
      <c r="L87" s="81"/>
      <c r="M87" s="97"/>
    </row>
    <row r="88" spans="2:13">
      <c r="B88" s="137"/>
      <c r="C88" s="204"/>
      <c r="D88" s="261"/>
      <c r="E88" s="261"/>
      <c r="F88" s="204"/>
      <c r="G88" s="204"/>
      <c r="H88" s="81"/>
      <c r="I88" s="31"/>
      <c r="J88" s="31"/>
    </row>
    <row r="89" spans="2:13">
      <c r="B89" s="138"/>
      <c r="C89" s="139"/>
      <c r="D89" s="261"/>
      <c r="E89" s="261"/>
      <c r="F89" s="204"/>
      <c r="G89" s="204"/>
      <c r="H89" s="81"/>
    </row>
    <row r="90" spans="2:13">
      <c r="B90" s="140"/>
      <c r="C90" s="204"/>
      <c r="D90" s="261"/>
      <c r="E90" s="261"/>
      <c r="F90" s="81"/>
      <c r="G90" s="81"/>
      <c r="H90" s="81"/>
      <c r="J90" s="31"/>
      <c r="M90" s="31"/>
    </row>
    <row r="91" spans="2:13">
      <c r="B91" s="140"/>
      <c r="C91" s="204"/>
      <c r="D91" s="261"/>
      <c r="E91" s="261"/>
      <c r="F91" s="81"/>
      <c r="G91" s="81"/>
      <c r="H91" s="81"/>
      <c r="J91" t="s">
        <v>70</v>
      </c>
    </row>
  </sheetData>
  <mergeCells count="28">
    <mergeCell ref="D91:E91"/>
    <mergeCell ref="D90:E90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8:E88"/>
    <mergeCell ref="D89:E89"/>
    <mergeCell ref="D86:E86"/>
    <mergeCell ref="D87:E87"/>
    <mergeCell ref="D77:E77"/>
    <mergeCell ref="D78:E78"/>
    <mergeCell ref="D83:E83"/>
    <mergeCell ref="D84:E84"/>
    <mergeCell ref="D85:E85"/>
    <mergeCell ref="D79:E79"/>
    <mergeCell ref="D80:E80"/>
    <mergeCell ref="D81:E81"/>
    <mergeCell ref="D82:E82"/>
  </mergeCells>
  <phoneticPr fontId="9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M91"/>
  <sheetViews>
    <sheetView workbookViewId="0">
      <selection sqref="A1:XFD1048576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2" t="s">
        <v>64</v>
      </c>
      <c r="B1" s="272"/>
      <c r="C1" s="272"/>
      <c r="D1" s="273" t="s">
        <v>65</v>
      </c>
      <c r="E1" s="273"/>
      <c r="F1" s="273"/>
      <c r="G1" s="273"/>
      <c r="H1" s="273"/>
      <c r="I1" s="273"/>
      <c r="J1" s="273"/>
      <c r="K1" s="273"/>
      <c r="L1" s="273"/>
      <c r="M1" s="273"/>
    </row>
    <row r="2" spans="1:13">
      <c r="A2" s="273" t="s">
        <v>66</v>
      </c>
      <c r="B2" s="273"/>
      <c r="C2" s="273"/>
      <c r="D2" s="274" t="s">
        <v>67</v>
      </c>
      <c r="E2" s="274"/>
      <c r="F2" s="274"/>
      <c r="G2" s="274"/>
      <c r="H2" s="274"/>
      <c r="I2" s="274"/>
      <c r="J2" s="274"/>
      <c r="K2" s="274"/>
      <c r="L2" s="274"/>
      <c r="M2" s="274"/>
    </row>
    <row r="3" spans="1:13">
      <c r="A3" s="249" t="s">
        <v>68</v>
      </c>
      <c r="B3" s="249"/>
      <c r="C3" s="249"/>
    </row>
    <row r="4" spans="1:13" ht="20.25">
      <c r="A4" s="271" t="s">
        <v>69</v>
      </c>
      <c r="B4" s="271"/>
      <c r="C4" s="271"/>
      <c r="D4" s="271"/>
      <c r="E4" s="271"/>
      <c r="F4" s="271"/>
      <c r="G4" s="271"/>
      <c r="H4" s="271"/>
      <c r="I4" s="271"/>
      <c r="J4" s="271"/>
      <c r="K4" s="271"/>
      <c r="L4" s="271"/>
      <c r="M4" s="271"/>
    </row>
    <row r="5" spans="1:13" ht="13.5" thickBot="1">
      <c r="A5" s="264" t="s">
        <v>194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</row>
    <row r="6" spans="1:13" ht="13.5" customHeight="1" thickTop="1">
      <c r="A6" s="5" t="s">
        <v>0</v>
      </c>
      <c r="B6" s="20" t="s">
        <v>1</v>
      </c>
      <c r="C6" s="265" t="s">
        <v>31</v>
      </c>
      <c r="D6" s="265"/>
      <c r="E6" s="265"/>
      <c r="F6" s="265" t="s">
        <v>33</v>
      </c>
      <c r="G6" s="265"/>
      <c r="H6" s="265"/>
      <c r="I6" s="265"/>
      <c r="J6" s="266" t="s">
        <v>41</v>
      </c>
      <c r="K6" s="266" t="s">
        <v>42</v>
      </c>
      <c r="L6" s="266" t="s">
        <v>43</v>
      </c>
      <c r="M6" s="268" t="s">
        <v>45</v>
      </c>
    </row>
    <row r="7" spans="1:13">
      <c r="A7" s="6" t="s">
        <v>2</v>
      </c>
      <c r="B7" s="21" t="s">
        <v>38</v>
      </c>
      <c r="C7" s="205" t="s">
        <v>35</v>
      </c>
      <c r="D7" s="205" t="s">
        <v>36</v>
      </c>
      <c r="E7" s="205" t="s">
        <v>32</v>
      </c>
      <c r="F7" s="205" t="s">
        <v>34</v>
      </c>
      <c r="G7" s="205" t="s">
        <v>37</v>
      </c>
      <c r="H7" s="27" t="s">
        <v>39</v>
      </c>
      <c r="I7" s="205" t="s">
        <v>40</v>
      </c>
      <c r="J7" s="267"/>
      <c r="K7" s="267"/>
      <c r="L7" s="267"/>
      <c r="M7" s="269"/>
    </row>
    <row r="8" spans="1:13">
      <c r="A8" s="35">
        <v>1</v>
      </c>
      <c r="B8" s="32" t="s">
        <v>20</v>
      </c>
      <c r="C8" s="33">
        <f>C9</f>
        <v>0</v>
      </c>
      <c r="D8" s="33">
        <f>D10+D11+D12</f>
        <v>0</v>
      </c>
      <c r="E8" s="33">
        <f>SUM(E9:E12)</f>
        <v>0</v>
      </c>
      <c r="F8" s="33">
        <f>F9</f>
        <v>0</v>
      </c>
      <c r="G8" s="33">
        <f>G10+G11+G12</f>
        <v>0</v>
      </c>
      <c r="H8" s="34">
        <f>SUM(H9:H12)</f>
        <v>0</v>
      </c>
      <c r="I8" s="34">
        <f>SUM(I9:I12)</f>
        <v>0</v>
      </c>
      <c r="J8" s="34">
        <f>SUM(J9:J12)</f>
        <v>0</v>
      </c>
      <c r="K8" s="34">
        <f>SUM(K9:K12)</f>
        <v>0</v>
      </c>
      <c r="L8" s="34">
        <f>L9+L10+L11+L12</f>
        <v>0</v>
      </c>
      <c r="M8" s="34">
        <f>SUM(M9:M12)</f>
        <v>0</v>
      </c>
    </row>
    <row r="9" spans="1:13">
      <c r="A9" s="8"/>
      <c r="B9" s="1" t="s">
        <v>3</v>
      </c>
      <c r="C9" s="205"/>
      <c r="D9" s="205"/>
      <c r="E9" s="205">
        <f>C9</f>
        <v>0</v>
      </c>
      <c r="F9" s="205">
        <f>E9*24</f>
        <v>0</v>
      </c>
      <c r="G9" s="205"/>
      <c r="H9" s="178">
        <f>F9</f>
        <v>0</v>
      </c>
      <c r="I9" s="178">
        <f>H9+E9</f>
        <v>0</v>
      </c>
      <c r="J9" s="178">
        <f>3200*I9</f>
        <v>0</v>
      </c>
      <c r="K9" s="178">
        <f>1600*H9</f>
        <v>0</v>
      </c>
      <c r="L9" s="141"/>
      <c r="M9" s="42">
        <f t="shared" ref="M9:M12" si="0">J9+K9</f>
        <v>0</v>
      </c>
    </row>
    <row r="10" spans="1:13">
      <c r="A10" s="9"/>
      <c r="B10" s="1" t="s">
        <v>6</v>
      </c>
      <c r="C10" s="205"/>
      <c r="D10" s="205"/>
      <c r="E10" s="205">
        <f>D10</f>
        <v>0</v>
      </c>
      <c r="F10" s="205"/>
      <c r="G10" s="205"/>
      <c r="H10" s="178">
        <f>G10</f>
        <v>0</v>
      </c>
      <c r="I10" s="178">
        <f>H10+E10</f>
        <v>0</v>
      </c>
      <c r="J10" s="178">
        <f>3200*I10</f>
        <v>0</v>
      </c>
      <c r="K10" s="178">
        <f>1600*H10</f>
        <v>0</v>
      </c>
      <c r="L10" s="141"/>
      <c r="M10" s="42">
        <f t="shared" si="0"/>
        <v>0</v>
      </c>
    </row>
    <row r="11" spans="1:13">
      <c r="A11" s="10"/>
      <c r="B11" s="1" t="s">
        <v>5</v>
      </c>
      <c r="C11" s="205"/>
      <c r="D11" s="205"/>
      <c r="E11" s="205">
        <f>D11</f>
        <v>0</v>
      </c>
      <c r="F11" s="205"/>
      <c r="G11" s="205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5"/>
      <c r="D12" s="205"/>
      <c r="E12" s="205">
        <f>D12</f>
        <v>0</v>
      </c>
      <c r="F12" s="205"/>
      <c r="G12" s="205">
        <f>E12*32</f>
        <v>0</v>
      </c>
      <c r="H12" s="178">
        <f>G12</f>
        <v>0</v>
      </c>
      <c r="I12" s="178">
        <f>H12+E12*2</f>
        <v>0</v>
      </c>
      <c r="J12" s="178">
        <f>4000*I12</f>
        <v>0</v>
      </c>
      <c r="K12" s="178"/>
      <c r="L12" s="141"/>
      <c r="M12" s="42">
        <f t="shared" si="0"/>
        <v>0</v>
      </c>
    </row>
    <row r="13" spans="1:13">
      <c r="A13" s="35">
        <v>2</v>
      </c>
      <c r="B13" s="32" t="s">
        <v>21</v>
      </c>
      <c r="C13" s="36">
        <f>C14</f>
        <v>0</v>
      </c>
      <c r="D13" s="36">
        <f>D15+D16+D17+D18+D19</f>
        <v>0</v>
      </c>
      <c r="E13" s="36">
        <f>SUM(E14:E19)</f>
        <v>0</v>
      </c>
      <c r="F13" s="36">
        <f>F14</f>
        <v>0</v>
      </c>
      <c r="G13" s="36">
        <f>G15+G16+G17+G18+G19</f>
        <v>0</v>
      </c>
      <c r="H13" s="37">
        <f>SUM(H14:H19)</f>
        <v>0</v>
      </c>
      <c r="I13" s="37">
        <f>SUM(I14:I19)</f>
        <v>0</v>
      </c>
      <c r="J13" s="37">
        <f>SUM(J14:J19)</f>
        <v>0</v>
      </c>
      <c r="K13" s="37">
        <f>SUM(K14:K19)</f>
        <v>0</v>
      </c>
      <c r="L13" s="44">
        <f>L14+L15+L16+L17+L18+L19</f>
        <v>0</v>
      </c>
      <c r="M13" s="37">
        <f>SUM(M14:M19)</f>
        <v>0</v>
      </c>
    </row>
    <row r="14" spans="1:13">
      <c r="A14" s="12"/>
      <c r="B14" s="1" t="s">
        <v>3</v>
      </c>
      <c r="C14" s="205"/>
      <c r="D14" s="205"/>
      <c r="E14" s="205">
        <f>C14</f>
        <v>0</v>
      </c>
      <c r="F14" s="205">
        <f>C14*15</f>
        <v>0</v>
      </c>
      <c r="G14" s="205"/>
      <c r="H14" s="178">
        <f>F14</f>
        <v>0</v>
      </c>
      <c r="I14" s="178">
        <f t="shared" ref="I14:I19" si="2">H14+E14</f>
        <v>0</v>
      </c>
      <c r="J14" s="178">
        <f>3200*I14</f>
        <v>0</v>
      </c>
      <c r="K14" s="178">
        <f>H14*1600</f>
        <v>0</v>
      </c>
      <c r="L14" s="141"/>
      <c r="M14" s="42">
        <f>J14+K14</f>
        <v>0</v>
      </c>
    </row>
    <row r="15" spans="1:13">
      <c r="A15" s="12"/>
      <c r="B15" s="1" t="s">
        <v>6</v>
      </c>
      <c r="C15" s="205"/>
      <c r="D15" s="205"/>
      <c r="E15" s="205">
        <f>D15</f>
        <v>0</v>
      </c>
      <c r="F15" s="205"/>
      <c r="G15" s="205">
        <f>D15*15</f>
        <v>0</v>
      </c>
      <c r="H15" s="178">
        <f>G15</f>
        <v>0</v>
      </c>
      <c r="I15" s="178">
        <f t="shared" si="2"/>
        <v>0</v>
      </c>
      <c r="J15" s="178">
        <f t="shared" ref="J15:J19" si="3">3200*I15</f>
        <v>0</v>
      </c>
      <c r="K15" s="178">
        <f t="shared" ref="K15:K19" si="4">H15*1600</f>
        <v>0</v>
      </c>
      <c r="L15" s="141"/>
      <c r="M15" s="42">
        <f t="shared" ref="M15:M19" si="5">J15+K15</f>
        <v>0</v>
      </c>
    </row>
    <row r="16" spans="1:13">
      <c r="A16" s="12"/>
      <c r="B16" s="1" t="s">
        <v>5</v>
      </c>
      <c r="C16" s="205"/>
      <c r="D16" s="205"/>
      <c r="E16" s="205">
        <f>D16</f>
        <v>0</v>
      </c>
      <c r="F16" s="205"/>
      <c r="G16" s="205">
        <f>D16*15</f>
        <v>0</v>
      </c>
      <c r="H16" s="178">
        <f>G16</f>
        <v>0</v>
      </c>
      <c r="I16" s="178">
        <f t="shared" si="2"/>
        <v>0</v>
      </c>
      <c r="J16" s="178">
        <f t="shared" si="3"/>
        <v>0</v>
      </c>
      <c r="K16" s="178">
        <f t="shared" si="4"/>
        <v>0</v>
      </c>
      <c r="L16" s="141"/>
      <c r="M16" s="42">
        <f t="shared" si="5"/>
        <v>0</v>
      </c>
    </row>
    <row r="17" spans="1:13">
      <c r="A17" s="12"/>
      <c r="B17" s="2" t="s">
        <v>7</v>
      </c>
      <c r="C17" s="205"/>
      <c r="D17" s="205"/>
      <c r="E17" s="205">
        <f>D17</f>
        <v>0</v>
      </c>
      <c r="F17" s="205"/>
      <c r="G17" s="205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5"/>
      <c r="D18" s="205"/>
      <c r="E18" s="205">
        <f>D18</f>
        <v>0</v>
      </c>
      <c r="F18" s="205"/>
      <c r="G18" s="205">
        <f>D18*15</f>
        <v>0</v>
      </c>
      <c r="H18" s="178">
        <f>G18</f>
        <v>0</v>
      </c>
      <c r="I18" s="178">
        <f t="shared" si="2"/>
        <v>0</v>
      </c>
      <c r="J18" s="178">
        <f t="shared" si="3"/>
        <v>0</v>
      </c>
      <c r="K18" s="178">
        <f t="shared" si="4"/>
        <v>0</v>
      </c>
      <c r="L18" s="141"/>
      <c r="M18" s="42">
        <f t="shared" si="5"/>
        <v>0</v>
      </c>
    </row>
    <row r="19" spans="1:13">
      <c r="A19" s="14"/>
      <c r="B19" s="23" t="s">
        <v>4</v>
      </c>
      <c r="C19" s="205"/>
      <c r="D19" s="205"/>
      <c r="E19" s="205">
        <f>D19</f>
        <v>0</v>
      </c>
      <c r="F19" s="205"/>
      <c r="G19" s="205">
        <f>D19*15</f>
        <v>0</v>
      </c>
      <c r="H19" s="178">
        <f>G19</f>
        <v>0</v>
      </c>
      <c r="I19" s="178">
        <f t="shared" si="2"/>
        <v>0</v>
      </c>
      <c r="J19" s="178">
        <f t="shared" si="3"/>
        <v>0</v>
      </c>
      <c r="K19" s="178">
        <f t="shared" si="4"/>
        <v>0</v>
      </c>
      <c r="L19" s="141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0</v>
      </c>
      <c r="E20" s="36">
        <f t="shared" ref="E20:L20" si="6">E21</f>
        <v>0</v>
      </c>
      <c r="F20" s="36"/>
      <c r="G20" s="36">
        <f t="shared" si="6"/>
        <v>0</v>
      </c>
      <c r="H20" s="36">
        <f t="shared" si="6"/>
        <v>0</v>
      </c>
      <c r="I20" s="36">
        <f t="shared" si="6"/>
        <v>0</v>
      </c>
      <c r="J20" s="36">
        <f t="shared" si="6"/>
        <v>0</v>
      </c>
      <c r="K20" s="36">
        <f t="shared" si="6"/>
        <v>0</v>
      </c>
      <c r="L20" s="36">
        <f t="shared" si="6"/>
        <v>0</v>
      </c>
      <c r="M20" s="37">
        <f>M21</f>
        <v>0</v>
      </c>
    </row>
    <row r="21" spans="1:13">
      <c r="A21" s="10"/>
      <c r="B21" s="24" t="s">
        <v>19</v>
      </c>
      <c r="C21" s="205"/>
      <c r="D21" s="205"/>
      <c r="E21" s="205">
        <f>D21</f>
        <v>0</v>
      </c>
      <c r="F21" s="205"/>
      <c r="G21" s="205"/>
      <c r="H21" s="178">
        <f>G21</f>
        <v>0</v>
      </c>
      <c r="I21" s="178"/>
      <c r="J21" s="178">
        <f>3200*I21</f>
        <v>0</v>
      </c>
      <c r="K21" s="178"/>
      <c r="L21" s="141"/>
      <c r="M21" s="42">
        <f>J21+K21</f>
        <v>0</v>
      </c>
    </row>
    <row r="22" spans="1:13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3">
      <c r="A23" s="15"/>
      <c r="B23" s="3" t="s">
        <v>9</v>
      </c>
      <c r="C23" s="205"/>
      <c r="D23" s="205"/>
      <c r="E23" s="205">
        <f>D23</f>
        <v>0</v>
      </c>
      <c r="F23" s="205"/>
      <c r="G23" s="205">
        <f>E23*32</f>
        <v>0</v>
      </c>
      <c r="H23" s="178">
        <f>G23</f>
        <v>0</v>
      </c>
      <c r="I23" s="178">
        <f>H23+E23*2</f>
        <v>0</v>
      </c>
      <c r="J23" s="178">
        <f>3200*I23</f>
        <v>0</v>
      </c>
      <c r="K23" s="178">
        <f>1600*H23</f>
        <v>0</v>
      </c>
      <c r="L23" s="141"/>
      <c r="M23" s="42">
        <f>J23+K23</f>
        <v>0</v>
      </c>
    </row>
    <row r="24" spans="1:13">
      <c r="A24" s="35">
        <v>5</v>
      </c>
      <c r="B24" s="32" t="s">
        <v>24</v>
      </c>
      <c r="C24" s="36"/>
      <c r="D24" s="36">
        <f>D25</f>
        <v>0</v>
      </c>
      <c r="E24" s="36">
        <f t="shared" ref="E24:L24" si="8">E25</f>
        <v>0</v>
      </c>
      <c r="F24" s="36"/>
      <c r="G24" s="36">
        <f t="shared" si="8"/>
        <v>0</v>
      </c>
      <c r="H24" s="36">
        <f t="shared" si="8"/>
        <v>0</v>
      </c>
      <c r="I24" s="36">
        <f t="shared" si="8"/>
        <v>0</v>
      </c>
      <c r="J24" s="36">
        <f t="shared" si="8"/>
        <v>0</v>
      </c>
      <c r="K24" s="36">
        <f t="shared" si="8"/>
        <v>0</v>
      </c>
      <c r="L24" s="36">
        <f t="shared" si="8"/>
        <v>0</v>
      </c>
      <c r="M24" s="37">
        <f>M25</f>
        <v>0</v>
      </c>
    </row>
    <row r="25" spans="1:13">
      <c r="A25" s="16"/>
      <c r="B25" s="23" t="s">
        <v>10</v>
      </c>
      <c r="C25" s="205"/>
      <c r="D25" s="205"/>
      <c r="E25" s="205">
        <f>D25</f>
        <v>0</v>
      </c>
      <c r="F25" s="205"/>
      <c r="G25" s="205">
        <f>E25*28</f>
        <v>0</v>
      </c>
      <c r="H25" s="178">
        <f>G25</f>
        <v>0</v>
      </c>
      <c r="I25" s="178">
        <f>H25+E25</f>
        <v>0</v>
      </c>
      <c r="J25" s="178">
        <f>3200*I25</f>
        <v>0</v>
      </c>
      <c r="K25" s="178">
        <f>1600*H25</f>
        <v>0</v>
      </c>
      <c r="L25" s="141"/>
      <c r="M25" s="42">
        <f>J25+K25</f>
        <v>0</v>
      </c>
    </row>
    <row r="26" spans="1:13">
      <c r="A26" s="38">
        <v>6</v>
      </c>
      <c r="B26" s="32" t="s">
        <v>25</v>
      </c>
      <c r="C26" s="36"/>
      <c r="D26" s="36">
        <f>D27</f>
        <v>0</v>
      </c>
      <c r="E26" s="36">
        <f t="shared" ref="E26:L26" si="9">E27</f>
        <v>0</v>
      </c>
      <c r="F26" s="36"/>
      <c r="G26" s="36">
        <f t="shared" si="9"/>
        <v>0</v>
      </c>
      <c r="H26" s="36">
        <f t="shared" si="9"/>
        <v>0</v>
      </c>
      <c r="I26" s="36">
        <f t="shared" si="9"/>
        <v>0</v>
      </c>
      <c r="J26" s="36">
        <f t="shared" si="9"/>
        <v>0</v>
      </c>
      <c r="K26" s="36">
        <f t="shared" si="9"/>
        <v>0</v>
      </c>
      <c r="L26" s="36">
        <f t="shared" si="9"/>
        <v>0</v>
      </c>
      <c r="M26" s="37">
        <f>M27</f>
        <v>0</v>
      </c>
    </row>
    <row r="27" spans="1:13">
      <c r="A27" s="15"/>
      <c r="B27" s="3" t="s">
        <v>10</v>
      </c>
      <c r="C27" s="205"/>
      <c r="D27" s="205"/>
      <c r="E27" s="205">
        <f>D27</f>
        <v>0</v>
      </c>
      <c r="F27" s="205"/>
      <c r="G27" s="205">
        <f>E27*24</f>
        <v>0</v>
      </c>
      <c r="H27" s="178">
        <f>G27</f>
        <v>0</v>
      </c>
      <c r="I27" s="178">
        <f>H27+E27</f>
        <v>0</v>
      </c>
      <c r="J27" s="178">
        <f>3200*I27</f>
        <v>0</v>
      </c>
      <c r="K27" s="178">
        <f>1600*H27</f>
        <v>0</v>
      </c>
      <c r="L27" s="141"/>
      <c r="M27" s="42">
        <f>J27+K27</f>
        <v>0</v>
      </c>
    </row>
    <row r="28" spans="1:13">
      <c r="A28" s="35">
        <v>7</v>
      </c>
      <c r="B28" s="32" t="s">
        <v>26</v>
      </c>
      <c r="C28" s="36">
        <f>C29</f>
        <v>0</v>
      </c>
      <c r="D28" s="36">
        <f>D30+D31</f>
        <v>0</v>
      </c>
      <c r="E28" s="36">
        <f>SUM(E29:E31)</f>
        <v>0</v>
      </c>
      <c r="F28" s="36">
        <f>F29</f>
        <v>0</v>
      </c>
      <c r="G28" s="37">
        <f>G30+G31</f>
        <v>0</v>
      </c>
      <c r="H28" s="37">
        <f>SUM(H29:H31)</f>
        <v>0</v>
      </c>
      <c r="I28" s="36">
        <f t="shared" ref="I28:M28" si="10">SUM(I29:I31)</f>
        <v>0</v>
      </c>
      <c r="J28" s="36">
        <f t="shared" si="10"/>
        <v>0</v>
      </c>
      <c r="K28" s="36">
        <f t="shared" si="10"/>
        <v>0</v>
      </c>
      <c r="L28" s="36">
        <f t="shared" si="10"/>
        <v>0</v>
      </c>
      <c r="M28" s="37">
        <f t="shared" si="10"/>
        <v>0</v>
      </c>
    </row>
    <row r="29" spans="1:13">
      <c r="A29" s="12"/>
      <c r="B29" s="1" t="s">
        <v>3</v>
      </c>
      <c r="C29" s="205"/>
      <c r="D29" s="205"/>
      <c r="E29" s="205">
        <f>C29</f>
        <v>0</v>
      </c>
      <c r="F29" s="205"/>
      <c r="G29" s="205"/>
      <c r="H29" s="178">
        <f>F29</f>
        <v>0</v>
      </c>
      <c r="I29" s="178">
        <f>H29+E29</f>
        <v>0</v>
      </c>
      <c r="J29" s="178">
        <f>3200*I29</f>
        <v>0</v>
      </c>
      <c r="K29" s="178">
        <f>1600*H29</f>
        <v>0</v>
      </c>
      <c r="L29" s="141"/>
      <c r="M29" s="42">
        <f>J29+K29</f>
        <v>0</v>
      </c>
    </row>
    <row r="30" spans="1:13">
      <c r="A30" s="12"/>
      <c r="B30" s="1" t="s">
        <v>11</v>
      </c>
      <c r="C30" s="205"/>
      <c r="D30" s="205"/>
      <c r="E30" s="205">
        <f>D30</f>
        <v>0</v>
      </c>
      <c r="F30" s="205"/>
      <c r="G30" s="178"/>
      <c r="H30" s="178">
        <f>G30</f>
        <v>0</v>
      </c>
      <c r="I30" s="178">
        <f>H30+E30</f>
        <v>0</v>
      </c>
      <c r="J30" s="178">
        <f>3200*I30</f>
        <v>0</v>
      </c>
      <c r="K30" s="178">
        <f>1600*H30</f>
        <v>0</v>
      </c>
      <c r="L30" s="141"/>
      <c r="M30" s="42">
        <f>J30+K30+M74</f>
        <v>0</v>
      </c>
    </row>
    <row r="31" spans="1:13">
      <c r="A31" s="14"/>
      <c r="B31" s="130" t="s">
        <v>188</v>
      </c>
      <c r="C31" s="205"/>
      <c r="D31" s="205"/>
      <c r="E31" s="205">
        <f>D31</f>
        <v>0</v>
      </c>
      <c r="F31" s="205"/>
      <c r="G31" s="178">
        <f>E31*15</f>
        <v>0</v>
      </c>
      <c r="H31" s="178">
        <f>G31</f>
        <v>0</v>
      </c>
      <c r="I31" s="178">
        <f>H31+E31</f>
        <v>0</v>
      </c>
      <c r="J31" s="178">
        <f>3200*I31</f>
        <v>0</v>
      </c>
      <c r="K31" s="178">
        <f>1600*H31</f>
        <v>0</v>
      </c>
      <c r="L31" s="141"/>
      <c r="M31" s="42">
        <f>J31+K31</f>
        <v>0</v>
      </c>
    </row>
    <row r="32" spans="1:13">
      <c r="A32" s="35">
        <v>8</v>
      </c>
      <c r="B32" s="32" t="s">
        <v>142</v>
      </c>
      <c r="C32" s="36"/>
      <c r="D32" s="36">
        <f>D33</f>
        <v>0</v>
      </c>
      <c r="E32" s="36">
        <f t="shared" ref="E32:L32" si="11">E33</f>
        <v>0</v>
      </c>
      <c r="F32" s="36"/>
      <c r="G32" s="36">
        <f t="shared" si="11"/>
        <v>0</v>
      </c>
      <c r="H32" s="36">
        <f t="shared" si="11"/>
        <v>0</v>
      </c>
      <c r="I32" s="37">
        <f>I33</f>
        <v>0</v>
      </c>
      <c r="J32" s="36">
        <f t="shared" si="11"/>
        <v>0</v>
      </c>
      <c r="K32" s="36">
        <f t="shared" si="11"/>
        <v>0</v>
      </c>
      <c r="L32" s="36">
        <f t="shared" si="11"/>
        <v>0</v>
      </c>
      <c r="M32" s="37">
        <f>M33</f>
        <v>0</v>
      </c>
    </row>
    <row r="33" spans="1:13">
      <c r="A33" s="10"/>
      <c r="B33" s="24" t="s">
        <v>19</v>
      </c>
      <c r="C33" s="205"/>
      <c r="D33" s="205"/>
      <c r="E33" s="205">
        <f>D33</f>
        <v>0</v>
      </c>
      <c r="F33" s="205"/>
      <c r="G33" s="205">
        <f>E33*15</f>
        <v>0</v>
      </c>
      <c r="H33" s="178">
        <f>G33</f>
        <v>0</v>
      </c>
      <c r="I33" s="178">
        <f>H33+E33</f>
        <v>0</v>
      </c>
      <c r="J33" s="178">
        <f>3200*I33</f>
        <v>0</v>
      </c>
      <c r="K33" s="178"/>
      <c r="L33" s="141"/>
      <c r="M33" s="42">
        <f>J33+K33</f>
        <v>0</v>
      </c>
    </row>
    <row r="34" spans="1:13">
      <c r="A34" s="35">
        <v>9</v>
      </c>
      <c r="B34" s="32" t="s">
        <v>27</v>
      </c>
      <c r="C34" s="36">
        <f>C35</f>
        <v>0</v>
      </c>
      <c r="D34" s="36">
        <f>D36+D37</f>
        <v>0</v>
      </c>
      <c r="E34" s="36">
        <f>C34+D34</f>
        <v>0</v>
      </c>
      <c r="F34" s="36">
        <f>F35</f>
        <v>0</v>
      </c>
      <c r="G34" s="36">
        <f>G36+G37</f>
        <v>0</v>
      </c>
      <c r="H34" s="37">
        <f>SUM(H35:H37)</f>
        <v>0</v>
      </c>
      <c r="I34" s="37">
        <f>SUM(I35:I37)</f>
        <v>0</v>
      </c>
      <c r="J34" s="37">
        <f>SUM(J35:J37)</f>
        <v>0</v>
      </c>
      <c r="K34" s="37">
        <f>SUM(K35:K37)</f>
        <v>0</v>
      </c>
      <c r="L34" s="36">
        <f t="shared" ref="L34" si="12">L36+L37</f>
        <v>0</v>
      </c>
      <c r="M34" s="37">
        <f>SUM(M35:M37)</f>
        <v>0</v>
      </c>
    </row>
    <row r="35" spans="1:13">
      <c r="A35" s="12"/>
      <c r="B35" s="1" t="s">
        <v>3</v>
      </c>
      <c r="C35" s="205"/>
      <c r="D35" s="205"/>
      <c r="E35" s="205">
        <f>C35</f>
        <v>0</v>
      </c>
      <c r="F35" s="205"/>
      <c r="G35" s="205"/>
      <c r="H35" s="178">
        <f>F35</f>
        <v>0</v>
      </c>
      <c r="I35" s="178">
        <f>H35+E35</f>
        <v>0</v>
      </c>
      <c r="J35" s="178">
        <f>3200*I35</f>
        <v>0</v>
      </c>
      <c r="K35" s="178">
        <f>1600*H35</f>
        <v>0</v>
      </c>
      <c r="L35" s="141"/>
      <c r="M35" s="42">
        <f>J35+K35</f>
        <v>0</v>
      </c>
    </row>
    <row r="36" spans="1:13">
      <c r="A36" s="13"/>
      <c r="B36" s="1" t="s">
        <v>12</v>
      </c>
      <c r="C36" s="205"/>
      <c r="D36" s="205"/>
      <c r="E36" s="205">
        <f>D36</f>
        <v>0</v>
      </c>
      <c r="F36" s="205"/>
      <c r="G36" s="205"/>
      <c r="H36" s="178">
        <f>G36</f>
        <v>0</v>
      </c>
      <c r="I36" s="178">
        <f>H36+E36</f>
        <v>0</v>
      </c>
      <c r="J36" s="178">
        <f>3200*I36</f>
        <v>0</v>
      </c>
      <c r="K36" s="178">
        <f>1600*H36</f>
        <v>0</v>
      </c>
      <c r="L36" s="141"/>
      <c r="M36" s="42">
        <f>J36+K36+M75</f>
        <v>0</v>
      </c>
    </row>
    <row r="37" spans="1:13">
      <c r="A37" s="13"/>
      <c r="B37" s="196" t="s">
        <v>193</v>
      </c>
      <c r="C37" s="205"/>
      <c r="D37" s="205"/>
      <c r="E37" s="205">
        <f>D37</f>
        <v>0</v>
      </c>
      <c r="F37" s="205"/>
      <c r="G37" s="205"/>
      <c r="H37" s="178">
        <f>G37</f>
        <v>0</v>
      </c>
      <c r="I37" s="178"/>
      <c r="J37" s="178">
        <f>4000*I37</f>
        <v>0</v>
      </c>
      <c r="K37" s="178"/>
      <c r="L37" s="141"/>
      <c r="M37" s="42">
        <f>J37+K37</f>
        <v>0</v>
      </c>
    </row>
    <row r="38" spans="1:13">
      <c r="A38" s="35">
        <v>10</v>
      </c>
      <c r="B38" s="32" t="s">
        <v>28</v>
      </c>
      <c r="C38" s="36"/>
      <c r="D38" s="36">
        <f>D39+D40</f>
        <v>0</v>
      </c>
      <c r="E38" s="36">
        <f t="shared" ref="E38:M38" si="13">E39+E40</f>
        <v>0</v>
      </c>
      <c r="F38" s="36">
        <f t="shared" si="13"/>
        <v>0</v>
      </c>
      <c r="G38" s="36">
        <f t="shared" si="13"/>
        <v>0</v>
      </c>
      <c r="H38" s="36">
        <f t="shared" si="13"/>
        <v>0</v>
      </c>
      <c r="I38" s="36">
        <f t="shared" si="13"/>
        <v>0</v>
      </c>
      <c r="J38" s="36">
        <f t="shared" si="13"/>
        <v>0</v>
      </c>
      <c r="K38" s="36">
        <f t="shared" si="13"/>
        <v>0</v>
      </c>
      <c r="L38" s="36">
        <f t="shared" si="13"/>
        <v>0</v>
      </c>
      <c r="M38" s="36">
        <f t="shared" si="13"/>
        <v>0</v>
      </c>
    </row>
    <row r="39" spans="1:13">
      <c r="A39" s="13"/>
      <c r="B39" s="196" t="s">
        <v>192</v>
      </c>
      <c r="C39" s="205"/>
      <c r="D39" s="205"/>
      <c r="E39" s="205">
        <f>D39</f>
        <v>0</v>
      </c>
      <c r="F39" s="205"/>
      <c r="G39" s="205">
        <f>E39*15</f>
        <v>0</v>
      </c>
      <c r="H39" s="178">
        <f>G39</f>
        <v>0</v>
      </c>
      <c r="I39" s="178">
        <f>H39+E39</f>
        <v>0</v>
      </c>
      <c r="J39" s="178">
        <f>4000*I39</f>
        <v>0</v>
      </c>
      <c r="K39" s="178"/>
      <c r="L39" s="141"/>
      <c r="M39" s="42">
        <f>J39+K39</f>
        <v>0</v>
      </c>
    </row>
    <row r="40" spans="1:13">
      <c r="A40" s="14"/>
      <c r="B40" s="180"/>
      <c r="C40" s="205"/>
      <c r="D40" s="205"/>
      <c r="E40" s="205"/>
      <c r="F40" s="205"/>
      <c r="G40" s="205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3">
      <c r="A42" s="9"/>
      <c r="B42" s="24" t="s">
        <v>13</v>
      </c>
      <c r="C42" s="205"/>
      <c r="D42" s="205"/>
      <c r="E42" s="205">
        <f>D42</f>
        <v>0</v>
      </c>
      <c r="F42" s="205"/>
      <c r="G42" s="205">
        <f>E42*44</f>
        <v>0</v>
      </c>
      <c r="H42" s="178">
        <f>G42</f>
        <v>0</v>
      </c>
      <c r="I42" s="178">
        <f>H42+E42*2</f>
        <v>0</v>
      </c>
      <c r="J42" s="178">
        <f>4300*I42</f>
        <v>0</v>
      </c>
      <c r="K42" s="178">
        <f>1500*H42</f>
        <v>0</v>
      </c>
      <c r="L42" s="141"/>
      <c r="M42" s="42">
        <f>J42+K42</f>
        <v>0</v>
      </c>
    </row>
    <row r="43" spans="1:13">
      <c r="A43" s="9"/>
      <c r="B43" s="24" t="s">
        <v>14</v>
      </c>
      <c r="C43" s="205"/>
      <c r="D43" s="205"/>
      <c r="E43" s="205">
        <f>D43</f>
        <v>0</v>
      </c>
      <c r="F43" s="205"/>
      <c r="G43" s="205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0</v>
      </c>
      <c r="E44" s="36">
        <f t="shared" ref="E44:L44" si="15">E45+E46+E47</f>
        <v>0</v>
      </c>
      <c r="F44" s="36"/>
      <c r="G44" s="36">
        <f t="shared" si="15"/>
        <v>0</v>
      </c>
      <c r="H44" s="36">
        <f t="shared" si="15"/>
        <v>0</v>
      </c>
      <c r="I44" s="36">
        <f t="shared" si="15"/>
        <v>0</v>
      </c>
      <c r="J44" s="37">
        <f>J45+J46+J47</f>
        <v>0</v>
      </c>
      <c r="K44" s="37">
        <f>K45+K46+K47</f>
        <v>0</v>
      </c>
      <c r="L44" s="36">
        <f t="shared" si="15"/>
        <v>0</v>
      </c>
      <c r="M44" s="37">
        <f>M45+M46+M47</f>
        <v>0</v>
      </c>
    </row>
    <row r="45" spans="1:13">
      <c r="A45" s="17"/>
      <c r="B45" s="25" t="s">
        <v>13</v>
      </c>
      <c r="C45" s="205"/>
      <c r="D45" s="205"/>
      <c r="E45" s="205">
        <f>D45</f>
        <v>0</v>
      </c>
      <c r="F45" s="205"/>
      <c r="G45" s="205">
        <f>D45*40</f>
        <v>0</v>
      </c>
      <c r="H45" s="178">
        <f>G45</f>
        <v>0</v>
      </c>
      <c r="I45" s="205">
        <f>E45*42</f>
        <v>0</v>
      </c>
      <c r="J45" s="178">
        <f>5590*I45</f>
        <v>0</v>
      </c>
      <c r="K45" s="178">
        <f>1500*H45</f>
        <v>0</v>
      </c>
      <c r="L45" s="141"/>
      <c r="M45" s="42">
        <f>J45+K45</f>
        <v>0</v>
      </c>
    </row>
    <row r="46" spans="1:13">
      <c r="A46" s="18"/>
      <c r="B46" s="24" t="s">
        <v>15</v>
      </c>
      <c r="C46" s="205"/>
      <c r="D46" s="205"/>
      <c r="E46" s="205">
        <f>D46</f>
        <v>0</v>
      </c>
      <c r="F46" s="205"/>
      <c r="G46" s="205">
        <f>D46*40</f>
        <v>0</v>
      </c>
      <c r="H46" s="178">
        <f>G46</f>
        <v>0</v>
      </c>
      <c r="I46" s="205">
        <f>E46*42</f>
        <v>0</v>
      </c>
      <c r="J46" s="178">
        <f>5590*I46</f>
        <v>0</v>
      </c>
      <c r="K46" s="178">
        <f>1500*H46</f>
        <v>0</v>
      </c>
      <c r="L46" s="141"/>
      <c r="M46" s="42">
        <f>J46+K46</f>
        <v>0</v>
      </c>
    </row>
    <row r="47" spans="1:13">
      <c r="A47" s="9"/>
      <c r="B47" s="22" t="s">
        <v>167</v>
      </c>
      <c r="C47" s="205"/>
      <c r="D47" s="205"/>
      <c r="E47" s="205">
        <f>D47</f>
        <v>0</v>
      </c>
      <c r="F47" s="205"/>
      <c r="G47" s="205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205"/>
      <c r="D49" s="205"/>
      <c r="E49" s="205">
        <f>D49</f>
        <v>0</v>
      </c>
      <c r="F49" s="205"/>
      <c r="G49" s="205">
        <f>D49*28</f>
        <v>0</v>
      </c>
      <c r="H49" s="178">
        <f>G49</f>
        <v>0</v>
      </c>
      <c r="I49" s="178">
        <f>H49+E49</f>
        <v>0</v>
      </c>
      <c r="J49" s="178">
        <f>4300*I49</f>
        <v>0</v>
      </c>
      <c r="K49" s="178">
        <f>2500*H49</f>
        <v>0</v>
      </c>
      <c r="L49" s="141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0</v>
      </c>
      <c r="E50" s="36">
        <f t="shared" ref="E50:L50" si="17">E51+E52</f>
        <v>0</v>
      </c>
      <c r="F50" s="36"/>
      <c r="G50" s="36">
        <f t="shared" si="17"/>
        <v>0</v>
      </c>
      <c r="H50" s="36">
        <f t="shared" si="17"/>
        <v>0</v>
      </c>
      <c r="I50" s="36">
        <f t="shared" si="17"/>
        <v>0</v>
      </c>
      <c r="J50" s="36">
        <f t="shared" si="17"/>
        <v>0</v>
      </c>
      <c r="K50" s="36">
        <f t="shared" si="17"/>
        <v>0</v>
      </c>
      <c r="L50" s="36">
        <f t="shared" si="17"/>
        <v>0</v>
      </c>
      <c r="M50" s="37">
        <f>M51+M52</f>
        <v>0</v>
      </c>
    </row>
    <row r="51" spans="1:13">
      <c r="A51" s="89"/>
      <c r="B51" s="92" t="s">
        <v>137</v>
      </c>
      <c r="C51" s="90"/>
      <c r="D51" s="90"/>
      <c r="E51" s="205">
        <f>D51</f>
        <v>0</v>
      </c>
      <c r="F51" s="90"/>
      <c r="G51" s="90">
        <f>E51*15</f>
        <v>0</v>
      </c>
      <c r="H51" s="178">
        <f>G51</f>
        <v>0</v>
      </c>
      <c r="I51" s="178">
        <f>H51+E51</f>
        <v>0</v>
      </c>
      <c r="J51" s="178">
        <f>4000*I51</f>
        <v>0</v>
      </c>
      <c r="K51" s="178"/>
      <c r="L51" s="91"/>
      <c r="M51" s="42">
        <f>J51+K51</f>
        <v>0</v>
      </c>
    </row>
    <row r="52" spans="1:13">
      <c r="A52" s="13"/>
      <c r="B52" s="93" t="s">
        <v>18</v>
      </c>
      <c r="C52" s="205"/>
      <c r="D52" s="205"/>
      <c r="E52" s="205">
        <f>D52</f>
        <v>0</v>
      </c>
      <c r="F52" s="205"/>
      <c r="G52" s="90">
        <f>E52*15</f>
        <v>0</v>
      </c>
      <c r="H52" s="178">
        <f>G52</f>
        <v>0</v>
      </c>
      <c r="I52" s="178">
        <f>H52+E52</f>
        <v>0</v>
      </c>
      <c r="J52" s="178">
        <f>4000*I52</f>
        <v>0</v>
      </c>
      <c r="K52" s="178"/>
      <c r="L52" s="141"/>
      <c r="M52" s="42">
        <f>J52+K52</f>
        <v>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0</v>
      </c>
      <c r="E57" s="60">
        <f>SUM(E58:E60)</f>
        <v>0</v>
      </c>
      <c r="F57" s="60"/>
      <c r="G57" s="60">
        <f>SUM(G58:G60)</f>
        <v>0</v>
      </c>
      <c r="H57" s="95">
        <f>SUM(H58:H60)</f>
        <v>0</v>
      </c>
      <c r="I57" s="60">
        <f t="shared" ref="I57:M57" si="20">SUM(I58:I60)</f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197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0</v>
      </c>
      <c r="E61" s="60">
        <f>E62+E63</f>
        <v>0</v>
      </c>
      <c r="F61" s="60"/>
      <c r="G61" s="60">
        <f>G62+G63</f>
        <v>0</v>
      </c>
      <c r="H61" s="60">
        <f t="shared" ref="H61:L61" si="22">H62+H63</f>
        <v>0</v>
      </c>
      <c r="I61" s="60">
        <f t="shared" si="22"/>
        <v>0</v>
      </c>
      <c r="J61" s="60">
        <f t="shared" si="22"/>
        <v>0</v>
      </c>
      <c r="K61" s="60">
        <f t="shared" si="22"/>
        <v>0</v>
      </c>
      <c r="L61" s="60">
        <f t="shared" si="22"/>
        <v>0</v>
      </c>
      <c r="M61" s="95">
        <f>M62+M63</f>
        <v>0</v>
      </c>
    </row>
    <row r="62" spans="1:13">
      <c r="A62" s="109"/>
      <c r="B62" s="112" t="s">
        <v>165</v>
      </c>
      <c r="C62" s="114"/>
      <c r="D62" s="114"/>
      <c r="E62" s="111">
        <f>D62</f>
        <v>0</v>
      </c>
      <c r="F62" s="114"/>
      <c r="G62" s="114"/>
      <c r="H62" s="115">
        <f>G62</f>
        <v>0</v>
      </c>
      <c r="I62" s="115">
        <f>H62+E62*2</f>
        <v>0</v>
      </c>
      <c r="J62" s="116">
        <f>4300*I62</f>
        <v>0</v>
      </c>
      <c r="K62" s="115">
        <f>H62*2500</f>
        <v>0</v>
      </c>
      <c r="L62" s="117"/>
      <c r="M62" s="42">
        <f>J62+K62</f>
        <v>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/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/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0</v>
      </c>
      <c r="E72" s="103">
        <f t="shared" si="25"/>
        <v>0</v>
      </c>
      <c r="F72" s="103">
        <f t="shared" si="25"/>
        <v>0</v>
      </c>
      <c r="G72" s="103">
        <f t="shared" si="25"/>
        <v>0</v>
      </c>
      <c r="H72" s="104">
        <f t="shared" si="25"/>
        <v>0</v>
      </c>
      <c r="I72" s="104">
        <f t="shared" si="25"/>
        <v>0</v>
      </c>
      <c r="J72" s="104">
        <f t="shared" si="25"/>
        <v>0</v>
      </c>
      <c r="K72" s="104">
        <f t="shared" si="25"/>
        <v>0</v>
      </c>
      <c r="L72" s="103">
        <f t="shared" si="25"/>
        <v>0</v>
      </c>
      <c r="M72" s="104">
        <f>M73</f>
        <v>0</v>
      </c>
    </row>
    <row r="73" spans="1:13">
      <c r="A73" s="14"/>
      <c r="B73" s="128" t="s">
        <v>182</v>
      </c>
      <c r="C73" s="101"/>
      <c r="D73" s="101"/>
      <c r="E73" s="101">
        <f>D73</f>
        <v>0</v>
      </c>
      <c r="F73" s="101"/>
      <c r="G73" s="101">
        <f>E73*41</f>
        <v>0</v>
      </c>
      <c r="H73" s="102">
        <f>G73</f>
        <v>0</v>
      </c>
      <c r="I73" s="102">
        <f>H73+E73*2</f>
        <v>0</v>
      </c>
      <c r="J73" s="178">
        <f>5590*I73</f>
        <v>0</v>
      </c>
      <c r="K73" s="178">
        <f>3200*H73</f>
        <v>0</v>
      </c>
      <c r="L73" s="45"/>
      <c r="M73" s="42">
        <f>J73+K73</f>
        <v>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0</v>
      </c>
      <c r="D76" s="41">
        <f>D8+D13+D20+D22+D24+D26+D28+D32+D34+D38+D41+D44+D48+D50+D53+D55+D57+D61+D66+D68+D70+D72</f>
        <v>0</v>
      </c>
      <c r="E76" s="41">
        <f>E8+E13+E20+E22+E24+E26+E28+E32+E34+E38+E41+E44+E48+E50+E53+E55+E57+E61+E64+E66+E68+E70+E72</f>
        <v>0</v>
      </c>
      <c r="F76" s="41">
        <f>F8+F13+F28+F34+F64</f>
        <v>0</v>
      </c>
      <c r="G76" s="41">
        <f>G8+G13+G20+G22+G24+G26+G28+G32+G34+G38+G41+G44+G48+G50+G53+G55+G57+G61+G66+G68+G70+G72</f>
        <v>0</v>
      </c>
      <c r="H76" s="41">
        <f>H8+H13+H20+H22+H24+H26+H28+H32+H34+H38+H41+H44+H48+H50+H53+H55+H57+H61+H64+H66+H68+H70+H72</f>
        <v>0</v>
      </c>
      <c r="I76" s="41">
        <f>I8+I13+I20+I22+I24+I26+I28+I32+I34+I38+I41+I44+I48+I50+I53+I55+I57+I61+I64+I66+I68+I70+I72</f>
        <v>0</v>
      </c>
      <c r="J76" s="41">
        <f>J8+J13+J20+J22+J24+J26+J28+J32+J34+J38+J41+J44+J48+J50+J53+J55+J57+J61+J64+J66+J68+J70+J72</f>
        <v>0</v>
      </c>
      <c r="K76" s="41">
        <f>K8+K13+K20+K22+K24+K26+K28+K32+K34+K38+K41+K44+K48+K50+K53+K55+K57+K61+K64+K66+K68+K70+K72</f>
        <v>0</v>
      </c>
      <c r="L76" s="41"/>
      <c r="M76" s="41">
        <f>M8+M13+M20+M22+M24+M26+M28+M32+M34+M38+M41+M44+M48+M50+M53+M55+M57+M61+M64+M77+M78+M66+M68+M70+M72</f>
        <v>0</v>
      </c>
    </row>
    <row r="77" spans="1:13" ht="13.5" thickTop="1">
      <c r="D77" s="270"/>
      <c r="E77" s="270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204"/>
      <c r="D78" s="248"/>
      <c r="E78" s="248"/>
      <c r="F78" s="204"/>
      <c r="G78" s="204"/>
      <c r="H78" s="81"/>
      <c r="J78" s="80"/>
      <c r="K78" s="87" t="s">
        <v>88</v>
      </c>
      <c r="L78" s="88"/>
      <c r="M78" s="87">
        <f>15000*L78</f>
        <v>0</v>
      </c>
    </row>
    <row r="79" spans="1:13">
      <c r="B79" s="132"/>
      <c r="C79" s="204"/>
      <c r="D79" s="261"/>
      <c r="E79" s="261"/>
      <c r="F79" s="204"/>
      <c r="G79" s="204"/>
      <c r="H79" s="81"/>
      <c r="K79" s="73" t="s">
        <v>32</v>
      </c>
      <c r="L79" s="206">
        <f>L77+L78</f>
        <v>0</v>
      </c>
    </row>
    <row r="80" spans="1:13">
      <c r="B80" s="132"/>
      <c r="C80" s="204"/>
      <c r="D80" s="263"/>
      <c r="E80" s="263"/>
      <c r="F80" s="133"/>
      <c r="G80" s="133"/>
      <c r="H80" s="82"/>
      <c r="I80" s="77"/>
      <c r="J80" s="134"/>
      <c r="K80" s="81"/>
      <c r="L80" s="204"/>
      <c r="M80" s="81"/>
    </row>
    <row r="81" spans="2:13">
      <c r="B81" s="132"/>
      <c r="C81" s="204"/>
      <c r="D81" s="261"/>
      <c r="E81" s="261"/>
      <c r="F81" s="204"/>
      <c r="G81" s="204"/>
      <c r="H81" s="82"/>
      <c r="I81" s="74"/>
      <c r="J81" s="81"/>
      <c r="K81" s="136"/>
      <c r="L81" s="136"/>
      <c r="M81" s="136"/>
    </row>
    <row r="82" spans="2:13">
      <c r="B82" s="132"/>
      <c r="C82" s="204"/>
      <c r="D82" s="261"/>
      <c r="E82" s="261"/>
      <c r="F82" s="204"/>
      <c r="G82" s="204"/>
      <c r="H82" s="82"/>
      <c r="I82" s="73"/>
      <c r="J82" s="81"/>
      <c r="K82" s="81"/>
      <c r="L82" s="139"/>
      <c r="M82" s="97"/>
    </row>
    <row r="83" spans="2:13">
      <c r="B83" s="132"/>
      <c r="C83" s="204"/>
      <c r="D83" s="261"/>
      <c r="E83" s="261"/>
      <c r="F83" s="204"/>
      <c r="G83" s="204"/>
      <c r="H83" s="82"/>
      <c r="I83" s="74"/>
      <c r="J83" s="81"/>
      <c r="K83" s="81"/>
      <c r="L83" s="204"/>
      <c r="M83" s="97"/>
    </row>
    <row r="84" spans="2:13">
      <c r="B84" s="132"/>
      <c r="C84" s="204"/>
      <c r="D84" s="261"/>
      <c r="E84" s="261"/>
      <c r="F84" s="135"/>
      <c r="G84" s="135"/>
      <c r="H84" s="83"/>
      <c r="I84" s="74"/>
      <c r="J84" s="81"/>
      <c r="K84" s="81"/>
      <c r="L84" s="204"/>
      <c r="M84" s="81"/>
    </row>
    <row r="85" spans="2:13">
      <c r="B85" s="132"/>
      <c r="C85" s="204"/>
      <c r="D85" s="261"/>
      <c r="E85" s="261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204"/>
      <c r="D86" s="262"/>
      <c r="E86" s="262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204"/>
      <c r="D87" s="261"/>
      <c r="E87" s="261"/>
      <c r="F87" s="204"/>
      <c r="G87" s="204"/>
      <c r="H87" s="97"/>
      <c r="J87" s="81"/>
      <c r="K87" s="81"/>
      <c r="L87" s="81"/>
      <c r="M87" s="97"/>
    </row>
    <row r="88" spans="2:13">
      <c r="B88" s="137"/>
      <c r="C88" s="204"/>
      <c r="D88" s="261"/>
      <c r="E88" s="261"/>
      <c r="F88" s="204"/>
      <c r="G88" s="204"/>
      <c r="H88" s="81"/>
      <c r="I88" s="31"/>
      <c r="J88" s="31"/>
    </row>
    <row r="89" spans="2:13">
      <c r="B89" s="138"/>
      <c r="C89" s="139"/>
      <c r="D89" s="261"/>
      <c r="E89" s="261"/>
      <c r="F89" s="204"/>
      <c r="G89" s="204"/>
      <c r="H89" s="81"/>
    </row>
    <row r="90" spans="2:13">
      <c r="B90" s="140"/>
      <c r="C90" s="204"/>
      <c r="D90" s="261"/>
      <c r="E90" s="261"/>
      <c r="F90" s="81"/>
      <c r="G90" s="81"/>
      <c r="H90" s="81"/>
      <c r="J90" s="31"/>
      <c r="M90" s="31"/>
    </row>
    <row r="91" spans="2:13">
      <c r="B91" s="140"/>
      <c r="C91" s="204"/>
      <c r="D91" s="261"/>
      <c r="E91" s="261"/>
      <c r="F91" s="81"/>
      <c r="G91" s="81"/>
      <c r="H91" s="81"/>
      <c r="J91" t="s">
        <v>70</v>
      </c>
    </row>
  </sheetData>
  <mergeCells count="28">
    <mergeCell ref="D91:E91"/>
    <mergeCell ref="D90:E90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8:E88"/>
    <mergeCell ref="D89:E89"/>
    <mergeCell ref="D86:E86"/>
    <mergeCell ref="D87:E87"/>
    <mergeCell ref="D77:E77"/>
    <mergeCell ref="D78:E78"/>
    <mergeCell ref="D83:E83"/>
    <mergeCell ref="D84:E84"/>
    <mergeCell ref="D85:E85"/>
    <mergeCell ref="D79:E79"/>
    <mergeCell ref="D80:E80"/>
    <mergeCell ref="D81:E81"/>
    <mergeCell ref="D82:E82"/>
  </mergeCells>
  <phoneticPr fontId="9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M91"/>
  <sheetViews>
    <sheetView workbookViewId="0">
      <selection sqref="A1:XFD1048576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2" t="s">
        <v>64</v>
      </c>
      <c r="B1" s="272"/>
      <c r="C1" s="272"/>
      <c r="D1" s="273" t="s">
        <v>65</v>
      </c>
      <c r="E1" s="273"/>
      <c r="F1" s="273"/>
      <c r="G1" s="273"/>
      <c r="H1" s="273"/>
      <c r="I1" s="273"/>
      <c r="J1" s="273"/>
      <c r="K1" s="273"/>
      <c r="L1" s="273"/>
      <c r="M1" s="273"/>
    </row>
    <row r="2" spans="1:13">
      <c r="A2" s="273" t="s">
        <v>66</v>
      </c>
      <c r="B2" s="273"/>
      <c r="C2" s="273"/>
      <c r="D2" s="274" t="s">
        <v>67</v>
      </c>
      <c r="E2" s="274"/>
      <c r="F2" s="274"/>
      <c r="G2" s="274"/>
      <c r="H2" s="274"/>
      <c r="I2" s="274"/>
      <c r="J2" s="274"/>
      <c r="K2" s="274"/>
      <c r="L2" s="274"/>
      <c r="M2" s="274"/>
    </row>
    <row r="3" spans="1:13">
      <c r="A3" s="249" t="s">
        <v>68</v>
      </c>
      <c r="B3" s="249"/>
      <c r="C3" s="249"/>
    </row>
    <row r="4" spans="1:13" ht="20.25">
      <c r="A4" s="271" t="s">
        <v>69</v>
      </c>
      <c r="B4" s="271"/>
      <c r="C4" s="271"/>
      <c r="D4" s="271"/>
      <c r="E4" s="271"/>
      <c r="F4" s="271"/>
      <c r="G4" s="271"/>
      <c r="H4" s="271"/>
      <c r="I4" s="271"/>
      <c r="J4" s="271"/>
      <c r="K4" s="271"/>
      <c r="L4" s="271"/>
      <c r="M4" s="271"/>
    </row>
    <row r="5" spans="1:13" ht="13.5" thickBot="1">
      <c r="A5" s="264" t="s">
        <v>194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</row>
    <row r="6" spans="1:13" ht="13.5" customHeight="1" thickTop="1">
      <c r="A6" s="5" t="s">
        <v>0</v>
      </c>
      <c r="B6" s="20" t="s">
        <v>1</v>
      </c>
      <c r="C6" s="265" t="s">
        <v>31</v>
      </c>
      <c r="D6" s="265"/>
      <c r="E6" s="265"/>
      <c r="F6" s="265" t="s">
        <v>33</v>
      </c>
      <c r="G6" s="265"/>
      <c r="H6" s="265"/>
      <c r="I6" s="265"/>
      <c r="J6" s="266" t="s">
        <v>41</v>
      </c>
      <c r="K6" s="266" t="s">
        <v>42</v>
      </c>
      <c r="L6" s="266" t="s">
        <v>43</v>
      </c>
      <c r="M6" s="268" t="s">
        <v>45</v>
      </c>
    </row>
    <row r="7" spans="1:13">
      <c r="A7" s="6" t="s">
        <v>2</v>
      </c>
      <c r="B7" s="21" t="s">
        <v>38</v>
      </c>
      <c r="C7" s="205" t="s">
        <v>35</v>
      </c>
      <c r="D7" s="205" t="s">
        <v>36</v>
      </c>
      <c r="E7" s="205" t="s">
        <v>32</v>
      </c>
      <c r="F7" s="205" t="s">
        <v>34</v>
      </c>
      <c r="G7" s="205" t="s">
        <v>37</v>
      </c>
      <c r="H7" s="27" t="s">
        <v>39</v>
      </c>
      <c r="I7" s="205" t="s">
        <v>40</v>
      </c>
      <c r="J7" s="267"/>
      <c r="K7" s="267"/>
      <c r="L7" s="267"/>
      <c r="M7" s="269"/>
    </row>
    <row r="8" spans="1:13">
      <c r="A8" s="35">
        <v>1</v>
      </c>
      <c r="B8" s="32" t="s">
        <v>20</v>
      </c>
      <c r="C8" s="33">
        <f>C9</f>
        <v>0</v>
      </c>
      <c r="D8" s="33">
        <f>D10+D11+D12</f>
        <v>0</v>
      </c>
      <c r="E8" s="33">
        <f>SUM(E9:E12)</f>
        <v>0</v>
      </c>
      <c r="F8" s="33">
        <f>F9</f>
        <v>0</v>
      </c>
      <c r="G8" s="33">
        <f>G10+G11+G12</f>
        <v>0</v>
      </c>
      <c r="H8" s="34">
        <f>SUM(H9:H12)</f>
        <v>0</v>
      </c>
      <c r="I8" s="34">
        <f>SUM(I9:I12)</f>
        <v>0</v>
      </c>
      <c r="J8" s="34">
        <f>SUM(J9:J12)</f>
        <v>0</v>
      </c>
      <c r="K8" s="34">
        <f>SUM(K9:K12)</f>
        <v>0</v>
      </c>
      <c r="L8" s="34">
        <f>L9+L10+L11+L12</f>
        <v>0</v>
      </c>
      <c r="M8" s="34">
        <f>SUM(M9:M12)</f>
        <v>0</v>
      </c>
    </row>
    <row r="9" spans="1:13">
      <c r="A9" s="8"/>
      <c r="B9" s="1" t="s">
        <v>3</v>
      </c>
      <c r="C9" s="205"/>
      <c r="D9" s="205"/>
      <c r="E9" s="205">
        <f>C9</f>
        <v>0</v>
      </c>
      <c r="F9" s="205">
        <f>E9*24</f>
        <v>0</v>
      </c>
      <c r="G9" s="205"/>
      <c r="H9" s="178">
        <f>F9</f>
        <v>0</v>
      </c>
      <c r="I9" s="178">
        <f>H9+E9</f>
        <v>0</v>
      </c>
      <c r="J9" s="178">
        <f>3200*I9</f>
        <v>0</v>
      </c>
      <c r="K9" s="178">
        <f>1600*H9</f>
        <v>0</v>
      </c>
      <c r="L9" s="141"/>
      <c r="M9" s="42">
        <f t="shared" ref="M9:M12" si="0">J9+K9</f>
        <v>0</v>
      </c>
    </row>
    <row r="10" spans="1:13">
      <c r="A10" s="9"/>
      <c r="B10" s="1" t="s">
        <v>6</v>
      </c>
      <c r="C10" s="205"/>
      <c r="D10" s="205"/>
      <c r="E10" s="205">
        <f>D10</f>
        <v>0</v>
      </c>
      <c r="F10" s="205"/>
      <c r="G10" s="205"/>
      <c r="H10" s="178">
        <f>G10</f>
        <v>0</v>
      </c>
      <c r="I10" s="178">
        <f>H10+E10</f>
        <v>0</v>
      </c>
      <c r="J10" s="178">
        <f>3200*I10</f>
        <v>0</v>
      </c>
      <c r="K10" s="178">
        <f>1600*H10</f>
        <v>0</v>
      </c>
      <c r="L10" s="141"/>
      <c r="M10" s="42">
        <f t="shared" si="0"/>
        <v>0</v>
      </c>
    </row>
    <row r="11" spans="1:13">
      <c r="A11" s="10"/>
      <c r="B11" s="1" t="s">
        <v>5</v>
      </c>
      <c r="C11" s="205"/>
      <c r="D11" s="205"/>
      <c r="E11" s="205">
        <f>D11</f>
        <v>0</v>
      </c>
      <c r="F11" s="205"/>
      <c r="G11" s="205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5"/>
      <c r="D12" s="205"/>
      <c r="E12" s="205">
        <f>D12</f>
        <v>0</v>
      </c>
      <c r="F12" s="205"/>
      <c r="G12" s="205">
        <f>E12*32</f>
        <v>0</v>
      </c>
      <c r="H12" s="178">
        <f>G12</f>
        <v>0</v>
      </c>
      <c r="I12" s="178">
        <f>H12+E12*2</f>
        <v>0</v>
      </c>
      <c r="J12" s="178">
        <f>4000*I12</f>
        <v>0</v>
      </c>
      <c r="K12" s="178"/>
      <c r="L12" s="141"/>
      <c r="M12" s="42">
        <f t="shared" si="0"/>
        <v>0</v>
      </c>
    </row>
    <row r="13" spans="1:13">
      <c r="A13" s="35">
        <v>2</v>
      </c>
      <c r="B13" s="32" t="s">
        <v>21</v>
      </c>
      <c r="C13" s="36">
        <f>C14</f>
        <v>0</v>
      </c>
      <c r="D13" s="36">
        <f>D15+D16+D17+D18+D19</f>
        <v>0</v>
      </c>
      <c r="E13" s="36">
        <f>SUM(E14:E19)</f>
        <v>0</v>
      </c>
      <c r="F13" s="36">
        <f>F14</f>
        <v>0</v>
      </c>
      <c r="G13" s="36">
        <f>G15+G16+G17+G18+G19</f>
        <v>0</v>
      </c>
      <c r="H13" s="37">
        <f>SUM(H14:H19)</f>
        <v>0</v>
      </c>
      <c r="I13" s="37">
        <f>SUM(I14:I19)</f>
        <v>0</v>
      </c>
      <c r="J13" s="37">
        <f>SUM(J14:J19)</f>
        <v>0</v>
      </c>
      <c r="K13" s="37">
        <f>SUM(K14:K19)</f>
        <v>0</v>
      </c>
      <c r="L13" s="44">
        <f>L14+L15+L16+L17+L18+L19</f>
        <v>0</v>
      </c>
      <c r="M13" s="37">
        <f>SUM(M14:M19)</f>
        <v>0</v>
      </c>
    </row>
    <row r="14" spans="1:13">
      <c r="A14" s="12"/>
      <c r="B14" s="1" t="s">
        <v>3</v>
      </c>
      <c r="C14" s="205"/>
      <c r="D14" s="205"/>
      <c r="E14" s="205">
        <f>C14</f>
        <v>0</v>
      </c>
      <c r="F14" s="205">
        <f>C14*15</f>
        <v>0</v>
      </c>
      <c r="G14" s="205"/>
      <c r="H14" s="178">
        <f>F14</f>
        <v>0</v>
      </c>
      <c r="I14" s="178">
        <f t="shared" ref="I14:I19" si="2">H14+E14</f>
        <v>0</v>
      </c>
      <c r="J14" s="178">
        <f>3200*I14</f>
        <v>0</v>
      </c>
      <c r="K14" s="178">
        <f>H14*1600</f>
        <v>0</v>
      </c>
      <c r="L14" s="141"/>
      <c r="M14" s="42">
        <f>J14+K14</f>
        <v>0</v>
      </c>
    </row>
    <row r="15" spans="1:13">
      <c r="A15" s="12"/>
      <c r="B15" s="1" t="s">
        <v>6</v>
      </c>
      <c r="C15" s="205"/>
      <c r="D15" s="205"/>
      <c r="E15" s="205">
        <f>D15</f>
        <v>0</v>
      </c>
      <c r="F15" s="205"/>
      <c r="G15" s="205">
        <f>D15*15</f>
        <v>0</v>
      </c>
      <c r="H15" s="178">
        <f>G15</f>
        <v>0</v>
      </c>
      <c r="I15" s="178">
        <f t="shared" si="2"/>
        <v>0</v>
      </c>
      <c r="J15" s="178">
        <f t="shared" ref="J15:J19" si="3">3200*I15</f>
        <v>0</v>
      </c>
      <c r="K15" s="178">
        <f t="shared" ref="K15:K19" si="4">H15*1600</f>
        <v>0</v>
      </c>
      <c r="L15" s="141"/>
      <c r="M15" s="42">
        <f t="shared" ref="M15:M19" si="5">J15+K15</f>
        <v>0</v>
      </c>
    </row>
    <row r="16" spans="1:13">
      <c r="A16" s="12"/>
      <c r="B16" s="1" t="s">
        <v>5</v>
      </c>
      <c r="C16" s="205"/>
      <c r="D16" s="205"/>
      <c r="E16" s="205">
        <f>D16</f>
        <v>0</v>
      </c>
      <c r="F16" s="205"/>
      <c r="G16" s="205">
        <f>D16*15</f>
        <v>0</v>
      </c>
      <c r="H16" s="178">
        <f>G16</f>
        <v>0</v>
      </c>
      <c r="I16" s="178">
        <f t="shared" si="2"/>
        <v>0</v>
      </c>
      <c r="J16" s="178">
        <f t="shared" si="3"/>
        <v>0</v>
      </c>
      <c r="K16" s="178">
        <f t="shared" si="4"/>
        <v>0</v>
      </c>
      <c r="L16" s="141"/>
      <c r="M16" s="42">
        <f t="shared" si="5"/>
        <v>0</v>
      </c>
    </row>
    <row r="17" spans="1:13">
      <c r="A17" s="12"/>
      <c r="B17" s="2" t="s">
        <v>7</v>
      </c>
      <c r="C17" s="205"/>
      <c r="D17" s="205"/>
      <c r="E17" s="205">
        <f>D17</f>
        <v>0</v>
      </c>
      <c r="F17" s="205"/>
      <c r="G17" s="205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5"/>
      <c r="D18" s="205"/>
      <c r="E18" s="205">
        <f>D18</f>
        <v>0</v>
      </c>
      <c r="F18" s="205"/>
      <c r="G18" s="205">
        <f>D18*15</f>
        <v>0</v>
      </c>
      <c r="H18" s="178">
        <f>G18</f>
        <v>0</v>
      </c>
      <c r="I18" s="178">
        <f t="shared" si="2"/>
        <v>0</v>
      </c>
      <c r="J18" s="178">
        <f t="shared" si="3"/>
        <v>0</v>
      </c>
      <c r="K18" s="178">
        <f t="shared" si="4"/>
        <v>0</v>
      </c>
      <c r="L18" s="141"/>
      <c r="M18" s="42">
        <f t="shared" si="5"/>
        <v>0</v>
      </c>
    </row>
    <row r="19" spans="1:13">
      <c r="A19" s="14"/>
      <c r="B19" s="23" t="s">
        <v>4</v>
      </c>
      <c r="C19" s="205"/>
      <c r="D19" s="205"/>
      <c r="E19" s="205">
        <f>D19</f>
        <v>0</v>
      </c>
      <c r="F19" s="205"/>
      <c r="G19" s="205">
        <f>D19*15</f>
        <v>0</v>
      </c>
      <c r="H19" s="178">
        <f>G19</f>
        <v>0</v>
      </c>
      <c r="I19" s="178">
        <f t="shared" si="2"/>
        <v>0</v>
      </c>
      <c r="J19" s="178">
        <f t="shared" si="3"/>
        <v>0</v>
      </c>
      <c r="K19" s="178">
        <f t="shared" si="4"/>
        <v>0</v>
      </c>
      <c r="L19" s="141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0</v>
      </c>
      <c r="E20" s="36">
        <f t="shared" ref="E20:L20" si="6">E21</f>
        <v>0</v>
      </c>
      <c r="F20" s="36"/>
      <c r="G20" s="36">
        <f t="shared" si="6"/>
        <v>0</v>
      </c>
      <c r="H20" s="36">
        <f t="shared" si="6"/>
        <v>0</v>
      </c>
      <c r="I20" s="36">
        <f t="shared" si="6"/>
        <v>0</v>
      </c>
      <c r="J20" s="36">
        <f t="shared" si="6"/>
        <v>0</v>
      </c>
      <c r="K20" s="36">
        <f t="shared" si="6"/>
        <v>0</v>
      </c>
      <c r="L20" s="36">
        <f t="shared" si="6"/>
        <v>0</v>
      </c>
      <c r="M20" s="37">
        <f>M21</f>
        <v>0</v>
      </c>
    </row>
    <row r="21" spans="1:13">
      <c r="A21" s="10"/>
      <c r="B21" s="24" t="s">
        <v>19</v>
      </c>
      <c r="C21" s="205"/>
      <c r="D21" s="205"/>
      <c r="E21" s="205">
        <f>D21</f>
        <v>0</v>
      </c>
      <c r="F21" s="205"/>
      <c r="G21" s="205"/>
      <c r="H21" s="178">
        <f>G21</f>
        <v>0</v>
      </c>
      <c r="I21" s="178"/>
      <c r="J21" s="178">
        <f>3200*I21</f>
        <v>0</v>
      </c>
      <c r="K21" s="178"/>
      <c r="L21" s="141"/>
      <c r="M21" s="42">
        <f>J21+K21</f>
        <v>0</v>
      </c>
    </row>
    <row r="22" spans="1:13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3">
      <c r="A23" s="15"/>
      <c r="B23" s="3" t="s">
        <v>9</v>
      </c>
      <c r="C23" s="205"/>
      <c r="D23" s="205"/>
      <c r="E23" s="205">
        <f>D23</f>
        <v>0</v>
      </c>
      <c r="F23" s="205"/>
      <c r="G23" s="205">
        <f>E23*32</f>
        <v>0</v>
      </c>
      <c r="H23" s="178">
        <f>G23</f>
        <v>0</v>
      </c>
      <c r="I23" s="178">
        <f>H23+E23*2</f>
        <v>0</v>
      </c>
      <c r="J23" s="178">
        <f>3200*I23</f>
        <v>0</v>
      </c>
      <c r="K23" s="178">
        <f>1600*H23</f>
        <v>0</v>
      </c>
      <c r="L23" s="141"/>
      <c r="M23" s="42">
        <f>J23+K23</f>
        <v>0</v>
      </c>
    </row>
    <row r="24" spans="1:13">
      <c r="A24" s="35">
        <v>5</v>
      </c>
      <c r="B24" s="32" t="s">
        <v>24</v>
      </c>
      <c r="C24" s="36"/>
      <c r="D24" s="36">
        <f>D25</f>
        <v>0</v>
      </c>
      <c r="E24" s="36">
        <f t="shared" ref="E24:L24" si="8">E25</f>
        <v>0</v>
      </c>
      <c r="F24" s="36"/>
      <c r="G24" s="36">
        <f t="shared" si="8"/>
        <v>0</v>
      </c>
      <c r="H24" s="36">
        <f t="shared" si="8"/>
        <v>0</v>
      </c>
      <c r="I24" s="36">
        <f t="shared" si="8"/>
        <v>0</v>
      </c>
      <c r="J24" s="36">
        <f t="shared" si="8"/>
        <v>0</v>
      </c>
      <c r="K24" s="36">
        <f t="shared" si="8"/>
        <v>0</v>
      </c>
      <c r="L24" s="36">
        <f t="shared" si="8"/>
        <v>0</v>
      </c>
      <c r="M24" s="37">
        <f>M25</f>
        <v>0</v>
      </c>
    </row>
    <row r="25" spans="1:13">
      <c r="A25" s="16"/>
      <c r="B25" s="23" t="s">
        <v>10</v>
      </c>
      <c r="C25" s="205"/>
      <c r="D25" s="205"/>
      <c r="E25" s="205">
        <f>D25</f>
        <v>0</v>
      </c>
      <c r="F25" s="205"/>
      <c r="G25" s="205">
        <f>E25*28</f>
        <v>0</v>
      </c>
      <c r="H25" s="178">
        <f>G25</f>
        <v>0</v>
      </c>
      <c r="I25" s="178">
        <f>H25+E25</f>
        <v>0</v>
      </c>
      <c r="J25" s="178">
        <f>3200*I25</f>
        <v>0</v>
      </c>
      <c r="K25" s="178">
        <f>1600*H25</f>
        <v>0</v>
      </c>
      <c r="L25" s="141"/>
      <c r="M25" s="42">
        <f>J25+K25</f>
        <v>0</v>
      </c>
    </row>
    <row r="26" spans="1:13">
      <c r="A26" s="38">
        <v>6</v>
      </c>
      <c r="B26" s="32" t="s">
        <v>25</v>
      </c>
      <c r="C26" s="36"/>
      <c r="D26" s="36">
        <f>D27</f>
        <v>0</v>
      </c>
      <c r="E26" s="36">
        <f t="shared" ref="E26:L26" si="9">E27</f>
        <v>0</v>
      </c>
      <c r="F26" s="36"/>
      <c r="G26" s="36">
        <f t="shared" si="9"/>
        <v>0</v>
      </c>
      <c r="H26" s="36">
        <f t="shared" si="9"/>
        <v>0</v>
      </c>
      <c r="I26" s="36">
        <f t="shared" si="9"/>
        <v>0</v>
      </c>
      <c r="J26" s="36">
        <f t="shared" si="9"/>
        <v>0</v>
      </c>
      <c r="K26" s="36">
        <f t="shared" si="9"/>
        <v>0</v>
      </c>
      <c r="L26" s="36">
        <f t="shared" si="9"/>
        <v>0</v>
      </c>
      <c r="M26" s="37">
        <f>M27</f>
        <v>0</v>
      </c>
    </row>
    <row r="27" spans="1:13">
      <c r="A27" s="15"/>
      <c r="B27" s="3" t="s">
        <v>10</v>
      </c>
      <c r="C27" s="205"/>
      <c r="D27" s="205"/>
      <c r="E27" s="205">
        <f>D27</f>
        <v>0</v>
      </c>
      <c r="F27" s="205"/>
      <c r="G27" s="205">
        <f>E27*24</f>
        <v>0</v>
      </c>
      <c r="H27" s="178">
        <f>G27</f>
        <v>0</v>
      </c>
      <c r="I27" s="178">
        <f>H27+E27</f>
        <v>0</v>
      </c>
      <c r="J27" s="178">
        <f>3200*I27</f>
        <v>0</v>
      </c>
      <c r="K27" s="178">
        <f>1600*H27</f>
        <v>0</v>
      </c>
      <c r="L27" s="141"/>
      <c r="M27" s="42">
        <f>J27+K27</f>
        <v>0</v>
      </c>
    </row>
    <row r="28" spans="1:13">
      <c r="A28" s="35">
        <v>7</v>
      </c>
      <c r="B28" s="32" t="s">
        <v>26</v>
      </c>
      <c r="C28" s="36">
        <f>C29</f>
        <v>0</v>
      </c>
      <c r="D28" s="36">
        <f>D30+D31</f>
        <v>0</v>
      </c>
      <c r="E28" s="36">
        <f>SUM(E29:E31)</f>
        <v>0</v>
      </c>
      <c r="F28" s="36">
        <f>F29</f>
        <v>0</v>
      </c>
      <c r="G28" s="37">
        <f>G30+G31</f>
        <v>0</v>
      </c>
      <c r="H28" s="37">
        <f>SUM(H29:H31)</f>
        <v>0</v>
      </c>
      <c r="I28" s="36">
        <f t="shared" ref="I28:M28" si="10">SUM(I29:I31)</f>
        <v>0</v>
      </c>
      <c r="J28" s="36">
        <f t="shared" si="10"/>
        <v>0</v>
      </c>
      <c r="K28" s="36">
        <f t="shared" si="10"/>
        <v>0</v>
      </c>
      <c r="L28" s="36">
        <f t="shared" si="10"/>
        <v>0</v>
      </c>
      <c r="M28" s="37">
        <f t="shared" si="10"/>
        <v>0</v>
      </c>
    </row>
    <row r="29" spans="1:13">
      <c r="A29" s="12"/>
      <c r="B29" s="1" t="s">
        <v>3</v>
      </c>
      <c r="C29" s="205"/>
      <c r="D29" s="205"/>
      <c r="E29" s="205">
        <f>C29</f>
        <v>0</v>
      </c>
      <c r="F29" s="205"/>
      <c r="G29" s="205"/>
      <c r="H29" s="178">
        <f>F29</f>
        <v>0</v>
      </c>
      <c r="I29" s="178">
        <f>H29+E29</f>
        <v>0</v>
      </c>
      <c r="J29" s="178">
        <f>3200*I29</f>
        <v>0</v>
      </c>
      <c r="K29" s="178">
        <f>1600*H29</f>
        <v>0</v>
      </c>
      <c r="L29" s="141"/>
      <c r="M29" s="42">
        <f>J29+K29</f>
        <v>0</v>
      </c>
    </row>
    <row r="30" spans="1:13">
      <c r="A30" s="12"/>
      <c r="B30" s="1" t="s">
        <v>11</v>
      </c>
      <c r="C30" s="205"/>
      <c r="D30" s="205"/>
      <c r="E30" s="205">
        <f>D30</f>
        <v>0</v>
      </c>
      <c r="F30" s="205"/>
      <c r="G30" s="178"/>
      <c r="H30" s="178">
        <f>G30</f>
        <v>0</v>
      </c>
      <c r="I30" s="178">
        <f>H30+E30</f>
        <v>0</v>
      </c>
      <c r="J30" s="178">
        <f>3200*I30</f>
        <v>0</v>
      </c>
      <c r="K30" s="178">
        <f>1600*H30</f>
        <v>0</v>
      </c>
      <c r="L30" s="141"/>
      <c r="M30" s="42">
        <f>J30+K30+M74</f>
        <v>0</v>
      </c>
    </row>
    <row r="31" spans="1:13">
      <c r="A31" s="14"/>
      <c r="B31" s="130" t="s">
        <v>188</v>
      </c>
      <c r="C31" s="205"/>
      <c r="D31" s="205"/>
      <c r="E31" s="205">
        <f>D31</f>
        <v>0</v>
      </c>
      <c r="F31" s="205"/>
      <c r="G31" s="178">
        <f>E31*15</f>
        <v>0</v>
      </c>
      <c r="H31" s="178">
        <f>G31</f>
        <v>0</v>
      </c>
      <c r="I31" s="178">
        <f>H31+E31</f>
        <v>0</v>
      </c>
      <c r="J31" s="178">
        <f>3200*I31</f>
        <v>0</v>
      </c>
      <c r="K31" s="178">
        <f>1600*H31</f>
        <v>0</v>
      </c>
      <c r="L31" s="141"/>
      <c r="M31" s="42">
        <f>J31+K31</f>
        <v>0</v>
      </c>
    </row>
    <row r="32" spans="1:13">
      <c r="A32" s="35">
        <v>8</v>
      </c>
      <c r="B32" s="32" t="s">
        <v>142</v>
      </c>
      <c r="C32" s="36"/>
      <c r="D32" s="36">
        <f>D33</f>
        <v>0</v>
      </c>
      <c r="E32" s="36">
        <f t="shared" ref="E32:L32" si="11">E33</f>
        <v>0</v>
      </c>
      <c r="F32" s="36"/>
      <c r="G32" s="36">
        <f t="shared" si="11"/>
        <v>0</v>
      </c>
      <c r="H32" s="36">
        <f t="shared" si="11"/>
        <v>0</v>
      </c>
      <c r="I32" s="37">
        <f>I33</f>
        <v>0</v>
      </c>
      <c r="J32" s="36">
        <f t="shared" si="11"/>
        <v>0</v>
      </c>
      <c r="K32" s="36">
        <f t="shared" si="11"/>
        <v>0</v>
      </c>
      <c r="L32" s="36">
        <f t="shared" si="11"/>
        <v>0</v>
      </c>
      <c r="M32" s="37">
        <f>M33</f>
        <v>0</v>
      </c>
    </row>
    <row r="33" spans="1:13">
      <c r="A33" s="10"/>
      <c r="B33" s="24" t="s">
        <v>19</v>
      </c>
      <c r="C33" s="205"/>
      <c r="D33" s="205"/>
      <c r="E33" s="205">
        <f>D33</f>
        <v>0</v>
      </c>
      <c r="F33" s="205"/>
      <c r="G33" s="205">
        <f>E33*15</f>
        <v>0</v>
      </c>
      <c r="H33" s="178">
        <f>G33</f>
        <v>0</v>
      </c>
      <c r="I33" s="178">
        <f>H33+E33</f>
        <v>0</v>
      </c>
      <c r="J33" s="178">
        <f>3200*I33</f>
        <v>0</v>
      </c>
      <c r="K33" s="178"/>
      <c r="L33" s="141"/>
      <c r="M33" s="42">
        <f>J33+K33</f>
        <v>0</v>
      </c>
    </row>
    <row r="34" spans="1:13">
      <c r="A34" s="35">
        <v>9</v>
      </c>
      <c r="B34" s="32" t="s">
        <v>27</v>
      </c>
      <c r="C34" s="36">
        <f>C35</f>
        <v>0</v>
      </c>
      <c r="D34" s="36">
        <f>D36+D37</f>
        <v>0</v>
      </c>
      <c r="E34" s="36">
        <f>C34+D34</f>
        <v>0</v>
      </c>
      <c r="F34" s="36">
        <f>F35</f>
        <v>0</v>
      </c>
      <c r="G34" s="36">
        <f>G36+G37</f>
        <v>0</v>
      </c>
      <c r="H34" s="37">
        <f>SUM(H35:H37)</f>
        <v>0</v>
      </c>
      <c r="I34" s="37">
        <f>SUM(I35:I37)</f>
        <v>0</v>
      </c>
      <c r="J34" s="37">
        <f>SUM(J35:J37)</f>
        <v>0</v>
      </c>
      <c r="K34" s="37">
        <f>SUM(K35:K37)</f>
        <v>0</v>
      </c>
      <c r="L34" s="36">
        <f t="shared" ref="L34" si="12">L36+L37</f>
        <v>0</v>
      </c>
      <c r="M34" s="37">
        <f>SUM(M35:M37)</f>
        <v>0</v>
      </c>
    </row>
    <row r="35" spans="1:13">
      <c r="A35" s="12"/>
      <c r="B35" s="1" t="s">
        <v>3</v>
      </c>
      <c r="C35" s="205"/>
      <c r="D35" s="205"/>
      <c r="E35" s="205">
        <f>C35</f>
        <v>0</v>
      </c>
      <c r="F35" s="205"/>
      <c r="G35" s="205"/>
      <c r="H35" s="178">
        <f>F35</f>
        <v>0</v>
      </c>
      <c r="I35" s="178">
        <f>H35+E35</f>
        <v>0</v>
      </c>
      <c r="J35" s="178">
        <f>3200*I35</f>
        <v>0</v>
      </c>
      <c r="K35" s="178">
        <f>1600*H35</f>
        <v>0</v>
      </c>
      <c r="L35" s="141"/>
      <c r="M35" s="42">
        <f>J35+K35</f>
        <v>0</v>
      </c>
    </row>
    <row r="36" spans="1:13">
      <c r="A36" s="13"/>
      <c r="B36" s="1" t="s">
        <v>12</v>
      </c>
      <c r="C36" s="205"/>
      <c r="D36" s="205"/>
      <c r="E36" s="205">
        <f>D36</f>
        <v>0</v>
      </c>
      <c r="F36" s="205"/>
      <c r="G36" s="205"/>
      <c r="H36" s="178">
        <f>G36</f>
        <v>0</v>
      </c>
      <c r="I36" s="178">
        <f>H36+E36</f>
        <v>0</v>
      </c>
      <c r="J36" s="178">
        <f>3200*I36</f>
        <v>0</v>
      </c>
      <c r="K36" s="178">
        <f>1600*H36</f>
        <v>0</v>
      </c>
      <c r="L36" s="141"/>
      <c r="M36" s="42">
        <f>J36+K36+M75</f>
        <v>0</v>
      </c>
    </row>
    <row r="37" spans="1:13">
      <c r="A37" s="13"/>
      <c r="B37" s="196" t="s">
        <v>193</v>
      </c>
      <c r="C37" s="205"/>
      <c r="D37" s="205"/>
      <c r="E37" s="205">
        <f>D37</f>
        <v>0</v>
      </c>
      <c r="F37" s="205"/>
      <c r="G37" s="205"/>
      <c r="H37" s="178">
        <f>G37</f>
        <v>0</v>
      </c>
      <c r="I37" s="178"/>
      <c r="J37" s="178">
        <f>4000*I37</f>
        <v>0</v>
      </c>
      <c r="K37" s="178"/>
      <c r="L37" s="141"/>
      <c r="M37" s="42">
        <f>J37+K37</f>
        <v>0</v>
      </c>
    </row>
    <row r="38" spans="1:13">
      <c r="A38" s="35">
        <v>10</v>
      </c>
      <c r="B38" s="32" t="s">
        <v>28</v>
      </c>
      <c r="C38" s="36"/>
      <c r="D38" s="36">
        <f>D39+D40</f>
        <v>0</v>
      </c>
      <c r="E38" s="36">
        <f t="shared" ref="E38:M38" si="13">E39+E40</f>
        <v>0</v>
      </c>
      <c r="F38" s="36">
        <f t="shared" si="13"/>
        <v>0</v>
      </c>
      <c r="G38" s="36">
        <f t="shared" si="13"/>
        <v>0</v>
      </c>
      <c r="H38" s="36">
        <f t="shared" si="13"/>
        <v>0</v>
      </c>
      <c r="I38" s="36">
        <f t="shared" si="13"/>
        <v>0</v>
      </c>
      <c r="J38" s="36">
        <f t="shared" si="13"/>
        <v>0</v>
      </c>
      <c r="K38" s="36">
        <f t="shared" si="13"/>
        <v>0</v>
      </c>
      <c r="L38" s="36">
        <f t="shared" si="13"/>
        <v>0</v>
      </c>
      <c r="M38" s="36">
        <f t="shared" si="13"/>
        <v>0</v>
      </c>
    </row>
    <row r="39" spans="1:13">
      <c r="A39" s="13"/>
      <c r="B39" s="196" t="s">
        <v>192</v>
      </c>
      <c r="C39" s="205"/>
      <c r="D39" s="205"/>
      <c r="E39" s="205">
        <f>D39</f>
        <v>0</v>
      </c>
      <c r="F39" s="205"/>
      <c r="G39" s="205">
        <f>E39*15</f>
        <v>0</v>
      </c>
      <c r="H39" s="178">
        <f>G39</f>
        <v>0</v>
      </c>
      <c r="I39" s="178">
        <f>H39+E39</f>
        <v>0</v>
      </c>
      <c r="J39" s="178">
        <f>4000*I39</f>
        <v>0</v>
      </c>
      <c r="K39" s="178"/>
      <c r="L39" s="141"/>
      <c r="M39" s="42">
        <f>J39+K39</f>
        <v>0</v>
      </c>
    </row>
    <row r="40" spans="1:13">
      <c r="A40" s="14"/>
      <c r="B40" s="180"/>
      <c r="C40" s="205"/>
      <c r="D40" s="205"/>
      <c r="E40" s="205"/>
      <c r="F40" s="205"/>
      <c r="G40" s="205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3">
      <c r="A42" s="9"/>
      <c r="B42" s="24" t="s">
        <v>13</v>
      </c>
      <c r="C42" s="205"/>
      <c r="D42" s="205"/>
      <c r="E42" s="205">
        <f>D42</f>
        <v>0</v>
      </c>
      <c r="F42" s="205"/>
      <c r="G42" s="205">
        <f>E42*44</f>
        <v>0</v>
      </c>
      <c r="H42" s="178">
        <f>G42</f>
        <v>0</v>
      </c>
      <c r="I42" s="178">
        <f>H42+E42*2</f>
        <v>0</v>
      </c>
      <c r="J42" s="178">
        <f>4300*I42</f>
        <v>0</v>
      </c>
      <c r="K42" s="178">
        <f>1500*H42</f>
        <v>0</v>
      </c>
      <c r="L42" s="141"/>
      <c r="M42" s="42">
        <f>J42+K42</f>
        <v>0</v>
      </c>
    </row>
    <row r="43" spans="1:13">
      <c r="A43" s="9"/>
      <c r="B43" s="24" t="s">
        <v>14</v>
      </c>
      <c r="C43" s="205"/>
      <c r="D43" s="205"/>
      <c r="E43" s="205">
        <f>D43</f>
        <v>0</v>
      </c>
      <c r="F43" s="205"/>
      <c r="G43" s="205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0</v>
      </c>
      <c r="E44" s="36">
        <f t="shared" ref="E44:L44" si="15">E45+E46+E47</f>
        <v>0</v>
      </c>
      <c r="F44" s="36"/>
      <c r="G44" s="36">
        <f t="shared" si="15"/>
        <v>0</v>
      </c>
      <c r="H44" s="36">
        <f t="shared" si="15"/>
        <v>0</v>
      </c>
      <c r="I44" s="36">
        <f t="shared" si="15"/>
        <v>0</v>
      </c>
      <c r="J44" s="37">
        <f>J45+J46+J47</f>
        <v>0</v>
      </c>
      <c r="K44" s="37">
        <f>K45+K46+K47</f>
        <v>0</v>
      </c>
      <c r="L44" s="36">
        <f t="shared" si="15"/>
        <v>0</v>
      </c>
      <c r="M44" s="37">
        <f>M45+M46+M47</f>
        <v>0</v>
      </c>
    </row>
    <row r="45" spans="1:13">
      <c r="A45" s="17"/>
      <c r="B45" s="25" t="s">
        <v>13</v>
      </c>
      <c r="C45" s="205"/>
      <c r="D45" s="205"/>
      <c r="E45" s="205">
        <f>D45</f>
        <v>0</v>
      </c>
      <c r="F45" s="205"/>
      <c r="G45" s="205">
        <f>D45*40</f>
        <v>0</v>
      </c>
      <c r="H45" s="178">
        <f>G45</f>
        <v>0</v>
      </c>
      <c r="I45" s="205">
        <f>E45*42</f>
        <v>0</v>
      </c>
      <c r="J45" s="178">
        <f>5590*I45</f>
        <v>0</v>
      </c>
      <c r="K45" s="178">
        <f>1500*H45</f>
        <v>0</v>
      </c>
      <c r="L45" s="141"/>
      <c r="M45" s="42">
        <f>J45+K45</f>
        <v>0</v>
      </c>
    </row>
    <row r="46" spans="1:13">
      <c r="A46" s="18"/>
      <c r="B46" s="24" t="s">
        <v>15</v>
      </c>
      <c r="C46" s="205"/>
      <c r="D46" s="205"/>
      <c r="E46" s="205">
        <f>D46</f>
        <v>0</v>
      </c>
      <c r="F46" s="205"/>
      <c r="G46" s="205">
        <f>D46*40</f>
        <v>0</v>
      </c>
      <c r="H46" s="178">
        <f>G46</f>
        <v>0</v>
      </c>
      <c r="I46" s="205">
        <f>E46*42</f>
        <v>0</v>
      </c>
      <c r="J46" s="178">
        <f>5590*I46</f>
        <v>0</v>
      </c>
      <c r="K46" s="178">
        <f>1500*H46</f>
        <v>0</v>
      </c>
      <c r="L46" s="141"/>
      <c r="M46" s="42">
        <f>J46+K46</f>
        <v>0</v>
      </c>
    </row>
    <row r="47" spans="1:13">
      <c r="A47" s="9"/>
      <c r="B47" s="22" t="s">
        <v>167</v>
      </c>
      <c r="C47" s="205"/>
      <c r="D47" s="205"/>
      <c r="E47" s="205">
        <f>D47</f>
        <v>0</v>
      </c>
      <c r="F47" s="205"/>
      <c r="G47" s="205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205"/>
      <c r="D49" s="205"/>
      <c r="E49" s="205">
        <f>D49</f>
        <v>0</v>
      </c>
      <c r="F49" s="205"/>
      <c r="G49" s="205">
        <f>D49*28</f>
        <v>0</v>
      </c>
      <c r="H49" s="178">
        <f>G49</f>
        <v>0</v>
      </c>
      <c r="I49" s="178">
        <f>H49+E49</f>
        <v>0</v>
      </c>
      <c r="J49" s="178">
        <f>4300*I49</f>
        <v>0</v>
      </c>
      <c r="K49" s="178">
        <f>2500*H49</f>
        <v>0</v>
      </c>
      <c r="L49" s="141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0</v>
      </c>
      <c r="E50" s="36">
        <f t="shared" ref="E50:L50" si="17">E51+E52</f>
        <v>0</v>
      </c>
      <c r="F50" s="36"/>
      <c r="G50" s="36">
        <f t="shared" si="17"/>
        <v>0</v>
      </c>
      <c r="H50" s="36">
        <f t="shared" si="17"/>
        <v>0</v>
      </c>
      <c r="I50" s="36">
        <f t="shared" si="17"/>
        <v>0</v>
      </c>
      <c r="J50" s="36">
        <f t="shared" si="17"/>
        <v>0</v>
      </c>
      <c r="K50" s="36">
        <f t="shared" si="17"/>
        <v>0</v>
      </c>
      <c r="L50" s="36">
        <f t="shared" si="17"/>
        <v>0</v>
      </c>
      <c r="M50" s="37">
        <f>M51+M52</f>
        <v>0</v>
      </c>
    </row>
    <row r="51" spans="1:13">
      <c r="A51" s="89"/>
      <c r="B51" s="92" t="s">
        <v>137</v>
      </c>
      <c r="C51" s="90"/>
      <c r="D51" s="90"/>
      <c r="E51" s="205">
        <f>D51</f>
        <v>0</v>
      </c>
      <c r="F51" s="90"/>
      <c r="G51" s="90">
        <f>E51*15</f>
        <v>0</v>
      </c>
      <c r="H51" s="178">
        <f>G51</f>
        <v>0</v>
      </c>
      <c r="I51" s="178">
        <f>H51+E51</f>
        <v>0</v>
      </c>
      <c r="J51" s="178">
        <f>4000*I51</f>
        <v>0</v>
      </c>
      <c r="K51" s="178"/>
      <c r="L51" s="91"/>
      <c r="M51" s="42">
        <f>J51+K51</f>
        <v>0</v>
      </c>
    </row>
    <row r="52" spans="1:13">
      <c r="A52" s="13"/>
      <c r="B52" s="93" t="s">
        <v>18</v>
      </c>
      <c r="C52" s="205"/>
      <c r="D52" s="205"/>
      <c r="E52" s="205">
        <f>D52</f>
        <v>0</v>
      </c>
      <c r="F52" s="205"/>
      <c r="G52" s="90">
        <f>E52*15</f>
        <v>0</v>
      </c>
      <c r="H52" s="178">
        <f>G52</f>
        <v>0</v>
      </c>
      <c r="I52" s="178">
        <f>H52+E52</f>
        <v>0</v>
      </c>
      <c r="J52" s="178">
        <f>4000*I52</f>
        <v>0</v>
      </c>
      <c r="K52" s="178"/>
      <c r="L52" s="141"/>
      <c r="M52" s="42">
        <f>J52+K52</f>
        <v>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0</v>
      </c>
      <c r="E57" s="60">
        <f>SUM(E58:E60)</f>
        <v>0</v>
      </c>
      <c r="F57" s="60"/>
      <c r="G57" s="60">
        <f>SUM(G58:G60)</f>
        <v>0</v>
      </c>
      <c r="H57" s="95">
        <f>SUM(H58:H60)</f>
        <v>0</v>
      </c>
      <c r="I57" s="60">
        <f t="shared" ref="I57:M57" si="20">SUM(I58:I60)</f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197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0</v>
      </c>
      <c r="E61" s="60">
        <f>E62+E63</f>
        <v>0</v>
      </c>
      <c r="F61" s="60"/>
      <c r="G61" s="60">
        <f>G62+G63</f>
        <v>0</v>
      </c>
      <c r="H61" s="60">
        <f t="shared" ref="H61:L61" si="22">H62+H63</f>
        <v>0</v>
      </c>
      <c r="I61" s="60">
        <f t="shared" si="22"/>
        <v>0</v>
      </c>
      <c r="J61" s="60">
        <f t="shared" si="22"/>
        <v>0</v>
      </c>
      <c r="K61" s="60">
        <f t="shared" si="22"/>
        <v>0</v>
      </c>
      <c r="L61" s="60">
        <f t="shared" si="22"/>
        <v>0</v>
      </c>
      <c r="M61" s="95">
        <f>M62+M63</f>
        <v>0</v>
      </c>
    </row>
    <row r="62" spans="1:13">
      <c r="A62" s="109"/>
      <c r="B62" s="112" t="s">
        <v>165</v>
      </c>
      <c r="C62" s="114"/>
      <c r="D62" s="114"/>
      <c r="E62" s="111">
        <f>D62</f>
        <v>0</v>
      </c>
      <c r="F62" s="114"/>
      <c r="G62" s="114"/>
      <c r="H62" s="115">
        <f>G62</f>
        <v>0</v>
      </c>
      <c r="I62" s="115">
        <f>H62+E62*2</f>
        <v>0</v>
      </c>
      <c r="J62" s="116">
        <f>4300*I62</f>
        <v>0</v>
      </c>
      <c r="K62" s="115">
        <f>H62*2500</f>
        <v>0</v>
      </c>
      <c r="L62" s="117"/>
      <c r="M62" s="42">
        <f>J62+K62</f>
        <v>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/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/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0</v>
      </c>
      <c r="E72" s="103">
        <f t="shared" si="25"/>
        <v>0</v>
      </c>
      <c r="F72" s="103">
        <f t="shared" si="25"/>
        <v>0</v>
      </c>
      <c r="G72" s="103">
        <f t="shared" si="25"/>
        <v>0</v>
      </c>
      <c r="H72" s="104">
        <f t="shared" si="25"/>
        <v>0</v>
      </c>
      <c r="I72" s="104">
        <f t="shared" si="25"/>
        <v>0</v>
      </c>
      <c r="J72" s="104">
        <f t="shared" si="25"/>
        <v>0</v>
      </c>
      <c r="K72" s="104">
        <f t="shared" si="25"/>
        <v>0</v>
      </c>
      <c r="L72" s="103">
        <f t="shared" si="25"/>
        <v>0</v>
      </c>
      <c r="M72" s="104">
        <f>M73</f>
        <v>0</v>
      </c>
    </row>
    <row r="73" spans="1:13">
      <c r="A73" s="14"/>
      <c r="B73" s="128" t="s">
        <v>182</v>
      </c>
      <c r="C73" s="101"/>
      <c r="D73" s="101"/>
      <c r="E73" s="101">
        <f>D73</f>
        <v>0</v>
      </c>
      <c r="F73" s="101"/>
      <c r="G73" s="101">
        <f>E73*41</f>
        <v>0</v>
      </c>
      <c r="H73" s="102">
        <f>G73</f>
        <v>0</v>
      </c>
      <c r="I73" s="102">
        <f>H73+E73*2</f>
        <v>0</v>
      </c>
      <c r="J73" s="178">
        <f>5590*I73</f>
        <v>0</v>
      </c>
      <c r="K73" s="178">
        <f>3200*H73</f>
        <v>0</v>
      </c>
      <c r="L73" s="45"/>
      <c r="M73" s="42">
        <f>J73+K73</f>
        <v>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0</v>
      </c>
      <c r="D76" s="41">
        <f>D8+D13+D20+D22+D24+D26+D28+D32+D34+D38+D41+D44+D48+D50+D53+D55+D57+D61+D66+D68+D70+D72</f>
        <v>0</v>
      </c>
      <c r="E76" s="41">
        <f>E8+E13+E20+E22+E24+E26+E28+E32+E34+E38+E41+E44+E48+E50+E53+E55+E57+E61+E64+E66+E68+E70+E72</f>
        <v>0</v>
      </c>
      <c r="F76" s="41">
        <f>F8+F13+F28+F34+F64</f>
        <v>0</v>
      </c>
      <c r="G76" s="41">
        <f>G8+G13+G20+G22+G24+G26+G28+G32+G34+G38+G41+G44+G48+G50+G53+G55+G57+G61+G66+G68+G70+G72</f>
        <v>0</v>
      </c>
      <c r="H76" s="41">
        <f>H8+H13+H20+H22+H24+H26+H28+H32+H34+H38+H41+H44+H48+H50+H53+H55+H57+H61+H64+H66+H68+H70+H72</f>
        <v>0</v>
      </c>
      <c r="I76" s="41">
        <f>I8+I13+I20+I22+I24+I26+I28+I32+I34+I38+I41+I44+I48+I50+I53+I55+I57+I61+I64+I66+I68+I70+I72</f>
        <v>0</v>
      </c>
      <c r="J76" s="41">
        <f>J8+J13+J20+J22+J24+J26+J28+J32+J34+J38+J41+J44+J48+J50+J53+J55+J57+J61+J64+J66+J68+J70+J72</f>
        <v>0</v>
      </c>
      <c r="K76" s="41">
        <f>K8+K13+K20+K22+K24+K26+K28+K32+K34+K38+K41+K44+K48+K50+K53+K55+K57+K61+K64+K66+K68+K70+K72</f>
        <v>0</v>
      </c>
      <c r="L76" s="41"/>
      <c r="M76" s="41">
        <f>M8+M13+M20+M22+M24+M26+M28+M32+M34+M38+M41+M44+M48+M50+M53+M55+M57+M61+M64+M77+M78+M66+M68+M70+M72</f>
        <v>0</v>
      </c>
    </row>
    <row r="77" spans="1:13" ht="13.5" thickTop="1">
      <c r="D77" s="270"/>
      <c r="E77" s="270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204"/>
      <c r="D78" s="248"/>
      <c r="E78" s="248"/>
      <c r="F78" s="204"/>
      <c r="G78" s="204"/>
      <c r="H78" s="81"/>
      <c r="J78" s="80"/>
      <c r="K78" s="87" t="s">
        <v>88</v>
      </c>
      <c r="L78" s="88"/>
      <c r="M78" s="87">
        <f>15000*L78</f>
        <v>0</v>
      </c>
    </row>
    <row r="79" spans="1:13">
      <c r="B79" s="132"/>
      <c r="C79" s="204"/>
      <c r="D79" s="261"/>
      <c r="E79" s="261"/>
      <c r="F79" s="204"/>
      <c r="G79" s="204"/>
      <c r="H79" s="81"/>
      <c r="K79" s="73" t="s">
        <v>32</v>
      </c>
      <c r="L79" s="206">
        <f>L77+L78</f>
        <v>0</v>
      </c>
    </row>
    <row r="80" spans="1:13">
      <c r="B80" s="132"/>
      <c r="C80" s="204"/>
      <c r="D80" s="263"/>
      <c r="E80" s="263"/>
      <c r="F80" s="133"/>
      <c r="G80" s="133"/>
      <c r="H80" s="82"/>
      <c r="I80" s="77"/>
      <c r="J80" s="134"/>
      <c r="K80" s="81"/>
      <c r="L80" s="204"/>
      <c r="M80" s="81"/>
    </row>
    <row r="81" spans="2:13">
      <c r="B81" s="132"/>
      <c r="C81" s="204"/>
      <c r="D81" s="261"/>
      <c r="E81" s="261"/>
      <c r="F81" s="204"/>
      <c r="G81" s="204"/>
      <c r="H81" s="82"/>
      <c r="I81" s="74"/>
      <c r="J81" s="81"/>
      <c r="K81" s="136"/>
      <c r="L81" s="136"/>
      <c r="M81" s="136"/>
    </row>
    <row r="82" spans="2:13">
      <c r="B82" s="132"/>
      <c r="C82" s="204"/>
      <c r="D82" s="261"/>
      <c r="E82" s="261"/>
      <c r="F82" s="204"/>
      <c r="G82" s="204"/>
      <c r="H82" s="82"/>
      <c r="I82" s="73"/>
      <c r="J82" s="81"/>
      <c r="K82" s="81"/>
      <c r="L82" s="139"/>
      <c r="M82" s="97"/>
    </row>
    <row r="83" spans="2:13">
      <c r="B83" s="132"/>
      <c r="C83" s="204"/>
      <c r="D83" s="261"/>
      <c r="E83" s="261"/>
      <c r="F83" s="204"/>
      <c r="G83" s="204"/>
      <c r="H83" s="82"/>
      <c r="I83" s="74"/>
      <c r="J83" s="81"/>
      <c r="K83" s="81"/>
      <c r="L83" s="204"/>
      <c r="M83" s="97"/>
    </row>
    <row r="84" spans="2:13">
      <c r="B84" s="132"/>
      <c r="C84" s="204"/>
      <c r="D84" s="261"/>
      <c r="E84" s="261"/>
      <c r="F84" s="135"/>
      <c r="G84" s="135"/>
      <c r="H84" s="83"/>
      <c r="I84" s="74"/>
      <c r="J84" s="81"/>
      <c r="K84" s="81"/>
      <c r="L84" s="204"/>
      <c r="M84" s="81"/>
    </row>
    <row r="85" spans="2:13">
      <c r="B85" s="132"/>
      <c r="C85" s="204"/>
      <c r="D85" s="261"/>
      <c r="E85" s="261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204"/>
      <c r="D86" s="262"/>
      <c r="E86" s="262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204"/>
      <c r="D87" s="261"/>
      <c r="E87" s="261"/>
      <c r="F87" s="204"/>
      <c r="G87" s="204"/>
      <c r="H87" s="97"/>
      <c r="J87" s="81"/>
      <c r="K87" s="81"/>
      <c r="L87" s="81"/>
      <c r="M87" s="97"/>
    </row>
    <row r="88" spans="2:13">
      <c r="B88" s="137"/>
      <c r="C88" s="204"/>
      <c r="D88" s="261"/>
      <c r="E88" s="261"/>
      <c r="F88" s="204"/>
      <c r="G88" s="204"/>
      <c r="H88" s="81"/>
      <c r="I88" s="31"/>
      <c r="J88" s="31"/>
    </row>
    <row r="89" spans="2:13">
      <c r="B89" s="138"/>
      <c r="C89" s="139"/>
      <c r="D89" s="261"/>
      <c r="E89" s="261"/>
      <c r="F89" s="204"/>
      <c r="G89" s="204"/>
      <c r="H89" s="81"/>
    </row>
    <row r="90" spans="2:13">
      <c r="B90" s="140"/>
      <c r="C90" s="204"/>
      <c r="D90" s="261"/>
      <c r="E90" s="261"/>
      <c r="F90" s="81"/>
      <c r="G90" s="81"/>
      <c r="H90" s="81"/>
      <c r="J90" s="31"/>
      <c r="M90" s="31"/>
    </row>
    <row r="91" spans="2:13">
      <c r="B91" s="140"/>
      <c r="C91" s="204"/>
      <c r="D91" s="261"/>
      <c r="E91" s="261"/>
      <c r="F91" s="81"/>
      <c r="G91" s="81"/>
      <c r="H91" s="81"/>
      <c r="J91" t="s">
        <v>70</v>
      </c>
    </row>
  </sheetData>
  <mergeCells count="28">
    <mergeCell ref="D91:E91"/>
    <mergeCell ref="D90:E90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8:E88"/>
    <mergeCell ref="D89:E89"/>
    <mergeCell ref="D86:E86"/>
    <mergeCell ref="D87:E87"/>
    <mergeCell ref="D77:E77"/>
    <mergeCell ref="D78:E78"/>
    <mergeCell ref="D83:E83"/>
    <mergeCell ref="D84:E84"/>
    <mergeCell ref="D85:E85"/>
    <mergeCell ref="D79:E79"/>
    <mergeCell ref="D80:E80"/>
    <mergeCell ref="D81:E81"/>
    <mergeCell ref="D82:E82"/>
  </mergeCells>
  <phoneticPr fontId="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M91"/>
  <sheetViews>
    <sheetView workbookViewId="0">
      <selection sqref="A1:XFD1048576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2" t="s">
        <v>64</v>
      </c>
      <c r="B1" s="272"/>
      <c r="C1" s="272"/>
      <c r="D1" s="273" t="s">
        <v>65</v>
      </c>
      <c r="E1" s="273"/>
      <c r="F1" s="273"/>
      <c r="G1" s="273"/>
      <c r="H1" s="273"/>
      <c r="I1" s="273"/>
      <c r="J1" s="273"/>
      <c r="K1" s="273"/>
      <c r="L1" s="273"/>
      <c r="M1" s="273"/>
    </row>
    <row r="2" spans="1:13">
      <c r="A2" s="273" t="s">
        <v>66</v>
      </c>
      <c r="B2" s="273"/>
      <c r="C2" s="273"/>
      <c r="D2" s="274" t="s">
        <v>67</v>
      </c>
      <c r="E2" s="274"/>
      <c r="F2" s="274"/>
      <c r="G2" s="274"/>
      <c r="H2" s="274"/>
      <c r="I2" s="274"/>
      <c r="J2" s="274"/>
      <c r="K2" s="274"/>
      <c r="L2" s="274"/>
      <c r="M2" s="274"/>
    </row>
    <row r="3" spans="1:13">
      <c r="A3" s="249" t="s">
        <v>68</v>
      </c>
      <c r="B3" s="249"/>
      <c r="C3" s="249"/>
    </row>
    <row r="4" spans="1:13" ht="20.25">
      <c r="A4" s="271" t="s">
        <v>69</v>
      </c>
      <c r="B4" s="271"/>
      <c r="C4" s="271"/>
      <c r="D4" s="271"/>
      <c r="E4" s="271"/>
      <c r="F4" s="271"/>
      <c r="G4" s="271"/>
      <c r="H4" s="271"/>
      <c r="I4" s="271"/>
      <c r="J4" s="271"/>
      <c r="K4" s="271"/>
      <c r="L4" s="271"/>
      <c r="M4" s="271"/>
    </row>
    <row r="5" spans="1:13" ht="13.5" thickBot="1">
      <c r="A5" s="264" t="s">
        <v>194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</row>
    <row r="6" spans="1:13" ht="13.5" customHeight="1" thickTop="1">
      <c r="A6" s="5" t="s">
        <v>0</v>
      </c>
      <c r="B6" s="20" t="s">
        <v>1</v>
      </c>
      <c r="C6" s="265" t="s">
        <v>31</v>
      </c>
      <c r="D6" s="265"/>
      <c r="E6" s="265"/>
      <c r="F6" s="265" t="s">
        <v>33</v>
      </c>
      <c r="G6" s="265"/>
      <c r="H6" s="265"/>
      <c r="I6" s="265"/>
      <c r="J6" s="266" t="s">
        <v>41</v>
      </c>
      <c r="K6" s="266" t="s">
        <v>42</v>
      </c>
      <c r="L6" s="266" t="s">
        <v>43</v>
      </c>
      <c r="M6" s="268" t="s">
        <v>45</v>
      </c>
    </row>
    <row r="7" spans="1:13">
      <c r="A7" s="6" t="s">
        <v>2</v>
      </c>
      <c r="B7" s="21" t="s">
        <v>38</v>
      </c>
      <c r="C7" s="205" t="s">
        <v>35</v>
      </c>
      <c r="D7" s="205" t="s">
        <v>36</v>
      </c>
      <c r="E7" s="205" t="s">
        <v>32</v>
      </c>
      <c r="F7" s="205" t="s">
        <v>34</v>
      </c>
      <c r="G7" s="205" t="s">
        <v>37</v>
      </c>
      <c r="H7" s="27" t="s">
        <v>39</v>
      </c>
      <c r="I7" s="205" t="s">
        <v>40</v>
      </c>
      <c r="J7" s="267"/>
      <c r="K7" s="267"/>
      <c r="L7" s="267"/>
      <c r="M7" s="269"/>
    </row>
    <row r="8" spans="1:13">
      <c r="A8" s="35">
        <v>1</v>
      </c>
      <c r="B8" s="32" t="s">
        <v>20</v>
      </c>
      <c r="C8" s="33">
        <f>C9</f>
        <v>0</v>
      </c>
      <c r="D8" s="33">
        <f>D10+D11+D12</f>
        <v>0</v>
      </c>
      <c r="E8" s="33">
        <f>SUM(E9:E12)</f>
        <v>0</v>
      </c>
      <c r="F8" s="33">
        <f>F9</f>
        <v>0</v>
      </c>
      <c r="G8" s="33">
        <f>G10+G11+G12</f>
        <v>0</v>
      </c>
      <c r="H8" s="34">
        <f>SUM(H9:H12)</f>
        <v>0</v>
      </c>
      <c r="I8" s="34">
        <f>SUM(I9:I12)</f>
        <v>0</v>
      </c>
      <c r="J8" s="34">
        <f>SUM(J9:J12)</f>
        <v>0</v>
      </c>
      <c r="K8" s="34">
        <f>SUM(K9:K12)</f>
        <v>0</v>
      </c>
      <c r="L8" s="34">
        <f>L9+L10+L11+L12</f>
        <v>0</v>
      </c>
      <c r="M8" s="34">
        <f>SUM(M9:M12)</f>
        <v>0</v>
      </c>
    </row>
    <row r="9" spans="1:13">
      <c r="A9" s="8"/>
      <c r="B9" s="1" t="s">
        <v>3</v>
      </c>
      <c r="C9" s="205"/>
      <c r="D9" s="205"/>
      <c r="E9" s="205">
        <f>C9</f>
        <v>0</v>
      </c>
      <c r="F9" s="205">
        <f>E9*24</f>
        <v>0</v>
      </c>
      <c r="G9" s="205"/>
      <c r="H9" s="178">
        <f>F9</f>
        <v>0</v>
      </c>
      <c r="I9" s="178">
        <f>H9+E9</f>
        <v>0</v>
      </c>
      <c r="J9" s="178">
        <f>3200*I9</f>
        <v>0</v>
      </c>
      <c r="K9" s="178">
        <f>1600*H9</f>
        <v>0</v>
      </c>
      <c r="L9" s="141"/>
      <c r="M9" s="42">
        <f t="shared" ref="M9:M12" si="0">J9+K9</f>
        <v>0</v>
      </c>
    </row>
    <row r="10" spans="1:13">
      <c r="A10" s="9"/>
      <c r="B10" s="1" t="s">
        <v>6</v>
      </c>
      <c r="C10" s="205"/>
      <c r="D10" s="205"/>
      <c r="E10" s="205">
        <f>D10</f>
        <v>0</v>
      </c>
      <c r="F10" s="205"/>
      <c r="G10" s="205"/>
      <c r="H10" s="178">
        <f>G10</f>
        <v>0</v>
      </c>
      <c r="I10" s="178">
        <f>H10+E10</f>
        <v>0</v>
      </c>
      <c r="J10" s="178">
        <f>3200*I10</f>
        <v>0</v>
      </c>
      <c r="K10" s="178">
        <f>1600*H10</f>
        <v>0</v>
      </c>
      <c r="L10" s="141"/>
      <c r="M10" s="42">
        <f t="shared" si="0"/>
        <v>0</v>
      </c>
    </row>
    <row r="11" spans="1:13">
      <c r="A11" s="10"/>
      <c r="B11" s="1" t="s">
        <v>5</v>
      </c>
      <c r="C11" s="205"/>
      <c r="D11" s="205"/>
      <c r="E11" s="205">
        <f>D11</f>
        <v>0</v>
      </c>
      <c r="F11" s="205"/>
      <c r="G11" s="205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5"/>
      <c r="D12" s="205"/>
      <c r="E12" s="205">
        <f>D12</f>
        <v>0</v>
      </c>
      <c r="F12" s="205"/>
      <c r="G12" s="205">
        <f>E12*32</f>
        <v>0</v>
      </c>
      <c r="H12" s="178">
        <f>G12</f>
        <v>0</v>
      </c>
      <c r="I12" s="178">
        <f>H12+E12*2</f>
        <v>0</v>
      </c>
      <c r="J12" s="178">
        <f>4000*I12</f>
        <v>0</v>
      </c>
      <c r="K12" s="178"/>
      <c r="L12" s="141"/>
      <c r="M12" s="42">
        <f t="shared" si="0"/>
        <v>0</v>
      </c>
    </row>
    <row r="13" spans="1:13">
      <c r="A13" s="35">
        <v>2</v>
      </c>
      <c r="B13" s="32" t="s">
        <v>21</v>
      </c>
      <c r="C13" s="36">
        <f>C14</f>
        <v>0</v>
      </c>
      <c r="D13" s="36">
        <f>D15+D16+D17+D18+D19</f>
        <v>0</v>
      </c>
      <c r="E13" s="36">
        <f>SUM(E14:E19)</f>
        <v>0</v>
      </c>
      <c r="F13" s="36">
        <f>F14</f>
        <v>0</v>
      </c>
      <c r="G13" s="36">
        <f>G15+G16+G17+G18+G19</f>
        <v>0</v>
      </c>
      <c r="H13" s="37">
        <f>SUM(H14:H19)</f>
        <v>0</v>
      </c>
      <c r="I13" s="37">
        <f>SUM(I14:I19)</f>
        <v>0</v>
      </c>
      <c r="J13" s="37">
        <f>SUM(J14:J19)</f>
        <v>0</v>
      </c>
      <c r="K13" s="37">
        <f>SUM(K14:K19)</f>
        <v>0</v>
      </c>
      <c r="L13" s="44">
        <f>L14+L15+L16+L17+L18+L19</f>
        <v>0</v>
      </c>
      <c r="M13" s="37">
        <f>SUM(M14:M19)</f>
        <v>0</v>
      </c>
    </row>
    <row r="14" spans="1:13">
      <c r="A14" s="12"/>
      <c r="B14" s="1" t="s">
        <v>3</v>
      </c>
      <c r="C14" s="205"/>
      <c r="D14" s="205"/>
      <c r="E14" s="205">
        <f>C14</f>
        <v>0</v>
      </c>
      <c r="F14" s="205">
        <f>C14*15</f>
        <v>0</v>
      </c>
      <c r="G14" s="205"/>
      <c r="H14" s="178">
        <f>F14</f>
        <v>0</v>
      </c>
      <c r="I14" s="178">
        <f t="shared" ref="I14:I19" si="2">H14+E14</f>
        <v>0</v>
      </c>
      <c r="J14" s="178">
        <f>3200*I14</f>
        <v>0</v>
      </c>
      <c r="K14" s="178">
        <f>H14*1600</f>
        <v>0</v>
      </c>
      <c r="L14" s="141"/>
      <c r="M14" s="42">
        <f>J14+K14</f>
        <v>0</v>
      </c>
    </row>
    <row r="15" spans="1:13">
      <c r="A15" s="12"/>
      <c r="B15" s="1" t="s">
        <v>6</v>
      </c>
      <c r="C15" s="205"/>
      <c r="D15" s="205"/>
      <c r="E15" s="205">
        <f>D15</f>
        <v>0</v>
      </c>
      <c r="F15" s="205"/>
      <c r="G15" s="205">
        <f>D15*15</f>
        <v>0</v>
      </c>
      <c r="H15" s="178">
        <f>G15</f>
        <v>0</v>
      </c>
      <c r="I15" s="178">
        <f t="shared" si="2"/>
        <v>0</v>
      </c>
      <c r="J15" s="178">
        <f t="shared" ref="J15:J19" si="3">3200*I15</f>
        <v>0</v>
      </c>
      <c r="K15" s="178">
        <f t="shared" ref="K15:K19" si="4">H15*1600</f>
        <v>0</v>
      </c>
      <c r="L15" s="141"/>
      <c r="M15" s="42">
        <f t="shared" ref="M15:M19" si="5">J15+K15</f>
        <v>0</v>
      </c>
    </row>
    <row r="16" spans="1:13">
      <c r="A16" s="12"/>
      <c r="B16" s="1" t="s">
        <v>5</v>
      </c>
      <c r="C16" s="205"/>
      <c r="D16" s="205"/>
      <c r="E16" s="205">
        <f>D16</f>
        <v>0</v>
      </c>
      <c r="F16" s="205"/>
      <c r="G16" s="205">
        <f>D16*15</f>
        <v>0</v>
      </c>
      <c r="H16" s="178">
        <f>G16</f>
        <v>0</v>
      </c>
      <c r="I16" s="178">
        <f t="shared" si="2"/>
        <v>0</v>
      </c>
      <c r="J16" s="178">
        <f t="shared" si="3"/>
        <v>0</v>
      </c>
      <c r="K16" s="178">
        <f t="shared" si="4"/>
        <v>0</v>
      </c>
      <c r="L16" s="141"/>
      <c r="M16" s="42">
        <f t="shared" si="5"/>
        <v>0</v>
      </c>
    </row>
    <row r="17" spans="1:13">
      <c r="A17" s="12"/>
      <c r="B17" s="2" t="s">
        <v>7</v>
      </c>
      <c r="C17" s="205"/>
      <c r="D17" s="205"/>
      <c r="E17" s="205">
        <f>D17</f>
        <v>0</v>
      </c>
      <c r="F17" s="205"/>
      <c r="G17" s="205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5"/>
      <c r="D18" s="205"/>
      <c r="E18" s="205">
        <f>D18</f>
        <v>0</v>
      </c>
      <c r="F18" s="205"/>
      <c r="G18" s="205">
        <f>D18*15</f>
        <v>0</v>
      </c>
      <c r="H18" s="178">
        <f>G18</f>
        <v>0</v>
      </c>
      <c r="I18" s="178">
        <f t="shared" si="2"/>
        <v>0</v>
      </c>
      <c r="J18" s="178">
        <f t="shared" si="3"/>
        <v>0</v>
      </c>
      <c r="K18" s="178">
        <f t="shared" si="4"/>
        <v>0</v>
      </c>
      <c r="L18" s="141"/>
      <c r="M18" s="42">
        <f t="shared" si="5"/>
        <v>0</v>
      </c>
    </row>
    <row r="19" spans="1:13">
      <c r="A19" s="14"/>
      <c r="B19" s="23" t="s">
        <v>4</v>
      </c>
      <c r="C19" s="205"/>
      <c r="D19" s="205"/>
      <c r="E19" s="205">
        <f>D19</f>
        <v>0</v>
      </c>
      <c r="F19" s="205"/>
      <c r="G19" s="205">
        <f>D19*15</f>
        <v>0</v>
      </c>
      <c r="H19" s="178">
        <f>G19</f>
        <v>0</v>
      </c>
      <c r="I19" s="178">
        <f t="shared" si="2"/>
        <v>0</v>
      </c>
      <c r="J19" s="178">
        <f t="shared" si="3"/>
        <v>0</v>
      </c>
      <c r="K19" s="178">
        <f t="shared" si="4"/>
        <v>0</v>
      </c>
      <c r="L19" s="141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0</v>
      </c>
      <c r="E20" s="36">
        <f t="shared" ref="E20:L20" si="6">E21</f>
        <v>0</v>
      </c>
      <c r="F20" s="36"/>
      <c r="G20" s="36">
        <f t="shared" si="6"/>
        <v>0</v>
      </c>
      <c r="H20" s="36">
        <f t="shared" si="6"/>
        <v>0</v>
      </c>
      <c r="I20" s="36">
        <f t="shared" si="6"/>
        <v>0</v>
      </c>
      <c r="J20" s="36">
        <f t="shared" si="6"/>
        <v>0</v>
      </c>
      <c r="K20" s="36">
        <f t="shared" si="6"/>
        <v>0</v>
      </c>
      <c r="L20" s="36">
        <f t="shared" si="6"/>
        <v>0</v>
      </c>
      <c r="M20" s="37">
        <f>M21</f>
        <v>0</v>
      </c>
    </row>
    <row r="21" spans="1:13">
      <c r="A21" s="10"/>
      <c r="B21" s="24" t="s">
        <v>19</v>
      </c>
      <c r="C21" s="205"/>
      <c r="D21" s="205"/>
      <c r="E21" s="205">
        <f>D21</f>
        <v>0</v>
      </c>
      <c r="F21" s="205"/>
      <c r="G21" s="205"/>
      <c r="H21" s="178">
        <f>G21</f>
        <v>0</v>
      </c>
      <c r="I21" s="178"/>
      <c r="J21" s="178">
        <f>3200*I21</f>
        <v>0</v>
      </c>
      <c r="K21" s="178"/>
      <c r="L21" s="141"/>
      <c r="M21" s="42">
        <f>J21+K21</f>
        <v>0</v>
      </c>
    </row>
    <row r="22" spans="1:13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3">
      <c r="A23" s="15"/>
      <c r="B23" s="3" t="s">
        <v>9</v>
      </c>
      <c r="C23" s="205"/>
      <c r="D23" s="205"/>
      <c r="E23" s="205">
        <f>D23</f>
        <v>0</v>
      </c>
      <c r="F23" s="205"/>
      <c r="G23" s="205">
        <f>E23*32</f>
        <v>0</v>
      </c>
      <c r="H23" s="178">
        <f>G23</f>
        <v>0</v>
      </c>
      <c r="I23" s="178">
        <f>H23+E23*2</f>
        <v>0</v>
      </c>
      <c r="J23" s="178">
        <f>3200*I23</f>
        <v>0</v>
      </c>
      <c r="K23" s="178">
        <f>1600*H23</f>
        <v>0</v>
      </c>
      <c r="L23" s="141"/>
      <c r="M23" s="42">
        <f>J23+K23</f>
        <v>0</v>
      </c>
    </row>
    <row r="24" spans="1:13">
      <c r="A24" s="35">
        <v>5</v>
      </c>
      <c r="B24" s="32" t="s">
        <v>24</v>
      </c>
      <c r="C24" s="36"/>
      <c r="D24" s="36">
        <f>D25</f>
        <v>0</v>
      </c>
      <c r="E24" s="36">
        <f t="shared" ref="E24:L24" si="8">E25</f>
        <v>0</v>
      </c>
      <c r="F24" s="36"/>
      <c r="G24" s="36">
        <f t="shared" si="8"/>
        <v>0</v>
      </c>
      <c r="H24" s="36">
        <f t="shared" si="8"/>
        <v>0</v>
      </c>
      <c r="I24" s="36">
        <f t="shared" si="8"/>
        <v>0</v>
      </c>
      <c r="J24" s="36">
        <f t="shared" si="8"/>
        <v>0</v>
      </c>
      <c r="K24" s="36">
        <f t="shared" si="8"/>
        <v>0</v>
      </c>
      <c r="L24" s="36">
        <f t="shared" si="8"/>
        <v>0</v>
      </c>
      <c r="M24" s="37">
        <f>M25</f>
        <v>0</v>
      </c>
    </row>
    <row r="25" spans="1:13">
      <c r="A25" s="16"/>
      <c r="B25" s="23" t="s">
        <v>10</v>
      </c>
      <c r="C25" s="205"/>
      <c r="D25" s="205"/>
      <c r="E25" s="205">
        <f>D25</f>
        <v>0</v>
      </c>
      <c r="F25" s="205"/>
      <c r="G25" s="205">
        <f>E25*28</f>
        <v>0</v>
      </c>
      <c r="H25" s="178">
        <f>G25</f>
        <v>0</v>
      </c>
      <c r="I25" s="178">
        <f>H25+E25</f>
        <v>0</v>
      </c>
      <c r="J25" s="178">
        <f>3200*I25</f>
        <v>0</v>
      </c>
      <c r="K25" s="178">
        <f>1600*H25</f>
        <v>0</v>
      </c>
      <c r="L25" s="141"/>
      <c r="M25" s="42">
        <f>J25+K25</f>
        <v>0</v>
      </c>
    </row>
    <row r="26" spans="1:13">
      <c r="A26" s="38">
        <v>6</v>
      </c>
      <c r="B26" s="32" t="s">
        <v>25</v>
      </c>
      <c r="C26" s="36"/>
      <c r="D26" s="36">
        <f>D27</f>
        <v>0</v>
      </c>
      <c r="E26" s="36">
        <f t="shared" ref="E26:L26" si="9">E27</f>
        <v>0</v>
      </c>
      <c r="F26" s="36"/>
      <c r="G26" s="36">
        <f t="shared" si="9"/>
        <v>0</v>
      </c>
      <c r="H26" s="36">
        <f t="shared" si="9"/>
        <v>0</v>
      </c>
      <c r="I26" s="36">
        <f t="shared" si="9"/>
        <v>0</v>
      </c>
      <c r="J26" s="36">
        <f t="shared" si="9"/>
        <v>0</v>
      </c>
      <c r="K26" s="36">
        <f t="shared" si="9"/>
        <v>0</v>
      </c>
      <c r="L26" s="36">
        <f t="shared" si="9"/>
        <v>0</v>
      </c>
      <c r="M26" s="37">
        <f>M27</f>
        <v>0</v>
      </c>
    </row>
    <row r="27" spans="1:13">
      <c r="A27" s="15"/>
      <c r="B27" s="3" t="s">
        <v>10</v>
      </c>
      <c r="C27" s="205"/>
      <c r="D27" s="205"/>
      <c r="E27" s="205">
        <f>D27</f>
        <v>0</v>
      </c>
      <c r="F27" s="205"/>
      <c r="G27" s="205">
        <f>E27*24</f>
        <v>0</v>
      </c>
      <c r="H27" s="178">
        <f>G27</f>
        <v>0</v>
      </c>
      <c r="I27" s="178">
        <f>H27+E27</f>
        <v>0</v>
      </c>
      <c r="J27" s="178">
        <f>3200*I27</f>
        <v>0</v>
      </c>
      <c r="K27" s="178">
        <f>1600*H27</f>
        <v>0</v>
      </c>
      <c r="L27" s="141"/>
      <c r="M27" s="42">
        <f>J27+K27</f>
        <v>0</v>
      </c>
    </row>
    <row r="28" spans="1:13">
      <c r="A28" s="35">
        <v>7</v>
      </c>
      <c r="B28" s="32" t="s">
        <v>26</v>
      </c>
      <c r="C28" s="36">
        <f>C29</f>
        <v>0</v>
      </c>
      <c r="D28" s="36">
        <f>D30+D31</f>
        <v>0</v>
      </c>
      <c r="E28" s="36">
        <f>SUM(E29:E31)</f>
        <v>0</v>
      </c>
      <c r="F28" s="36">
        <f>F29</f>
        <v>0</v>
      </c>
      <c r="G28" s="37">
        <f>G30+G31</f>
        <v>0</v>
      </c>
      <c r="H28" s="37">
        <f>SUM(H29:H31)</f>
        <v>0</v>
      </c>
      <c r="I28" s="36">
        <f t="shared" ref="I28:M28" si="10">SUM(I29:I31)</f>
        <v>0</v>
      </c>
      <c r="J28" s="36">
        <f t="shared" si="10"/>
        <v>0</v>
      </c>
      <c r="K28" s="36">
        <f t="shared" si="10"/>
        <v>0</v>
      </c>
      <c r="L28" s="36">
        <f t="shared" si="10"/>
        <v>0</v>
      </c>
      <c r="M28" s="37">
        <f t="shared" si="10"/>
        <v>0</v>
      </c>
    </row>
    <row r="29" spans="1:13">
      <c r="A29" s="12"/>
      <c r="B29" s="1" t="s">
        <v>3</v>
      </c>
      <c r="C29" s="205"/>
      <c r="D29" s="205"/>
      <c r="E29" s="205">
        <f>C29</f>
        <v>0</v>
      </c>
      <c r="F29" s="205"/>
      <c r="G29" s="205"/>
      <c r="H29" s="178">
        <f>F29</f>
        <v>0</v>
      </c>
      <c r="I29" s="178">
        <f>H29+E29</f>
        <v>0</v>
      </c>
      <c r="J29" s="178">
        <f>3200*I29</f>
        <v>0</v>
      </c>
      <c r="K29" s="178">
        <f>1600*H29</f>
        <v>0</v>
      </c>
      <c r="L29" s="141"/>
      <c r="M29" s="42">
        <f>J29+K29</f>
        <v>0</v>
      </c>
    </row>
    <row r="30" spans="1:13">
      <c r="A30" s="12"/>
      <c r="B30" s="1" t="s">
        <v>11</v>
      </c>
      <c r="C30" s="205"/>
      <c r="D30" s="205"/>
      <c r="E30" s="205">
        <f>D30</f>
        <v>0</v>
      </c>
      <c r="F30" s="205"/>
      <c r="G30" s="178"/>
      <c r="H30" s="178">
        <f>G30</f>
        <v>0</v>
      </c>
      <c r="I30" s="178">
        <f>H30+E30</f>
        <v>0</v>
      </c>
      <c r="J30" s="178">
        <f>3200*I30</f>
        <v>0</v>
      </c>
      <c r="K30" s="178">
        <f>1600*H30</f>
        <v>0</v>
      </c>
      <c r="L30" s="141"/>
      <c r="M30" s="42">
        <f>J30+K30+M74</f>
        <v>0</v>
      </c>
    </row>
    <row r="31" spans="1:13">
      <c r="A31" s="14"/>
      <c r="B31" s="130" t="s">
        <v>188</v>
      </c>
      <c r="C31" s="205"/>
      <c r="D31" s="205"/>
      <c r="E31" s="205">
        <f>D31</f>
        <v>0</v>
      </c>
      <c r="F31" s="205"/>
      <c r="G31" s="178">
        <f>E31*15</f>
        <v>0</v>
      </c>
      <c r="H31" s="178">
        <f>G31</f>
        <v>0</v>
      </c>
      <c r="I31" s="178">
        <f>H31+E31</f>
        <v>0</v>
      </c>
      <c r="J31" s="178">
        <f>3200*I31</f>
        <v>0</v>
      </c>
      <c r="K31" s="178">
        <f>1600*H31</f>
        <v>0</v>
      </c>
      <c r="L31" s="141"/>
      <c r="M31" s="42">
        <f>J31+K31</f>
        <v>0</v>
      </c>
    </row>
    <row r="32" spans="1:13">
      <c r="A32" s="35">
        <v>8</v>
      </c>
      <c r="B32" s="32" t="s">
        <v>142</v>
      </c>
      <c r="C32" s="36"/>
      <c r="D32" s="36">
        <f>D33</f>
        <v>0</v>
      </c>
      <c r="E32" s="36">
        <f t="shared" ref="E32:L32" si="11">E33</f>
        <v>0</v>
      </c>
      <c r="F32" s="36"/>
      <c r="G32" s="36">
        <f t="shared" si="11"/>
        <v>0</v>
      </c>
      <c r="H32" s="36">
        <f t="shared" si="11"/>
        <v>0</v>
      </c>
      <c r="I32" s="37">
        <f>I33</f>
        <v>0</v>
      </c>
      <c r="J32" s="36">
        <f t="shared" si="11"/>
        <v>0</v>
      </c>
      <c r="K32" s="36">
        <f t="shared" si="11"/>
        <v>0</v>
      </c>
      <c r="L32" s="36">
        <f t="shared" si="11"/>
        <v>0</v>
      </c>
      <c r="M32" s="37">
        <f>M33</f>
        <v>0</v>
      </c>
    </row>
    <row r="33" spans="1:13">
      <c r="A33" s="10"/>
      <c r="B33" s="24" t="s">
        <v>19</v>
      </c>
      <c r="C33" s="205"/>
      <c r="D33" s="205"/>
      <c r="E33" s="205">
        <f>D33</f>
        <v>0</v>
      </c>
      <c r="F33" s="205"/>
      <c r="G33" s="205">
        <f>E33*15</f>
        <v>0</v>
      </c>
      <c r="H33" s="178">
        <f>G33</f>
        <v>0</v>
      </c>
      <c r="I33" s="178">
        <f>H33+E33</f>
        <v>0</v>
      </c>
      <c r="J33" s="178">
        <f>3200*I33</f>
        <v>0</v>
      </c>
      <c r="K33" s="178"/>
      <c r="L33" s="141"/>
      <c r="M33" s="42">
        <f>J33+K33</f>
        <v>0</v>
      </c>
    </row>
    <row r="34" spans="1:13">
      <c r="A34" s="35">
        <v>9</v>
      </c>
      <c r="B34" s="32" t="s">
        <v>27</v>
      </c>
      <c r="C34" s="36">
        <f>C35</f>
        <v>0</v>
      </c>
      <c r="D34" s="36">
        <f>D36+D37</f>
        <v>0</v>
      </c>
      <c r="E34" s="36">
        <f>C34+D34</f>
        <v>0</v>
      </c>
      <c r="F34" s="36">
        <f>F35</f>
        <v>0</v>
      </c>
      <c r="G34" s="36">
        <f>G36+G37</f>
        <v>0</v>
      </c>
      <c r="H34" s="37">
        <f>SUM(H35:H37)</f>
        <v>0</v>
      </c>
      <c r="I34" s="37">
        <f>SUM(I35:I37)</f>
        <v>0</v>
      </c>
      <c r="J34" s="37">
        <f>SUM(J35:J37)</f>
        <v>0</v>
      </c>
      <c r="K34" s="37">
        <f>SUM(K35:K37)</f>
        <v>0</v>
      </c>
      <c r="L34" s="36">
        <f t="shared" ref="L34" si="12">L36+L37</f>
        <v>0</v>
      </c>
      <c r="M34" s="37">
        <f>SUM(M35:M37)</f>
        <v>0</v>
      </c>
    </row>
    <row r="35" spans="1:13">
      <c r="A35" s="12"/>
      <c r="B35" s="1" t="s">
        <v>3</v>
      </c>
      <c r="C35" s="205"/>
      <c r="D35" s="205"/>
      <c r="E35" s="205">
        <f>C35</f>
        <v>0</v>
      </c>
      <c r="F35" s="205"/>
      <c r="G35" s="205"/>
      <c r="H35" s="178">
        <f>F35</f>
        <v>0</v>
      </c>
      <c r="I35" s="178">
        <f>H35+E35</f>
        <v>0</v>
      </c>
      <c r="J35" s="178">
        <f>3200*I35</f>
        <v>0</v>
      </c>
      <c r="K35" s="178">
        <f>1600*H35</f>
        <v>0</v>
      </c>
      <c r="L35" s="141"/>
      <c r="M35" s="42">
        <f>J35+K35</f>
        <v>0</v>
      </c>
    </row>
    <row r="36" spans="1:13">
      <c r="A36" s="13"/>
      <c r="B36" s="1" t="s">
        <v>12</v>
      </c>
      <c r="C36" s="205"/>
      <c r="D36" s="205"/>
      <c r="E36" s="205">
        <f>D36</f>
        <v>0</v>
      </c>
      <c r="F36" s="205"/>
      <c r="G36" s="205"/>
      <c r="H36" s="178">
        <f>G36</f>
        <v>0</v>
      </c>
      <c r="I36" s="178">
        <f>H36+E36</f>
        <v>0</v>
      </c>
      <c r="J36" s="178">
        <f>3200*I36</f>
        <v>0</v>
      </c>
      <c r="K36" s="178">
        <f>1600*H36</f>
        <v>0</v>
      </c>
      <c r="L36" s="141"/>
      <c r="M36" s="42">
        <f>J36+K36+M75</f>
        <v>0</v>
      </c>
    </row>
    <row r="37" spans="1:13">
      <c r="A37" s="13"/>
      <c r="B37" s="196" t="s">
        <v>193</v>
      </c>
      <c r="C37" s="205"/>
      <c r="D37" s="205"/>
      <c r="E37" s="205">
        <f>D37</f>
        <v>0</v>
      </c>
      <c r="F37" s="205"/>
      <c r="G37" s="205"/>
      <c r="H37" s="178">
        <f>G37</f>
        <v>0</v>
      </c>
      <c r="I37" s="178"/>
      <c r="J37" s="178">
        <f>4000*I37</f>
        <v>0</v>
      </c>
      <c r="K37" s="178"/>
      <c r="L37" s="141"/>
      <c r="M37" s="42">
        <f>J37+K37</f>
        <v>0</v>
      </c>
    </row>
    <row r="38" spans="1:13">
      <c r="A38" s="35">
        <v>10</v>
      </c>
      <c r="B38" s="32" t="s">
        <v>28</v>
      </c>
      <c r="C38" s="36"/>
      <c r="D38" s="36">
        <f>D39+D40</f>
        <v>0</v>
      </c>
      <c r="E38" s="36">
        <f t="shared" ref="E38:M38" si="13">E39+E40</f>
        <v>0</v>
      </c>
      <c r="F38" s="36">
        <f t="shared" si="13"/>
        <v>0</v>
      </c>
      <c r="G38" s="36">
        <f t="shared" si="13"/>
        <v>0</v>
      </c>
      <c r="H38" s="36">
        <f t="shared" si="13"/>
        <v>0</v>
      </c>
      <c r="I38" s="36">
        <f t="shared" si="13"/>
        <v>0</v>
      </c>
      <c r="J38" s="36">
        <f t="shared" si="13"/>
        <v>0</v>
      </c>
      <c r="K38" s="36">
        <f t="shared" si="13"/>
        <v>0</v>
      </c>
      <c r="L38" s="36">
        <f t="shared" si="13"/>
        <v>0</v>
      </c>
      <c r="M38" s="36">
        <f t="shared" si="13"/>
        <v>0</v>
      </c>
    </row>
    <row r="39" spans="1:13">
      <c r="A39" s="13"/>
      <c r="B39" s="196" t="s">
        <v>192</v>
      </c>
      <c r="C39" s="205"/>
      <c r="D39" s="205"/>
      <c r="E39" s="205">
        <f>D39</f>
        <v>0</v>
      </c>
      <c r="F39" s="205"/>
      <c r="G39" s="205">
        <f>E39*15</f>
        <v>0</v>
      </c>
      <c r="H39" s="178">
        <f>G39</f>
        <v>0</v>
      </c>
      <c r="I39" s="178">
        <f>H39+E39</f>
        <v>0</v>
      </c>
      <c r="J39" s="178">
        <f>4000*I39</f>
        <v>0</v>
      </c>
      <c r="K39" s="178"/>
      <c r="L39" s="141"/>
      <c r="M39" s="42">
        <f>J39+K39</f>
        <v>0</v>
      </c>
    </row>
    <row r="40" spans="1:13">
      <c r="A40" s="14"/>
      <c r="B40" s="180"/>
      <c r="C40" s="205"/>
      <c r="D40" s="205"/>
      <c r="E40" s="205"/>
      <c r="F40" s="205"/>
      <c r="G40" s="205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3">
      <c r="A42" s="9"/>
      <c r="B42" s="24" t="s">
        <v>13</v>
      </c>
      <c r="C42" s="205"/>
      <c r="D42" s="205"/>
      <c r="E42" s="205">
        <f>D42</f>
        <v>0</v>
      </c>
      <c r="F42" s="205"/>
      <c r="G42" s="205">
        <f>E42*44</f>
        <v>0</v>
      </c>
      <c r="H42" s="178">
        <f>G42</f>
        <v>0</v>
      </c>
      <c r="I42" s="178">
        <f>H42+E42*2</f>
        <v>0</v>
      </c>
      <c r="J42" s="178">
        <f>4300*I42</f>
        <v>0</v>
      </c>
      <c r="K42" s="178">
        <f>1500*H42</f>
        <v>0</v>
      </c>
      <c r="L42" s="141"/>
      <c r="M42" s="42">
        <f>J42+K42</f>
        <v>0</v>
      </c>
    </row>
    <row r="43" spans="1:13">
      <c r="A43" s="9"/>
      <c r="B43" s="24" t="s">
        <v>14</v>
      </c>
      <c r="C43" s="205"/>
      <c r="D43" s="205"/>
      <c r="E43" s="205">
        <f>D43</f>
        <v>0</v>
      </c>
      <c r="F43" s="205"/>
      <c r="G43" s="205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0</v>
      </c>
      <c r="E44" s="36">
        <f t="shared" ref="E44:L44" si="15">E45+E46+E47</f>
        <v>0</v>
      </c>
      <c r="F44" s="36"/>
      <c r="G44" s="36">
        <f t="shared" si="15"/>
        <v>0</v>
      </c>
      <c r="H44" s="36">
        <f t="shared" si="15"/>
        <v>0</v>
      </c>
      <c r="I44" s="36">
        <f t="shared" si="15"/>
        <v>0</v>
      </c>
      <c r="J44" s="37">
        <f>J45+J46+J47</f>
        <v>0</v>
      </c>
      <c r="K44" s="37">
        <f>K45+K46+K47</f>
        <v>0</v>
      </c>
      <c r="L44" s="36">
        <f t="shared" si="15"/>
        <v>0</v>
      </c>
      <c r="M44" s="37">
        <f>M45+M46+M47</f>
        <v>0</v>
      </c>
    </row>
    <row r="45" spans="1:13">
      <c r="A45" s="17"/>
      <c r="B45" s="25" t="s">
        <v>13</v>
      </c>
      <c r="C45" s="205"/>
      <c r="D45" s="205"/>
      <c r="E45" s="205">
        <f>D45</f>
        <v>0</v>
      </c>
      <c r="F45" s="205"/>
      <c r="G45" s="205">
        <f>D45*40</f>
        <v>0</v>
      </c>
      <c r="H45" s="178">
        <f>G45</f>
        <v>0</v>
      </c>
      <c r="I45" s="205">
        <f>E45*42</f>
        <v>0</v>
      </c>
      <c r="J45" s="178">
        <f>5590*I45</f>
        <v>0</v>
      </c>
      <c r="K45" s="178">
        <f>1500*H45</f>
        <v>0</v>
      </c>
      <c r="L45" s="141"/>
      <c r="M45" s="42">
        <f>J45+K45</f>
        <v>0</v>
      </c>
    </row>
    <row r="46" spans="1:13">
      <c r="A46" s="18"/>
      <c r="B46" s="24" t="s">
        <v>15</v>
      </c>
      <c r="C46" s="205"/>
      <c r="D46" s="205"/>
      <c r="E46" s="205">
        <f>D46</f>
        <v>0</v>
      </c>
      <c r="F46" s="205"/>
      <c r="G46" s="205">
        <f>D46*40</f>
        <v>0</v>
      </c>
      <c r="H46" s="178">
        <f>G46</f>
        <v>0</v>
      </c>
      <c r="I46" s="205">
        <f>E46*42</f>
        <v>0</v>
      </c>
      <c r="J46" s="178">
        <f>5590*I46</f>
        <v>0</v>
      </c>
      <c r="K46" s="178">
        <f>1500*H46</f>
        <v>0</v>
      </c>
      <c r="L46" s="141"/>
      <c r="M46" s="42">
        <f>J46+K46</f>
        <v>0</v>
      </c>
    </row>
    <row r="47" spans="1:13">
      <c r="A47" s="9"/>
      <c r="B47" s="22" t="s">
        <v>167</v>
      </c>
      <c r="C47" s="205"/>
      <c r="D47" s="205"/>
      <c r="E47" s="205">
        <f>D47</f>
        <v>0</v>
      </c>
      <c r="F47" s="205"/>
      <c r="G47" s="205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205"/>
      <c r="D49" s="205"/>
      <c r="E49" s="205">
        <f>D49</f>
        <v>0</v>
      </c>
      <c r="F49" s="205"/>
      <c r="G49" s="205">
        <f>D49*28</f>
        <v>0</v>
      </c>
      <c r="H49" s="178">
        <f>G49</f>
        <v>0</v>
      </c>
      <c r="I49" s="178">
        <f>H49+E49</f>
        <v>0</v>
      </c>
      <c r="J49" s="178">
        <f>4300*I49</f>
        <v>0</v>
      </c>
      <c r="K49" s="178">
        <f>2500*H49</f>
        <v>0</v>
      </c>
      <c r="L49" s="141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0</v>
      </c>
      <c r="E50" s="36">
        <f t="shared" ref="E50:L50" si="17">E51+E52</f>
        <v>0</v>
      </c>
      <c r="F50" s="36"/>
      <c r="G50" s="36">
        <f t="shared" si="17"/>
        <v>0</v>
      </c>
      <c r="H50" s="36">
        <f t="shared" si="17"/>
        <v>0</v>
      </c>
      <c r="I50" s="36">
        <f t="shared" si="17"/>
        <v>0</v>
      </c>
      <c r="J50" s="36">
        <f t="shared" si="17"/>
        <v>0</v>
      </c>
      <c r="K50" s="36">
        <f t="shared" si="17"/>
        <v>0</v>
      </c>
      <c r="L50" s="36">
        <f t="shared" si="17"/>
        <v>0</v>
      </c>
      <c r="M50" s="37">
        <f>M51+M52</f>
        <v>0</v>
      </c>
    </row>
    <row r="51" spans="1:13">
      <c r="A51" s="89"/>
      <c r="B51" s="92" t="s">
        <v>137</v>
      </c>
      <c r="C51" s="90"/>
      <c r="D51" s="90"/>
      <c r="E51" s="205">
        <f>D51</f>
        <v>0</v>
      </c>
      <c r="F51" s="90"/>
      <c r="G51" s="90">
        <f>E51*15</f>
        <v>0</v>
      </c>
      <c r="H51" s="178">
        <f>G51</f>
        <v>0</v>
      </c>
      <c r="I51" s="178">
        <f>H51+E51</f>
        <v>0</v>
      </c>
      <c r="J51" s="178">
        <f>4000*I51</f>
        <v>0</v>
      </c>
      <c r="K51" s="178"/>
      <c r="L51" s="91"/>
      <c r="M51" s="42">
        <f>J51+K51</f>
        <v>0</v>
      </c>
    </row>
    <row r="52" spans="1:13">
      <c r="A52" s="13"/>
      <c r="B52" s="93" t="s">
        <v>18</v>
      </c>
      <c r="C52" s="205"/>
      <c r="D52" s="205"/>
      <c r="E52" s="205">
        <f>D52</f>
        <v>0</v>
      </c>
      <c r="F52" s="205"/>
      <c r="G52" s="90">
        <f>E52*15</f>
        <v>0</v>
      </c>
      <c r="H52" s="178">
        <f>G52</f>
        <v>0</v>
      </c>
      <c r="I52" s="178">
        <f>H52+E52</f>
        <v>0</v>
      </c>
      <c r="J52" s="178">
        <f>4000*I52</f>
        <v>0</v>
      </c>
      <c r="K52" s="178"/>
      <c r="L52" s="141"/>
      <c r="M52" s="42">
        <f>J52+K52</f>
        <v>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0</v>
      </c>
      <c r="E57" s="60">
        <f>SUM(E58:E60)</f>
        <v>0</v>
      </c>
      <c r="F57" s="60"/>
      <c r="G57" s="60">
        <f>SUM(G58:G60)</f>
        <v>0</v>
      </c>
      <c r="H57" s="95">
        <f>SUM(H58:H60)</f>
        <v>0</v>
      </c>
      <c r="I57" s="60">
        <f t="shared" ref="I57:M57" si="20">SUM(I58:I60)</f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197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0</v>
      </c>
      <c r="E61" s="60">
        <f>E62+E63</f>
        <v>0</v>
      </c>
      <c r="F61" s="60"/>
      <c r="G61" s="60">
        <f>G62+G63</f>
        <v>0</v>
      </c>
      <c r="H61" s="60">
        <f t="shared" ref="H61:L61" si="22">H62+H63</f>
        <v>0</v>
      </c>
      <c r="I61" s="60">
        <f t="shared" si="22"/>
        <v>0</v>
      </c>
      <c r="J61" s="60">
        <f t="shared" si="22"/>
        <v>0</v>
      </c>
      <c r="K61" s="60">
        <f t="shared" si="22"/>
        <v>0</v>
      </c>
      <c r="L61" s="60">
        <f t="shared" si="22"/>
        <v>0</v>
      </c>
      <c r="M61" s="95">
        <f>M62+M63</f>
        <v>0</v>
      </c>
    </row>
    <row r="62" spans="1:13">
      <c r="A62" s="109"/>
      <c r="B62" s="112" t="s">
        <v>165</v>
      </c>
      <c r="C62" s="114"/>
      <c r="D62" s="114"/>
      <c r="E62" s="111">
        <f>D62</f>
        <v>0</v>
      </c>
      <c r="F62" s="114"/>
      <c r="G62" s="114"/>
      <c r="H62" s="115">
        <f>G62</f>
        <v>0</v>
      </c>
      <c r="I62" s="115">
        <f>H62+E62*2</f>
        <v>0</v>
      </c>
      <c r="J62" s="116">
        <f>4300*I62</f>
        <v>0</v>
      </c>
      <c r="K62" s="115">
        <f>H62*2500</f>
        <v>0</v>
      </c>
      <c r="L62" s="117"/>
      <c r="M62" s="42">
        <f>J62+K62</f>
        <v>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/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/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0</v>
      </c>
      <c r="E72" s="103">
        <f t="shared" si="25"/>
        <v>0</v>
      </c>
      <c r="F72" s="103">
        <f t="shared" si="25"/>
        <v>0</v>
      </c>
      <c r="G72" s="103">
        <f t="shared" si="25"/>
        <v>0</v>
      </c>
      <c r="H72" s="104">
        <f t="shared" si="25"/>
        <v>0</v>
      </c>
      <c r="I72" s="104">
        <f t="shared" si="25"/>
        <v>0</v>
      </c>
      <c r="J72" s="104">
        <f t="shared" si="25"/>
        <v>0</v>
      </c>
      <c r="K72" s="104">
        <f t="shared" si="25"/>
        <v>0</v>
      </c>
      <c r="L72" s="103">
        <f t="shared" si="25"/>
        <v>0</v>
      </c>
      <c r="M72" s="104">
        <f>M73</f>
        <v>0</v>
      </c>
    </row>
    <row r="73" spans="1:13">
      <c r="A73" s="14"/>
      <c r="B73" s="128" t="s">
        <v>182</v>
      </c>
      <c r="C73" s="101"/>
      <c r="D73" s="101"/>
      <c r="E73" s="101">
        <f>D73</f>
        <v>0</v>
      </c>
      <c r="F73" s="101"/>
      <c r="G73" s="101">
        <f>E73*41</f>
        <v>0</v>
      </c>
      <c r="H73" s="102">
        <f>G73</f>
        <v>0</v>
      </c>
      <c r="I73" s="102">
        <f>H73+E73*2</f>
        <v>0</v>
      </c>
      <c r="J73" s="178">
        <f>5590*I73</f>
        <v>0</v>
      </c>
      <c r="K73" s="178">
        <f>3200*H73</f>
        <v>0</v>
      </c>
      <c r="L73" s="45"/>
      <c r="M73" s="42">
        <f>J73+K73</f>
        <v>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0</v>
      </c>
      <c r="D76" s="41">
        <f>D8+D13+D20+D22+D24+D26+D28+D32+D34+D38+D41+D44+D48+D50+D53+D55+D57+D61+D66+D68+D70+D72</f>
        <v>0</v>
      </c>
      <c r="E76" s="41">
        <f>E8+E13+E20+E22+E24+E26+E28+E32+E34+E38+E41+E44+E48+E50+E53+E55+E57+E61+E64+E66+E68+E70+E72</f>
        <v>0</v>
      </c>
      <c r="F76" s="41">
        <f>F8+F13+F28+F34+F64</f>
        <v>0</v>
      </c>
      <c r="G76" s="41">
        <f>G8+G13+G20+G22+G24+G26+G28+G32+G34+G38+G41+G44+G48+G50+G53+G55+G57+G61+G66+G68+G70+G72</f>
        <v>0</v>
      </c>
      <c r="H76" s="41">
        <f>H8+H13+H20+H22+H24+H26+H28+H32+H34+H38+H41+H44+H48+H50+H53+H55+H57+H61+H64+H66+H68+H70+H72</f>
        <v>0</v>
      </c>
      <c r="I76" s="41">
        <f>I8+I13+I20+I22+I24+I26+I28+I32+I34+I38+I41+I44+I48+I50+I53+I55+I57+I61+I64+I66+I68+I70+I72</f>
        <v>0</v>
      </c>
      <c r="J76" s="41">
        <f>J8+J13+J20+J22+J24+J26+J28+J32+J34+J38+J41+J44+J48+J50+J53+J55+J57+J61+J64+J66+J68+J70+J72</f>
        <v>0</v>
      </c>
      <c r="K76" s="41">
        <f>K8+K13+K20+K22+K24+K26+K28+K32+K34+K38+K41+K44+K48+K50+K53+K55+K57+K61+K64+K66+K68+K70+K72</f>
        <v>0</v>
      </c>
      <c r="L76" s="41"/>
      <c r="M76" s="41">
        <f>M8+M13+M20+M22+M24+M26+M28+M32+M34+M38+M41+M44+M48+M50+M53+M55+M57+M61+M64+M77+M78+M66+M68+M70+M72</f>
        <v>0</v>
      </c>
    </row>
    <row r="77" spans="1:13" ht="13.5" thickTop="1">
      <c r="D77" s="270"/>
      <c r="E77" s="270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204"/>
      <c r="D78" s="248"/>
      <c r="E78" s="248"/>
      <c r="F78" s="204"/>
      <c r="G78" s="204"/>
      <c r="H78" s="81"/>
      <c r="J78" s="80"/>
      <c r="K78" s="87" t="s">
        <v>88</v>
      </c>
      <c r="L78" s="88"/>
      <c r="M78" s="87">
        <f>15000*L78</f>
        <v>0</v>
      </c>
    </row>
    <row r="79" spans="1:13">
      <c r="B79" s="132"/>
      <c r="C79" s="204"/>
      <c r="D79" s="261"/>
      <c r="E79" s="261"/>
      <c r="F79" s="204"/>
      <c r="G79" s="204"/>
      <c r="H79" s="81"/>
      <c r="K79" s="73" t="s">
        <v>32</v>
      </c>
      <c r="L79" s="206">
        <f>L77+L78</f>
        <v>0</v>
      </c>
    </row>
    <row r="80" spans="1:13">
      <c r="B80" s="132"/>
      <c r="C80" s="204"/>
      <c r="D80" s="263"/>
      <c r="E80" s="263"/>
      <c r="F80" s="133"/>
      <c r="G80" s="133"/>
      <c r="H80" s="82"/>
      <c r="I80" s="77"/>
      <c r="J80" s="134"/>
      <c r="K80" s="81"/>
      <c r="L80" s="204"/>
      <c r="M80" s="81"/>
    </row>
    <row r="81" spans="2:13">
      <c r="B81" s="132"/>
      <c r="C81" s="204"/>
      <c r="D81" s="261"/>
      <c r="E81" s="261"/>
      <c r="F81" s="204"/>
      <c r="G81" s="204"/>
      <c r="H81" s="82"/>
      <c r="I81" s="74"/>
      <c r="J81" s="81"/>
      <c r="K81" s="136"/>
      <c r="L81" s="136"/>
      <c r="M81" s="136"/>
    </row>
    <row r="82" spans="2:13">
      <c r="B82" s="132"/>
      <c r="C82" s="204"/>
      <c r="D82" s="261"/>
      <c r="E82" s="261"/>
      <c r="F82" s="204"/>
      <c r="G82" s="204"/>
      <c r="H82" s="82"/>
      <c r="I82" s="73"/>
      <c r="J82" s="81"/>
      <c r="K82" s="81"/>
      <c r="L82" s="139"/>
      <c r="M82" s="97"/>
    </row>
    <row r="83" spans="2:13">
      <c r="B83" s="132"/>
      <c r="C83" s="204"/>
      <c r="D83" s="261"/>
      <c r="E83" s="261"/>
      <c r="F83" s="204"/>
      <c r="G83" s="204"/>
      <c r="H83" s="82"/>
      <c r="I83" s="74"/>
      <c r="J83" s="81"/>
      <c r="K83" s="81"/>
      <c r="L83" s="204"/>
      <c r="M83" s="97"/>
    </row>
    <row r="84" spans="2:13">
      <c r="B84" s="132"/>
      <c r="C84" s="204"/>
      <c r="D84" s="261"/>
      <c r="E84" s="261"/>
      <c r="F84" s="135"/>
      <c r="G84" s="135"/>
      <c r="H84" s="83"/>
      <c r="I84" s="74"/>
      <c r="J84" s="81"/>
      <c r="K84" s="81"/>
      <c r="L84" s="204"/>
      <c r="M84" s="81"/>
    </row>
    <row r="85" spans="2:13">
      <c r="B85" s="132"/>
      <c r="C85" s="204"/>
      <c r="D85" s="261"/>
      <c r="E85" s="261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204"/>
      <c r="D86" s="262"/>
      <c r="E86" s="262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204"/>
      <c r="D87" s="261"/>
      <c r="E87" s="261"/>
      <c r="F87" s="204"/>
      <c r="G87" s="204"/>
      <c r="H87" s="97"/>
      <c r="J87" s="81"/>
      <c r="K87" s="81"/>
      <c r="L87" s="81"/>
      <c r="M87" s="97"/>
    </row>
    <row r="88" spans="2:13">
      <c r="B88" s="137"/>
      <c r="C88" s="204"/>
      <c r="D88" s="261"/>
      <c r="E88" s="261"/>
      <c r="F88" s="204"/>
      <c r="G88" s="204"/>
      <c r="H88" s="81"/>
      <c r="I88" s="31"/>
      <c r="J88" s="31"/>
    </row>
    <row r="89" spans="2:13">
      <c r="B89" s="138"/>
      <c r="C89" s="139"/>
      <c r="D89" s="261"/>
      <c r="E89" s="261"/>
      <c r="F89" s="204"/>
      <c r="G89" s="204"/>
      <c r="H89" s="81"/>
    </row>
    <row r="90" spans="2:13">
      <c r="B90" s="140"/>
      <c r="C90" s="204"/>
      <c r="D90" s="261"/>
      <c r="E90" s="261"/>
      <c r="F90" s="81"/>
      <c r="G90" s="81"/>
      <c r="H90" s="81"/>
      <c r="J90" s="31"/>
      <c r="M90" s="31"/>
    </row>
    <row r="91" spans="2:13">
      <c r="B91" s="140"/>
      <c r="C91" s="204"/>
      <c r="D91" s="261"/>
      <c r="E91" s="261"/>
      <c r="F91" s="81"/>
      <c r="G91" s="81"/>
      <c r="H91" s="81"/>
      <c r="J91" t="s">
        <v>70</v>
      </c>
    </row>
  </sheetData>
  <mergeCells count="28">
    <mergeCell ref="D91:E91"/>
    <mergeCell ref="D90:E90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8:E88"/>
    <mergeCell ref="D89:E89"/>
    <mergeCell ref="D86:E86"/>
    <mergeCell ref="D87:E87"/>
    <mergeCell ref="D77:E77"/>
    <mergeCell ref="D78:E78"/>
    <mergeCell ref="D83:E83"/>
    <mergeCell ref="D84:E84"/>
    <mergeCell ref="D85:E85"/>
    <mergeCell ref="D79:E79"/>
    <mergeCell ref="D80:E80"/>
    <mergeCell ref="D81:E81"/>
    <mergeCell ref="D82:E82"/>
  </mergeCells>
  <phoneticPr fontId="9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M91"/>
  <sheetViews>
    <sheetView workbookViewId="0">
      <selection sqref="A1:XFD1048576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2" t="s">
        <v>64</v>
      </c>
      <c r="B1" s="272"/>
      <c r="C1" s="272"/>
      <c r="D1" s="273" t="s">
        <v>65</v>
      </c>
      <c r="E1" s="273"/>
      <c r="F1" s="273"/>
      <c r="G1" s="273"/>
      <c r="H1" s="273"/>
      <c r="I1" s="273"/>
      <c r="J1" s="273"/>
      <c r="K1" s="273"/>
      <c r="L1" s="273"/>
      <c r="M1" s="273"/>
    </row>
    <row r="2" spans="1:13">
      <c r="A2" s="273" t="s">
        <v>66</v>
      </c>
      <c r="B2" s="273"/>
      <c r="C2" s="273"/>
      <c r="D2" s="274" t="s">
        <v>67</v>
      </c>
      <c r="E2" s="274"/>
      <c r="F2" s="274"/>
      <c r="G2" s="274"/>
      <c r="H2" s="274"/>
      <c r="I2" s="274"/>
      <c r="J2" s="274"/>
      <c r="K2" s="274"/>
      <c r="L2" s="274"/>
      <c r="M2" s="274"/>
    </row>
    <row r="3" spans="1:13">
      <c r="A3" s="249" t="s">
        <v>68</v>
      </c>
      <c r="B3" s="249"/>
      <c r="C3" s="249"/>
    </row>
    <row r="4" spans="1:13" ht="20.25">
      <c r="A4" s="271" t="s">
        <v>69</v>
      </c>
      <c r="B4" s="271"/>
      <c r="C4" s="271"/>
      <c r="D4" s="271"/>
      <c r="E4" s="271"/>
      <c r="F4" s="271"/>
      <c r="G4" s="271"/>
      <c r="H4" s="271"/>
      <c r="I4" s="271"/>
      <c r="J4" s="271"/>
      <c r="K4" s="271"/>
      <c r="L4" s="271"/>
      <c r="M4" s="271"/>
    </row>
    <row r="5" spans="1:13" ht="13.5" thickBot="1">
      <c r="A5" s="264" t="s">
        <v>194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</row>
    <row r="6" spans="1:13" ht="13.5" customHeight="1" thickTop="1">
      <c r="A6" s="5" t="s">
        <v>0</v>
      </c>
      <c r="B6" s="20" t="s">
        <v>1</v>
      </c>
      <c r="C6" s="265" t="s">
        <v>31</v>
      </c>
      <c r="D6" s="265"/>
      <c r="E6" s="265"/>
      <c r="F6" s="265" t="s">
        <v>33</v>
      </c>
      <c r="G6" s="265"/>
      <c r="H6" s="265"/>
      <c r="I6" s="265"/>
      <c r="J6" s="266" t="s">
        <v>41</v>
      </c>
      <c r="K6" s="266" t="s">
        <v>42</v>
      </c>
      <c r="L6" s="266" t="s">
        <v>43</v>
      </c>
      <c r="M6" s="268" t="s">
        <v>45</v>
      </c>
    </row>
    <row r="7" spans="1:13">
      <c r="A7" s="6" t="s">
        <v>2</v>
      </c>
      <c r="B7" s="21" t="s">
        <v>38</v>
      </c>
      <c r="C7" s="205" t="s">
        <v>35</v>
      </c>
      <c r="D7" s="205" t="s">
        <v>36</v>
      </c>
      <c r="E7" s="205" t="s">
        <v>32</v>
      </c>
      <c r="F7" s="205" t="s">
        <v>34</v>
      </c>
      <c r="G7" s="205" t="s">
        <v>37</v>
      </c>
      <c r="H7" s="27" t="s">
        <v>39</v>
      </c>
      <c r="I7" s="205" t="s">
        <v>40</v>
      </c>
      <c r="J7" s="267"/>
      <c r="K7" s="267"/>
      <c r="L7" s="267"/>
      <c r="M7" s="269"/>
    </row>
    <row r="8" spans="1:13">
      <c r="A8" s="35">
        <v>1</v>
      </c>
      <c r="B8" s="32" t="s">
        <v>20</v>
      </c>
      <c r="C8" s="33">
        <f>C9</f>
        <v>0</v>
      </c>
      <c r="D8" s="33">
        <f>D10+D11+D12</f>
        <v>0</v>
      </c>
      <c r="E8" s="33">
        <f>SUM(E9:E12)</f>
        <v>0</v>
      </c>
      <c r="F8" s="33">
        <f>F9</f>
        <v>0</v>
      </c>
      <c r="G8" s="33">
        <f>G10+G11+G12</f>
        <v>0</v>
      </c>
      <c r="H8" s="34">
        <f>SUM(H9:H12)</f>
        <v>0</v>
      </c>
      <c r="I8" s="34">
        <f>SUM(I9:I12)</f>
        <v>0</v>
      </c>
      <c r="J8" s="34">
        <f>SUM(J9:J12)</f>
        <v>0</v>
      </c>
      <c r="K8" s="34">
        <f>SUM(K9:K12)</f>
        <v>0</v>
      </c>
      <c r="L8" s="34">
        <f>L9+L10+L11+L12</f>
        <v>0</v>
      </c>
      <c r="M8" s="34">
        <f>SUM(M9:M12)</f>
        <v>0</v>
      </c>
    </row>
    <row r="9" spans="1:13">
      <c r="A9" s="8"/>
      <c r="B9" s="1" t="s">
        <v>3</v>
      </c>
      <c r="C9" s="205"/>
      <c r="D9" s="205"/>
      <c r="E9" s="205">
        <f>C9</f>
        <v>0</v>
      </c>
      <c r="F9" s="205">
        <f>E9*24</f>
        <v>0</v>
      </c>
      <c r="G9" s="205"/>
      <c r="H9" s="178">
        <f>F9</f>
        <v>0</v>
      </c>
      <c r="I9" s="178">
        <f>H9+E9</f>
        <v>0</v>
      </c>
      <c r="J9" s="178">
        <f>3200*I9</f>
        <v>0</v>
      </c>
      <c r="K9" s="178">
        <f>1600*H9</f>
        <v>0</v>
      </c>
      <c r="L9" s="141"/>
      <c r="M9" s="42">
        <f t="shared" ref="M9:M12" si="0">J9+K9</f>
        <v>0</v>
      </c>
    </row>
    <row r="10" spans="1:13">
      <c r="A10" s="9"/>
      <c r="B10" s="1" t="s">
        <v>6</v>
      </c>
      <c r="C10" s="205"/>
      <c r="D10" s="205"/>
      <c r="E10" s="205">
        <f>D10</f>
        <v>0</v>
      </c>
      <c r="F10" s="205"/>
      <c r="G10" s="205"/>
      <c r="H10" s="178">
        <f>G10</f>
        <v>0</v>
      </c>
      <c r="I10" s="178">
        <f>H10+E10</f>
        <v>0</v>
      </c>
      <c r="J10" s="178">
        <f>3200*I10</f>
        <v>0</v>
      </c>
      <c r="K10" s="178">
        <f>1600*H10</f>
        <v>0</v>
      </c>
      <c r="L10" s="141"/>
      <c r="M10" s="42">
        <f t="shared" si="0"/>
        <v>0</v>
      </c>
    </row>
    <row r="11" spans="1:13">
      <c r="A11" s="10"/>
      <c r="B11" s="1" t="s">
        <v>5</v>
      </c>
      <c r="C11" s="205"/>
      <c r="D11" s="205"/>
      <c r="E11" s="205">
        <f>D11</f>
        <v>0</v>
      </c>
      <c r="F11" s="205"/>
      <c r="G11" s="205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5"/>
      <c r="D12" s="205"/>
      <c r="E12" s="205">
        <f>D12</f>
        <v>0</v>
      </c>
      <c r="F12" s="205"/>
      <c r="G12" s="205">
        <f>E12*32</f>
        <v>0</v>
      </c>
      <c r="H12" s="178">
        <f>G12</f>
        <v>0</v>
      </c>
      <c r="I12" s="178">
        <f>H12+E12*2</f>
        <v>0</v>
      </c>
      <c r="J12" s="178">
        <f>4000*I12</f>
        <v>0</v>
      </c>
      <c r="K12" s="178"/>
      <c r="L12" s="141"/>
      <c r="M12" s="42">
        <f t="shared" si="0"/>
        <v>0</v>
      </c>
    </row>
    <row r="13" spans="1:13">
      <c r="A13" s="35">
        <v>2</v>
      </c>
      <c r="B13" s="32" t="s">
        <v>21</v>
      </c>
      <c r="C13" s="36">
        <f>C14</f>
        <v>0</v>
      </c>
      <c r="D13" s="36">
        <f>D15+D16+D17+D18+D19</f>
        <v>0</v>
      </c>
      <c r="E13" s="36">
        <f>SUM(E14:E19)</f>
        <v>0</v>
      </c>
      <c r="F13" s="36">
        <f>F14</f>
        <v>0</v>
      </c>
      <c r="G13" s="36">
        <f>G15+G16+G17+G18+G19</f>
        <v>0</v>
      </c>
      <c r="H13" s="37">
        <f>SUM(H14:H19)</f>
        <v>0</v>
      </c>
      <c r="I13" s="37">
        <f>SUM(I14:I19)</f>
        <v>0</v>
      </c>
      <c r="J13" s="37">
        <f>SUM(J14:J19)</f>
        <v>0</v>
      </c>
      <c r="K13" s="37">
        <f>SUM(K14:K19)</f>
        <v>0</v>
      </c>
      <c r="L13" s="44">
        <f>L14+L15+L16+L17+L18+L19</f>
        <v>0</v>
      </c>
      <c r="M13" s="37">
        <f>SUM(M14:M19)</f>
        <v>0</v>
      </c>
    </row>
    <row r="14" spans="1:13">
      <c r="A14" s="12"/>
      <c r="B14" s="1" t="s">
        <v>3</v>
      </c>
      <c r="C14" s="205"/>
      <c r="D14" s="205"/>
      <c r="E14" s="205">
        <f>C14</f>
        <v>0</v>
      </c>
      <c r="F14" s="205">
        <f>C14*15</f>
        <v>0</v>
      </c>
      <c r="G14" s="205"/>
      <c r="H14" s="178">
        <f>F14</f>
        <v>0</v>
      </c>
      <c r="I14" s="178">
        <f t="shared" ref="I14:I19" si="2">H14+E14</f>
        <v>0</v>
      </c>
      <c r="J14" s="178">
        <f>3200*I14</f>
        <v>0</v>
      </c>
      <c r="K14" s="178">
        <f>H14*1600</f>
        <v>0</v>
      </c>
      <c r="L14" s="141"/>
      <c r="M14" s="42">
        <f>J14+K14</f>
        <v>0</v>
      </c>
    </row>
    <row r="15" spans="1:13">
      <c r="A15" s="12"/>
      <c r="B15" s="1" t="s">
        <v>6</v>
      </c>
      <c r="C15" s="205"/>
      <c r="D15" s="205"/>
      <c r="E15" s="205">
        <f>D15</f>
        <v>0</v>
      </c>
      <c r="F15" s="205"/>
      <c r="G15" s="205">
        <f>D15*15</f>
        <v>0</v>
      </c>
      <c r="H15" s="178">
        <f>G15</f>
        <v>0</v>
      </c>
      <c r="I15" s="178">
        <f t="shared" si="2"/>
        <v>0</v>
      </c>
      <c r="J15" s="178">
        <f t="shared" ref="J15:J19" si="3">3200*I15</f>
        <v>0</v>
      </c>
      <c r="K15" s="178">
        <f t="shared" ref="K15:K19" si="4">H15*1600</f>
        <v>0</v>
      </c>
      <c r="L15" s="141"/>
      <c r="M15" s="42">
        <f t="shared" ref="M15:M19" si="5">J15+K15</f>
        <v>0</v>
      </c>
    </row>
    <row r="16" spans="1:13">
      <c r="A16" s="12"/>
      <c r="B16" s="1" t="s">
        <v>5</v>
      </c>
      <c r="C16" s="205"/>
      <c r="D16" s="205"/>
      <c r="E16" s="205">
        <f>D16</f>
        <v>0</v>
      </c>
      <c r="F16" s="205"/>
      <c r="G16" s="205">
        <f>D16*15</f>
        <v>0</v>
      </c>
      <c r="H16" s="178">
        <f>G16</f>
        <v>0</v>
      </c>
      <c r="I16" s="178">
        <f t="shared" si="2"/>
        <v>0</v>
      </c>
      <c r="J16" s="178">
        <f t="shared" si="3"/>
        <v>0</v>
      </c>
      <c r="K16" s="178">
        <f t="shared" si="4"/>
        <v>0</v>
      </c>
      <c r="L16" s="141"/>
      <c r="M16" s="42">
        <f t="shared" si="5"/>
        <v>0</v>
      </c>
    </row>
    <row r="17" spans="1:13">
      <c r="A17" s="12"/>
      <c r="B17" s="2" t="s">
        <v>7</v>
      </c>
      <c r="C17" s="205"/>
      <c r="D17" s="205"/>
      <c r="E17" s="205">
        <f>D17</f>
        <v>0</v>
      </c>
      <c r="F17" s="205"/>
      <c r="G17" s="205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5"/>
      <c r="D18" s="205"/>
      <c r="E18" s="205">
        <f>D18</f>
        <v>0</v>
      </c>
      <c r="F18" s="205"/>
      <c r="G18" s="205">
        <f>D18*15</f>
        <v>0</v>
      </c>
      <c r="H18" s="178">
        <f>G18</f>
        <v>0</v>
      </c>
      <c r="I18" s="178">
        <f t="shared" si="2"/>
        <v>0</v>
      </c>
      <c r="J18" s="178">
        <f t="shared" si="3"/>
        <v>0</v>
      </c>
      <c r="K18" s="178">
        <f t="shared" si="4"/>
        <v>0</v>
      </c>
      <c r="L18" s="141"/>
      <c r="M18" s="42">
        <f t="shared" si="5"/>
        <v>0</v>
      </c>
    </row>
    <row r="19" spans="1:13">
      <c r="A19" s="14"/>
      <c r="B19" s="23" t="s">
        <v>4</v>
      </c>
      <c r="C19" s="205"/>
      <c r="D19" s="205"/>
      <c r="E19" s="205">
        <f>D19</f>
        <v>0</v>
      </c>
      <c r="F19" s="205"/>
      <c r="G19" s="205">
        <f>D19*15</f>
        <v>0</v>
      </c>
      <c r="H19" s="178">
        <f>G19</f>
        <v>0</v>
      </c>
      <c r="I19" s="178">
        <f t="shared" si="2"/>
        <v>0</v>
      </c>
      <c r="J19" s="178">
        <f t="shared" si="3"/>
        <v>0</v>
      </c>
      <c r="K19" s="178">
        <f t="shared" si="4"/>
        <v>0</v>
      </c>
      <c r="L19" s="141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0</v>
      </c>
      <c r="E20" s="36">
        <f t="shared" ref="E20:L20" si="6">E21</f>
        <v>0</v>
      </c>
      <c r="F20" s="36"/>
      <c r="G20" s="36">
        <f t="shared" si="6"/>
        <v>0</v>
      </c>
      <c r="H20" s="36">
        <f t="shared" si="6"/>
        <v>0</v>
      </c>
      <c r="I20" s="36">
        <f t="shared" si="6"/>
        <v>0</v>
      </c>
      <c r="J20" s="36">
        <f t="shared" si="6"/>
        <v>0</v>
      </c>
      <c r="K20" s="36">
        <f t="shared" si="6"/>
        <v>0</v>
      </c>
      <c r="L20" s="36">
        <f t="shared" si="6"/>
        <v>0</v>
      </c>
      <c r="M20" s="37">
        <f>M21</f>
        <v>0</v>
      </c>
    </row>
    <row r="21" spans="1:13">
      <c r="A21" s="10"/>
      <c r="B21" s="24" t="s">
        <v>19</v>
      </c>
      <c r="C21" s="205"/>
      <c r="D21" s="205"/>
      <c r="E21" s="205">
        <f>D21</f>
        <v>0</v>
      </c>
      <c r="F21" s="205"/>
      <c r="G21" s="205"/>
      <c r="H21" s="178">
        <f>G21</f>
        <v>0</v>
      </c>
      <c r="I21" s="178"/>
      <c r="J21" s="178">
        <f>3200*I21</f>
        <v>0</v>
      </c>
      <c r="K21" s="178"/>
      <c r="L21" s="141"/>
      <c r="M21" s="42">
        <f>J21+K21</f>
        <v>0</v>
      </c>
    </row>
    <row r="22" spans="1:13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3">
      <c r="A23" s="15"/>
      <c r="B23" s="3" t="s">
        <v>9</v>
      </c>
      <c r="C23" s="205"/>
      <c r="D23" s="205"/>
      <c r="E23" s="205">
        <f>D23</f>
        <v>0</v>
      </c>
      <c r="F23" s="205"/>
      <c r="G23" s="205">
        <f>E23*32</f>
        <v>0</v>
      </c>
      <c r="H23" s="178">
        <f>G23</f>
        <v>0</v>
      </c>
      <c r="I23" s="178">
        <f>H23+E23*2</f>
        <v>0</v>
      </c>
      <c r="J23" s="178">
        <f>3200*I23</f>
        <v>0</v>
      </c>
      <c r="K23" s="178">
        <f>1600*H23</f>
        <v>0</v>
      </c>
      <c r="L23" s="141"/>
      <c r="M23" s="42">
        <f>J23+K23</f>
        <v>0</v>
      </c>
    </row>
    <row r="24" spans="1:13">
      <c r="A24" s="35">
        <v>5</v>
      </c>
      <c r="B24" s="32" t="s">
        <v>24</v>
      </c>
      <c r="C24" s="36"/>
      <c r="D24" s="36">
        <f>D25</f>
        <v>0</v>
      </c>
      <c r="E24" s="36">
        <f t="shared" ref="E24:L24" si="8">E25</f>
        <v>0</v>
      </c>
      <c r="F24" s="36"/>
      <c r="G24" s="36">
        <f t="shared" si="8"/>
        <v>0</v>
      </c>
      <c r="H24" s="36">
        <f t="shared" si="8"/>
        <v>0</v>
      </c>
      <c r="I24" s="36">
        <f t="shared" si="8"/>
        <v>0</v>
      </c>
      <c r="J24" s="36">
        <f t="shared" si="8"/>
        <v>0</v>
      </c>
      <c r="K24" s="36">
        <f t="shared" si="8"/>
        <v>0</v>
      </c>
      <c r="L24" s="36">
        <f t="shared" si="8"/>
        <v>0</v>
      </c>
      <c r="M24" s="37">
        <f>M25</f>
        <v>0</v>
      </c>
    </row>
    <row r="25" spans="1:13">
      <c r="A25" s="16"/>
      <c r="B25" s="23" t="s">
        <v>10</v>
      </c>
      <c r="C25" s="205"/>
      <c r="D25" s="205"/>
      <c r="E25" s="205">
        <f>D25</f>
        <v>0</v>
      </c>
      <c r="F25" s="205"/>
      <c r="G25" s="205">
        <f>E25*28</f>
        <v>0</v>
      </c>
      <c r="H25" s="178">
        <f>G25</f>
        <v>0</v>
      </c>
      <c r="I25" s="178">
        <f>H25+E25</f>
        <v>0</v>
      </c>
      <c r="J25" s="178">
        <f>3200*I25</f>
        <v>0</v>
      </c>
      <c r="K25" s="178">
        <f>1600*H25</f>
        <v>0</v>
      </c>
      <c r="L25" s="141"/>
      <c r="M25" s="42">
        <f>J25+K25</f>
        <v>0</v>
      </c>
    </row>
    <row r="26" spans="1:13">
      <c r="A26" s="38">
        <v>6</v>
      </c>
      <c r="B26" s="32" t="s">
        <v>25</v>
      </c>
      <c r="C26" s="36"/>
      <c r="D26" s="36">
        <f>D27</f>
        <v>0</v>
      </c>
      <c r="E26" s="36">
        <f t="shared" ref="E26:L26" si="9">E27</f>
        <v>0</v>
      </c>
      <c r="F26" s="36"/>
      <c r="G26" s="36">
        <f t="shared" si="9"/>
        <v>0</v>
      </c>
      <c r="H26" s="36">
        <f t="shared" si="9"/>
        <v>0</v>
      </c>
      <c r="I26" s="36">
        <f t="shared" si="9"/>
        <v>0</v>
      </c>
      <c r="J26" s="36">
        <f t="shared" si="9"/>
        <v>0</v>
      </c>
      <c r="K26" s="36">
        <f t="shared" si="9"/>
        <v>0</v>
      </c>
      <c r="L26" s="36">
        <f t="shared" si="9"/>
        <v>0</v>
      </c>
      <c r="M26" s="37">
        <f>M27</f>
        <v>0</v>
      </c>
    </row>
    <row r="27" spans="1:13">
      <c r="A27" s="15"/>
      <c r="B27" s="3" t="s">
        <v>10</v>
      </c>
      <c r="C27" s="205"/>
      <c r="D27" s="205"/>
      <c r="E27" s="205">
        <f>D27</f>
        <v>0</v>
      </c>
      <c r="F27" s="205"/>
      <c r="G27" s="205">
        <f>E27*24</f>
        <v>0</v>
      </c>
      <c r="H27" s="178">
        <f>G27</f>
        <v>0</v>
      </c>
      <c r="I27" s="178">
        <f>H27+E27</f>
        <v>0</v>
      </c>
      <c r="J27" s="178">
        <f>3200*I27</f>
        <v>0</v>
      </c>
      <c r="K27" s="178">
        <f>1600*H27</f>
        <v>0</v>
      </c>
      <c r="L27" s="141"/>
      <c r="M27" s="42">
        <f>J27+K27</f>
        <v>0</v>
      </c>
    </row>
    <row r="28" spans="1:13">
      <c r="A28" s="35">
        <v>7</v>
      </c>
      <c r="B28" s="32" t="s">
        <v>26</v>
      </c>
      <c r="C28" s="36">
        <f>C29</f>
        <v>0</v>
      </c>
      <c r="D28" s="36">
        <f>D30+D31</f>
        <v>0</v>
      </c>
      <c r="E28" s="36">
        <f>SUM(E29:E31)</f>
        <v>0</v>
      </c>
      <c r="F28" s="36">
        <f>F29</f>
        <v>0</v>
      </c>
      <c r="G28" s="37">
        <f>G30+G31</f>
        <v>0</v>
      </c>
      <c r="H28" s="37">
        <f>SUM(H29:H31)</f>
        <v>0</v>
      </c>
      <c r="I28" s="36">
        <f t="shared" ref="I28:M28" si="10">SUM(I29:I31)</f>
        <v>0</v>
      </c>
      <c r="J28" s="36">
        <f t="shared" si="10"/>
        <v>0</v>
      </c>
      <c r="K28" s="36">
        <f t="shared" si="10"/>
        <v>0</v>
      </c>
      <c r="L28" s="36">
        <f t="shared" si="10"/>
        <v>0</v>
      </c>
      <c r="M28" s="37">
        <f t="shared" si="10"/>
        <v>0</v>
      </c>
    </row>
    <row r="29" spans="1:13">
      <c r="A29" s="12"/>
      <c r="B29" s="1" t="s">
        <v>3</v>
      </c>
      <c r="C29" s="205"/>
      <c r="D29" s="205"/>
      <c r="E29" s="205">
        <f>C29</f>
        <v>0</v>
      </c>
      <c r="F29" s="205"/>
      <c r="G29" s="205"/>
      <c r="H29" s="178">
        <f>F29</f>
        <v>0</v>
      </c>
      <c r="I29" s="178">
        <f>H29+E29</f>
        <v>0</v>
      </c>
      <c r="J29" s="178">
        <f>3200*I29</f>
        <v>0</v>
      </c>
      <c r="K29" s="178">
        <f>1600*H29</f>
        <v>0</v>
      </c>
      <c r="L29" s="141"/>
      <c r="M29" s="42">
        <f>J29+K29</f>
        <v>0</v>
      </c>
    </row>
    <row r="30" spans="1:13">
      <c r="A30" s="12"/>
      <c r="B30" s="1" t="s">
        <v>11</v>
      </c>
      <c r="C30" s="205"/>
      <c r="D30" s="205"/>
      <c r="E30" s="205">
        <f>D30</f>
        <v>0</v>
      </c>
      <c r="F30" s="205"/>
      <c r="G30" s="178"/>
      <c r="H30" s="178">
        <f>G30</f>
        <v>0</v>
      </c>
      <c r="I30" s="178">
        <f>H30+E30</f>
        <v>0</v>
      </c>
      <c r="J30" s="178">
        <f>3200*I30</f>
        <v>0</v>
      </c>
      <c r="K30" s="178">
        <f>1600*H30</f>
        <v>0</v>
      </c>
      <c r="L30" s="141"/>
      <c r="M30" s="42">
        <f>J30+K30+M74</f>
        <v>0</v>
      </c>
    </row>
    <row r="31" spans="1:13">
      <c r="A31" s="14"/>
      <c r="B31" s="130" t="s">
        <v>188</v>
      </c>
      <c r="C31" s="205"/>
      <c r="D31" s="205"/>
      <c r="E31" s="205">
        <f>D31</f>
        <v>0</v>
      </c>
      <c r="F31" s="205"/>
      <c r="G31" s="178">
        <f>E31*15</f>
        <v>0</v>
      </c>
      <c r="H31" s="178">
        <f>G31</f>
        <v>0</v>
      </c>
      <c r="I31" s="178">
        <f>H31+E31</f>
        <v>0</v>
      </c>
      <c r="J31" s="178">
        <f>3200*I31</f>
        <v>0</v>
      </c>
      <c r="K31" s="178">
        <f>1600*H31</f>
        <v>0</v>
      </c>
      <c r="L31" s="141"/>
      <c r="M31" s="42">
        <f>J31+K31</f>
        <v>0</v>
      </c>
    </row>
    <row r="32" spans="1:13">
      <c r="A32" s="35">
        <v>8</v>
      </c>
      <c r="B32" s="32" t="s">
        <v>142</v>
      </c>
      <c r="C32" s="36"/>
      <c r="D32" s="36">
        <f>D33</f>
        <v>0</v>
      </c>
      <c r="E32" s="36">
        <f t="shared" ref="E32:L32" si="11">E33</f>
        <v>0</v>
      </c>
      <c r="F32" s="36"/>
      <c r="G32" s="36">
        <f t="shared" si="11"/>
        <v>0</v>
      </c>
      <c r="H32" s="36">
        <f t="shared" si="11"/>
        <v>0</v>
      </c>
      <c r="I32" s="37">
        <f>I33</f>
        <v>0</v>
      </c>
      <c r="J32" s="36">
        <f t="shared" si="11"/>
        <v>0</v>
      </c>
      <c r="K32" s="36">
        <f t="shared" si="11"/>
        <v>0</v>
      </c>
      <c r="L32" s="36">
        <f t="shared" si="11"/>
        <v>0</v>
      </c>
      <c r="M32" s="37">
        <f>M33</f>
        <v>0</v>
      </c>
    </row>
    <row r="33" spans="1:13">
      <c r="A33" s="10"/>
      <c r="B33" s="24" t="s">
        <v>19</v>
      </c>
      <c r="C33" s="205"/>
      <c r="D33" s="205"/>
      <c r="E33" s="205">
        <f>D33</f>
        <v>0</v>
      </c>
      <c r="F33" s="205"/>
      <c r="G33" s="205">
        <f>E33*15</f>
        <v>0</v>
      </c>
      <c r="H33" s="178">
        <f>G33</f>
        <v>0</v>
      </c>
      <c r="I33" s="178">
        <f>H33+E33</f>
        <v>0</v>
      </c>
      <c r="J33" s="178">
        <f>3200*I33</f>
        <v>0</v>
      </c>
      <c r="K33" s="178"/>
      <c r="L33" s="141"/>
      <c r="M33" s="42">
        <f>J33+K33</f>
        <v>0</v>
      </c>
    </row>
    <row r="34" spans="1:13">
      <c r="A34" s="35">
        <v>9</v>
      </c>
      <c r="B34" s="32" t="s">
        <v>27</v>
      </c>
      <c r="C34" s="36">
        <f>C35</f>
        <v>0</v>
      </c>
      <c r="D34" s="36">
        <f>D36+D37</f>
        <v>0</v>
      </c>
      <c r="E34" s="36">
        <f>C34+D34</f>
        <v>0</v>
      </c>
      <c r="F34" s="36">
        <f>F35</f>
        <v>0</v>
      </c>
      <c r="G34" s="36">
        <f>G36+G37</f>
        <v>0</v>
      </c>
      <c r="H34" s="37">
        <f>SUM(H35:H37)</f>
        <v>0</v>
      </c>
      <c r="I34" s="37">
        <f>SUM(I35:I37)</f>
        <v>0</v>
      </c>
      <c r="J34" s="37">
        <f>SUM(J35:J37)</f>
        <v>0</v>
      </c>
      <c r="K34" s="37">
        <f>SUM(K35:K37)</f>
        <v>0</v>
      </c>
      <c r="L34" s="36">
        <f t="shared" ref="L34" si="12">L36+L37</f>
        <v>0</v>
      </c>
      <c r="M34" s="37">
        <f>SUM(M35:M37)</f>
        <v>0</v>
      </c>
    </row>
    <row r="35" spans="1:13">
      <c r="A35" s="12"/>
      <c r="B35" s="1" t="s">
        <v>3</v>
      </c>
      <c r="C35" s="205"/>
      <c r="D35" s="205"/>
      <c r="E35" s="205">
        <f>C35</f>
        <v>0</v>
      </c>
      <c r="F35" s="205"/>
      <c r="G35" s="205"/>
      <c r="H35" s="178">
        <f>F35</f>
        <v>0</v>
      </c>
      <c r="I35" s="178">
        <f>H35+E35</f>
        <v>0</v>
      </c>
      <c r="J35" s="178">
        <f>3200*I35</f>
        <v>0</v>
      </c>
      <c r="K35" s="178">
        <f>1600*H35</f>
        <v>0</v>
      </c>
      <c r="L35" s="141"/>
      <c r="M35" s="42">
        <f>J35+K35</f>
        <v>0</v>
      </c>
    </row>
    <row r="36" spans="1:13">
      <c r="A36" s="13"/>
      <c r="B36" s="1" t="s">
        <v>12</v>
      </c>
      <c r="C36" s="205"/>
      <c r="D36" s="205"/>
      <c r="E36" s="205">
        <f>D36</f>
        <v>0</v>
      </c>
      <c r="F36" s="205"/>
      <c r="G36" s="205"/>
      <c r="H36" s="178">
        <f>G36</f>
        <v>0</v>
      </c>
      <c r="I36" s="178">
        <f>H36+E36</f>
        <v>0</v>
      </c>
      <c r="J36" s="178">
        <f>3200*I36</f>
        <v>0</v>
      </c>
      <c r="K36" s="178">
        <f>1600*H36</f>
        <v>0</v>
      </c>
      <c r="L36" s="141"/>
      <c r="M36" s="42">
        <f>J36+K36+M75</f>
        <v>0</v>
      </c>
    </row>
    <row r="37" spans="1:13">
      <c r="A37" s="13"/>
      <c r="B37" s="196" t="s">
        <v>193</v>
      </c>
      <c r="C37" s="205"/>
      <c r="D37" s="205"/>
      <c r="E37" s="205">
        <f>D37</f>
        <v>0</v>
      </c>
      <c r="F37" s="205"/>
      <c r="G37" s="205"/>
      <c r="H37" s="178">
        <f>G37</f>
        <v>0</v>
      </c>
      <c r="I37" s="178"/>
      <c r="J37" s="178">
        <f>4000*I37</f>
        <v>0</v>
      </c>
      <c r="K37" s="178"/>
      <c r="L37" s="141"/>
      <c r="M37" s="42">
        <f>J37+K37</f>
        <v>0</v>
      </c>
    </row>
    <row r="38" spans="1:13">
      <c r="A38" s="35">
        <v>10</v>
      </c>
      <c r="B38" s="32" t="s">
        <v>28</v>
      </c>
      <c r="C38" s="36"/>
      <c r="D38" s="36">
        <f>D39+D40</f>
        <v>0</v>
      </c>
      <c r="E38" s="36">
        <f t="shared" ref="E38:M38" si="13">E39+E40</f>
        <v>0</v>
      </c>
      <c r="F38" s="36">
        <f t="shared" si="13"/>
        <v>0</v>
      </c>
      <c r="G38" s="36">
        <f t="shared" si="13"/>
        <v>0</v>
      </c>
      <c r="H38" s="36">
        <f t="shared" si="13"/>
        <v>0</v>
      </c>
      <c r="I38" s="36">
        <f t="shared" si="13"/>
        <v>0</v>
      </c>
      <c r="J38" s="36">
        <f t="shared" si="13"/>
        <v>0</v>
      </c>
      <c r="K38" s="36">
        <f t="shared" si="13"/>
        <v>0</v>
      </c>
      <c r="L38" s="36">
        <f t="shared" si="13"/>
        <v>0</v>
      </c>
      <c r="M38" s="36">
        <f t="shared" si="13"/>
        <v>0</v>
      </c>
    </row>
    <row r="39" spans="1:13">
      <c r="A39" s="13"/>
      <c r="B39" s="196" t="s">
        <v>192</v>
      </c>
      <c r="C39" s="205"/>
      <c r="D39" s="205"/>
      <c r="E39" s="205">
        <f>D39</f>
        <v>0</v>
      </c>
      <c r="F39" s="205"/>
      <c r="G39" s="205">
        <f>E39*15</f>
        <v>0</v>
      </c>
      <c r="H39" s="178">
        <f>G39</f>
        <v>0</v>
      </c>
      <c r="I39" s="178">
        <f>H39+E39</f>
        <v>0</v>
      </c>
      <c r="J39" s="178">
        <f>4000*I39</f>
        <v>0</v>
      </c>
      <c r="K39" s="178"/>
      <c r="L39" s="141"/>
      <c r="M39" s="42">
        <f>J39+K39</f>
        <v>0</v>
      </c>
    </row>
    <row r="40" spans="1:13">
      <c r="A40" s="14"/>
      <c r="B40" s="180"/>
      <c r="C40" s="205"/>
      <c r="D40" s="205"/>
      <c r="E40" s="205"/>
      <c r="F40" s="205"/>
      <c r="G40" s="205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3">
      <c r="A42" s="9"/>
      <c r="B42" s="24" t="s">
        <v>13</v>
      </c>
      <c r="C42" s="205"/>
      <c r="D42" s="205"/>
      <c r="E42" s="205">
        <f>D42</f>
        <v>0</v>
      </c>
      <c r="F42" s="205"/>
      <c r="G42" s="205">
        <f>E42*44</f>
        <v>0</v>
      </c>
      <c r="H42" s="178">
        <f>G42</f>
        <v>0</v>
      </c>
      <c r="I42" s="178">
        <f>H42+E42*2</f>
        <v>0</v>
      </c>
      <c r="J42" s="178">
        <f>4300*I42</f>
        <v>0</v>
      </c>
      <c r="K42" s="178">
        <f>1500*H42</f>
        <v>0</v>
      </c>
      <c r="L42" s="141"/>
      <c r="M42" s="42">
        <f>J42+K42</f>
        <v>0</v>
      </c>
    </row>
    <row r="43" spans="1:13">
      <c r="A43" s="9"/>
      <c r="B43" s="24" t="s">
        <v>14</v>
      </c>
      <c r="C43" s="205"/>
      <c r="D43" s="205"/>
      <c r="E43" s="205">
        <f>D43</f>
        <v>0</v>
      </c>
      <c r="F43" s="205"/>
      <c r="G43" s="205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0</v>
      </c>
      <c r="E44" s="36">
        <f t="shared" ref="E44:L44" si="15">E45+E46+E47</f>
        <v>0</v>
      </c>
      <c r="F44" s="36"/>
      <c r="G44" s="36">
        <f t="shared" si="15"/>
        <v>0</v>
      </c>
      <c r="H44" s="36">
        <f t="shared" si="15"/>
        <v>0</v>
      </c>
      <c r="I44" s="36">
        <f t="shared" si="15"/>
        <v>0</v>
      </c>
      <c r="J44" s="37">
        <f>J45+J46+J47</f>
        <v>0</v>
      </c>
      <c r="K44" s="37">
        <f>K45+K46+K47</f>
        <v>0</v>
      </c>
      <c r="L44" s="36">
        <f t="shared" si="15"/>
        <v>0</v>
      </c>
      <c r="M44" s="37">
        <f>M45+M46+M47</f>
        <v>0</v>
      </c>
    </row>
    <row r="45" spans="1:13">
      <c r="A45" s="17"/>
      <c r="B45" s="25" t="s">
        <v>13</v>
      </c>
      <c r="C45" s="205"/>
      <c r="D45" s="205"/>
      <c r="E45" s="205">
        <f>D45</f>
        <v>0</v>
      </c>
      <c r="F45" s="205"/>
      <c r="G45" s="205">
        <f>D45*40</f>
        <v>0</v>
      </c>
      <c r="H45" s="178">
        <f>G45</f>
        <v>0</v>
      </c>
      <c r="I45" s="205">
        <f>E45*42</f>
        <v>0</v>
      </c>
      <c r="J45" s="178">
        <f>5590*I45</f>
        <v>0</v>
      </c>
      <c r="K45" s="178">
        <f>1500*H45</f>
        <v>0</v>
      </c>
      <c r="L45" s="141"/>
      <c r="M45" s="42">
        <f>J45+K45</f>
        <v>0</v>
      </c>
    </row>
    <row r="46" spans="1:13">
      <c r="A46" s="18"/>
      <c r="B46" s="24" t="s">
        <v>15</v>
      </c>
      <c r="C46" s="205"/>
      <c r="D46" s="205"/>
      <c r="E46" s="205">
        <f>D46</f>
        <v>0</v>
      </c>
      <c r="F46" s="205"/>
      <c r="G46" s="205">
        <f>D46*40</f>
        <v>0</v>
      </c>
      <c r="H46" s="178">
        <f>G46</f>
        <v>0</v>
      </c>
      <c r="I46" s="205">
        <f>E46*42</f>
        <v>0</v>
      </c>
      <c r="J46" s="178">
        <f>5590*I46</f>
        <v>0</v>
      </c>
      <c r="K46" s="178">
        <f>1500*H46</f>
        <v>0</v>
      </c>
      <c r="L46" s="141"/>
      <c r="M46" s="42">
        <f>J46+K46</f>
        <v>0</v>
      </c>
    </row>
    <row r="47" spans="1:13">
      <c r="A47" s="9"/>
      <c r="B47" s="22" t="s">
        <v>167</v>
      </c>
      <c r="C47" s="205"/>
      <c r="D47" s="205"/>
      <c r="E47" s="205">
        <f>D47</f>
        <v>0</v>
      </c>
      <c r="F47" s="205"/>
      <c r="G47" s="205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205"/>
      <c r="D49" s="205"/>
      <c r="E49" s="205">
        <f>D49</f>
        <v>0</v>
      </c>
      <c r="F49" s="205"/>
      <c r="G49" s="205">
        <f>D49*28</f>
        <v>0</v>
      </c>
      <c r="H49" s="178">
        <f>G49</f>
        <v>0</v>
      </c>
      <c r="I49" s="178">
        <f>H49+E49</f>
        <v>0</v>
      </c>
      <c r="J49" s="178">
        <f>4300*I49</f>
        <v>0</v>
      </c>
      <c r="K49" s="178">
        <f>2500*H49</f>
        <v>0</v>
      </c>
      <c r="L49" s="141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0</v>
      </c>
      <c r="E50" s="36">
        <f t="shared" ref="E50:L50" si="17">E51+E52</f>
        <v>0</v>
      </c>
      <c r="F50" s="36"/>
      <c r="G50" s="36">
        <f t="shared" si="17"/>
        <v>0</v>
      </c>
      <c r="H50" s="36">
        <f t="shared" si="17"/>
        <v>0</v>
      </c>
      <c r="I50" s="36">
        <f t="shared" si="17"/>
        <v>0</v>
      </c>
      <c r="J50" s="36">
        <f t="shared" si="17"/>
        <v>0</v>
      </c>
      <c r="K50" s="36">
        <f t="shared" si="17"/>
        <v>0</v>
      </c>
      <c r="L50" s="36">
        <f t="shared" si="17"/>
        <v>0</v>
      </c>
      <c r="M50" s="37">
        <f>M51+M52</f>
        <v>0</v>
      </c>
    </row>
    <row r="51" spans="1:13">
      <c r="A51" s="89"/>
      <c r="B51" s="92" t="s">
        <v>137</v>
      </c>
      <c r="C51" s="90"/>
      <c r="D51" s="90"/>
      <c r="E51" s="205">
        <f>D51</f>
        <v>0</v>
      </c>
      <c r="F51" s="90"/>
      <c r="G51" s="90">
        <f>E51*15</f>
        <v>0</v>
      </c>
      <c r="H51" s="178">
        <f>G51</f>
        <v>0</v>
      </c>
      <c r="I51" s="178">
        <f>H51+E51</f>
        <v>0</v>
      </c>
      <c r="J51" s="178">
        <f>4000*I51</f>
        <v>0</v>
      </c>
      <c r="K51" s="178"/>
      <c r="L51" s="91"/>
      <c r="M51" s="42">
        <f>J51+K51</f>
        <v>0</v>
      </c>
    </row>
    <row r="52" spans="1:13">
      <c r="A52" s="13"/>
      <c r="B52" s="93" t="s">
        <v>18</v>
      </c>
      <c r="C52" s="205"/>
      <c r="D52" s="205"/>
      <c r="E52" s="205">
        <f>D52</f>
        <v>0</v>
      </c>
      <c r="F52" s="205"/>
      <c r="G52" s="90">
        <f>E52*15</f>
        <v>0</v>
      </c>
      <c r="H52" s="178">
        <f>G52</f>
        <v>0</v>
      </c>
      <c r="I52" s="178">
        <f>H52+E52</f>
        <v>0</v>
      </c>
      <c r="J52" s="178">
        <f>4000*I52</f>
        <v>0</v>
      </c>
      <c r="K52" s="178"/>
      <c r="L52" s="141"/>
      <c r="M52" s="42">
        <f>J52+K52</f>
        <v>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0</v>
      </c>
      <c r="E57" s="60">
        <f>SUM(E58:E60)</f>
        <v>0</v>
      </c>
      <c r="F57" s="60"/>
      <c r="G57" s="60">
        <f>SUM(G58:G60)</f>
        <v>0</v>
      </c>
      <c r="H57" s="95">
        <f>SUM(H58:H60)</f>
        <v>0</v>
      </c>
      <c r="I57" s="60">
        <f t="shared" ref="I57:M57" si="20">SUM(I58:I60)</f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197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0</v>
      </c>
      <c r="E61" s="60">
        <f>E62+E63</f>
        <v>0</v>
      </c>
      <c r="F61" s="60"/>
      <c r="G61" s="60">
        <f>G62+G63</f>
        <v>0</v>
      </c>
      <c r="H61" s="60">
        <f t="shared" ref="H61:L61" si="22">H62+H63</f>
        <v>0</v>
      </c>
      <c r="I61" s="60">
        <f t="shared" si="22"/>
        <v>0</v>
      </c>
      <c r="J61" s="60">
        <f t="shared" si="22"/>
        <v>0</v>
      </c>
      <c r="K61" s="60">
        <f t="shared" si="22"/>
        <v>0</v>
      </c>
      <c r="L61" s="60">
        <f t="shared" si="22"/>
        <v>0</v>
      </c>
      <c r="M61" s="95">
        <f>M62+M63</f>
        <v>0</v>
      </c>
    </row>
    <row r="62" spans="1:13">
      <c r="A62" s="109"/>
      <c r="B62" s="112" t="s">
        <v>165</v>
      </c>
      <c r="C62" s="114"/>
      <c r="D62" s="114"/>
      <c r="E62" s="111">
        <f>D62</f>
        <v>0</v>
      </c>
      <c r="F62" s="114"/>
      <c r="G62" s="114"/>
      <c r="H62" s="115">
        <f>G62</f>
        <v>0</v>
      </c>
      <c r="I62" s="115">
        <f>H62+E62*2</f>
        <v>0</v>
      </c>
      <c r="J62" s="116">
        <f>4300*I62</f>
        <v>0</v>
      </c>
      <c r="K62" s="115">
        <f>H62*2500</f>
        <v>0</v>
      </c>
      <c r="L62" s="117"/>
      <c r="M62" s="42">
        <f>J62+K62</f>
        <v>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/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/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0</v>
      </c>
      <c r="E72" s="103">
        <f t="shared" si="25"/>
        <v>0</v>
      </c>
      <c r="F72" s="103">
        <f t="shared" si="25"/>
        <v>0</v>
      </c>
      <c r="G72" s="103">
        <f t="shared" si="25"/>
        <v>0</v>
      </c>
      <c r="H72" s="104">
        <f t="shared" si="25"/>
        <v>0</v>
      </c>
      <c r="I72" s="104">
        <f t="shared" si="25"/>
        <v>0</v>
      </c>
      <c r="J72" s="104">
        <f t="shared" si="25"/>
        <v>0</v>
      </c>
      <c r="K72" s="104">
        <f t="shared" si="25"/>
        <v>0</v>
      </c>
      <c r="L72" s="103">
        <f t="shared" si="25"/>
        <v>0</v>
      </c>
      <c r="M72" s="104">
        <f>M73</f>
        <v>0</v>
      </c>
    </row>
    <row r="73" spans="1:13">
      <c r="A73" s="14"/>
      <c r="B73" s="128" t="s">
        <v>182</v>
      </c>
      <c r="C73" s="101"/>
      <c r="D73" s="101"/>
      <c r="E73" s="101">
        <f>D73</f>
        <v>0</v>
      </c>
      <c r="F73" s="101"/>
      <c r="G73" s="101">
        <f>E73*41</f>
        <v>0</v>
      </c>
      <c r="H73" s="102">
        <f>G73</f>
        <v>0</v>
      </c>
      <c r="I73" s="102">
        <f>H73+E73*2</f>
        <v>0</v>
      </c>
      <c r="J73" s="178">
        <f>5590*I73</f>
        <v>0</v>
      </c>
      <c r="K73" s="178">
        <f>3200*H73</f>
        <v>0</v>
      </c>
      <c r="L73" s="45"/>
      <c r="M73" s="42">
        <f>J73+K73</f>
        <v>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0</v>
      </c>
      <c r="D76" s="41">
        <f>D8+D13+D20+D22+D24+D26+D28+D32+D34+D38+D41+D44+D48+D50+D53+D55+D57+D61+D66+D68+D70+D72</f>
        <v>0</v>
      </c>
      <c r="E76" s="41">
        <f>E8+E13+E20+E22+E24+E26+E28+E32+E34+E38+E41+E44+E48+E50+E53+E55+E57+E61+E64+E66+E68+E70+E72</f>
        <v>0</v>
      </c>
      <c r="F76" s="41">
        <f>F8+F13+F28+F34+F64</f>
        <v>0</v>
      </c>
      <c r="G76" s="41">
        <f>G8+G13+G20+G22+G24+G26+G28+G32+G34+G38+G41+G44+G48+G50+G53+G55+G57+G61+G66+G68+G70+G72</f>
        <v>0</v>
      </c>
      <c r="H76" s="41">
        <f>H8+H13+H20+H22+H24+H26+H28+H32+H34+H38+H41+H44+H48+H50+H53+H55+H57+H61+H64+H66+H68+H70+H72</f>
        <v>0</v>
      </c>
      <c r="I76" s="41">
        <f>I8+I13+I20+I22+I24+I26+I28+I32+I34+I38+I41+I44+I48+I50+I53+I55+I57+I61+I64+I66+I68+I70+I72</f>
        <v>0</v>
      </c>
      <c r="J76" s="41">
        <f>J8+J13+J20+J22+J24+J26+J28+J32+J34+J38+J41+J44+J48+J50+J53+J55+J57+J61+J64+J66+J68+J70+J72</f>
        <v>0</v>
      </c>
      <c r="K76" s="41">
        <f>K8+K13+K20+K22+K24+K26+K28+K32+K34+K38+K41+K44+K48+K50+K53+K55+K57+K61+K64+K66+K68+K70+K72</f>
        <v>0</v>
      </c>
      <c r="L76" s="41"/>
      <c r="M76" s="41">
        <f>M8+M13+M20+M22+M24+M26+M28+M32+M34+M38+M41+M44+M48+M50+M53+M55+M57+M61+M64+M77+M78+M66+M68+M70+M72</f>
        <v>0</v>
      </c>
    </row>
    <row r="77" spans="1:13" ht="13.5" thickTop="1">
      <c r="D77" s="270"/>
      <c r="E77" s="270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204"/>
      <c r="D78" s="248"/>
      <c r="E78" s="248"/>
      <c r="F78" s="204"/>
      <c r="G78" s="204"/>
      <c r="H78" s="81"/>
      <c r="J78" s="80"/>
      <c r="K78" s="87" t="s">
        <v>88</v>
      </c>
      <c r="L78" s="88"/>
      <c r="M78" s="87">
        <f>15000*L78</f>
        <v>0</v>
      </c>
    </row>
    <row r="79" spans="1:13">
      <c r="B79" s="132"/>
      <c r="C79" s="204"/>
      <c r="D79" s="261"/>
      <c r="E79" s="261"/>
      <c r="F79" s="204"/>
      <c r="G79" s="204"/>
      <c r="H79" s="81"/>
      <c r="K79" s="73" t="s">
        <v>32</v>
      </c>
      <c r="L79" s="206">
        <f>L77+L78</f>
        <v>0</v>
      </c>
    </row>
    <row r="80" spans="1:13">
      <c r="B80" s="132"/>
      <c r="C80" s="204"/>
      <c r="D80" s="263"/>
      <c r="E80" s="263"/>
      <c r="F80" s="133"/>
      <c r="G80" s="133"/>
      <c r="H80" s="82"/>
      <c r="I80" s="77"/>
      <c r="J80" s="134"/>
      <c r="K80" s="81"/>
      <c r="L80" s="204"/>
      <c r="M80" s="81"/>
    </row>
    <row r="81" spans="2:13">
      <c r="B81" s="132"/>
      <c r="C81" s="204"/>
      <c r="D81" s="261"/>
      <c r="E81" s="261"/>
      <c r="F81" s="204"/>
      <c r="G81" s="204"/>
      <c r="H81" s="82"/>
      <c r="I81" s="74"/>
      <c r="J81" s="81"/>
      <c r="K81" s="136"/>
      <c r="L81" s="136"/>
      <c r="M81" s="136"/>
    </row>
    <row r="82" spans="2:13">
      <c r="B82" s="132"/>
      <c r="C82" s="204"/>
      <c r="D82" s="261"/>
      <c r="E82" s="261"/>
      <c r="F82" s="204"/>
      <c r="G82" s="204"/>
      <c r="H82" s="82"/>
      <c r="I82" s="73"/>
      <c r="J82" s="81"/>
      <c r="K82" s="81"/>
      <c r="L82" s="139"/>
      <c r="M82" s="97"/>
    </row>
    <row r="83" spans="2:13">
      <c r="B83" s="132"/>
      <c r="C83" s="204"/>
      <c r="D83" s="261"/>
      <c r="E83" s="261"/>
      <c r="F83" s="204"/>
      <c r="G83" s="204"/>
      <c r="H83" s="82"/>
      <c r="I83" s="74"/>
      <c r="J83" s="81"/>
      <c r="K83" s="81"/>
      <c r="L83" s="204"/>
      <c r="M83" s="97"/>
    </row>
    <row r="84" spans="2:13">
      <c r="B84" s="132"/>
      <c r="C84" s="204"/>
      <c r="D84" s="261"/>
      <c r="E84" s="261"/>
      <c r="F84" s="135"/>
      <c r="G84" s="135"/>
      <c r="H84" s="83"/>
      <c r="I84" s="74"/>
      <c r="J84" s="81"/>
      <c r="K84" s="81"/>
      <c r="L84" s="204"/>
      <c r="M84" s="81"/>
    </row>
    <row r="85" spans="2:13">
      <c r="B85" s="132"/>
      <c r="C85" s="204"/>
      <c r="D85" s="261"/>
      <c r="E85" s="261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204"/>
      <c r="D86" s="262"/>
      <c r="E86" s="262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204"/>
      <c r="D87" s="261"/>
      <c r="E87" s="261"/>
      <c r="F87" s="204"/>
      <c r="G87" s="204"/>
      <c r="H87" s="97"/>
      <c r="J87" s="81"/>
      <c r="K87" s="81"/>
      <c r="L87" s="81"/>
      <c r="M87" s="97"/>
    </row>
    <row r="88" spans="2:13">
      <c r="B88" s="137"/>
      <c r="C88" s="204"/>
      <c r="D88" s="261"/>
      <c r="E88" s="261"/>
      <c r="F88" s="204"/>
      <c r="G88" s="204"/>
      <c r="H88" s="81"/>
      <c r="I88" s="31"/>
      <c r="J88" s="31"/>
    </row>
    <row r="89" spans="2:13">
      <c r="B89" s="138"/>
      <c r="C89" s="139"/>
      <c r="D89" s="261"/>
      <c r="E89" s="261"/>
      <c r="F89" s="204"/>
      <c r="G89" s="204"/>
      <c r="H89" s="81"/>
    </row>
    <row r="90" spans="2:13">
      <c r="B90" s="140"/>
      <c r="C90" s="204"/>
      <c r="D90" s="261"/>
      <c r="E90" s="261"/>
      <c r="F90" s="81"/>
      <c r="G90" s="81"/>
      <c r="H90" s="81"/>
      <c r="J90" s="31"/>
      <c r="M90" s="31"/>
    </row>
    <row r="91" spans="2:13">
      <c r="B91" s="140"/>
      <c r="C91" s="204"/>
      <c r="D91" s="261"/>
      <c r="E91" s="261"/>
      <c r="F91" s="81"/>
      <c r="G91" s="81"/>
      <c r="H91" s="81"/>
      <c r="J91" t="s">
        <v>70</v>
      </c>
    </row>
  </sheetData>
  <mergeCells count="28">
    <mergeCell ref="D91:E91"/>
    <mergeCell ref="D90:E90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8:E88"/>
    <mergeCell ref="D89:E89"/>
    <mergeCell ref="D86:E86"/>
    <mergeCell ref="D87:E87"/>
    <mergeCell ref="D77:E77"/>
    <mergeCell ref="D78:E78"/>
    <mergeCell ref="D83:E83"/>
    <mergeCell ref="D84:E84"/>
    <mergeCell ref="D85:E85"/>
    <mergeCell ref="D79:E79"/>
    <mergeCell ref="D80:E80"/>
    <mergeCell ref="D81:E81"/>
    <mergeCell ref="D82:E82"/>
  </mergeCells>
  <phoneticPr fontId="9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M91"/>
  <sheetViews>
    <sheetView workbookViewId="0">
      <selection sqref="A1:XFD1048576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2" t="s">
        <v>64</v>
      </c>
      <c r="B1" s="272"/>
      <c r="C1" s="272"/>
      <c r="D1" s="273" t="s">
        <v>65</v>
      </c>
      <c r="E1" s="273"/>
      <c r="F1" s="273"/>
      <c r="G1" s="273"/>
      <c r="H1" s="273"/>
      <c r="I1" s="273"/>
      <c r="J1" s="273"/>
      <c r="K1" s="273"/>
      <c r="L1" s="273"/>
      <c r="M1" s="273"/>
    </row>
    <row r="2" spans="1:13">
      <c r="A2" s="273" t="s">
        <v>66</v>
      </c>
      <c r="B2" s="273"/>
      <c r="C2" s="273"/>
      <c r="D2" s="274" t="s">
        <v>67</v>
      </c>
      <c r="E2" s="274"/>
      <c r="F2" s="274"/>
      <c r="G2" s="274"/>
      <c r="H2" s="274"/>
      <c r="I2" s="274"/>
      <c r="J2" s="274"/>
      <c r="K2" s="274"/>
      <c r="L2" s="274"/>
      <c r="M2" s="274"/>
    </row>
    <row r="3" spans="1:13">
      <c r="A3" s="249" t="s">
        <v>68</v>
      </c>
      <c r="B3" s="249"/>
      <c r="C3" s="249"/>
    </row>
    <row r="4" spans="1:13" ht="20.25">
      <c r="A4" s="271" t="s">
        <v>69</v>
      </c>
      <c r="B4" s="271"/>
      <c r="C4" s="271"/>
      <c r="D4" s="271"/>
      <c r="E4" s="271"/>
      <c r="F4" s="271"/>
      <c r="G4" s="271"/>
      <c r="H4" s="271"/>
      <c r="I4" s="271"/>
      <c r="J4" s="271"/>
      <c r="K4" s="271"/>
      <c r="L4" s="271"/>
      <c r="M4" s="271"/>
    </row>
    <row r="5" spans="1:13" ht="13.5" thickBot="1">
      <c r="A5" s="264" t="s">
        <v>194</v>
      </c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</row>
    <row r="6" spans="1:13" ht="13.5" customHeight="1" thickTop="1">
      <c r="A6" s="5" t="s">
        <v>0</v>
      </c>
      <c r="B6" s="20" t="s">
        <v>1</v>
      </c>
      <c r="C6" s="265" t="s">
        <v>31</v>
      </c>
      <c r="D6" s="265"/>
      <c r="E6" s="265"/>
      <c r="F6" s="265" t="s">
        <v>33</v>
      </c>
      <c r="G6" s="265"/>
      <c r="H6" s="265"/>
      <c r="I6" s="265"/>
      <c r="J6" s="266" t="s">
        <v>41</v>
      </c>
      <c r="K6" s="266" t="s">
        <v>42</v>
      </c>
      <c r="L6" s="266" t="s">
        <v>43</v>
      </c>
      <c r="M6" s="268" t="s">
        <v>45</v>
      </c>
    </row>
    <row r="7" spans="1:13">
      <c r="A7" s="6" t="s">
        <v>2</v>
      </c>
      <c r="B7" s="21" t="s">
        <v>38</v>
      </c>
      <c r="C7" s="205" t="s">
        <v>35</v>
      </c>
      <c r="D7" s="205" t="s">
        <v>36</v>
      </c>
      <c r="E7" s="205" t="s">
        <v>32</v>
      </c>
      <c r="F7" s="205" t="s">
        <v>34</v>
      </c>
      <c r="G7" s="205" t="s">
        <v>37</v>
      </c>
      <c r="H7" s="27" t="s">
        <v>39</v>
      </c>
      <c r="I7" s="205" t="s">
        <v>40</v>
      </c>
      <c r="J7" s="267"/>
      <c r="K7" s="267"/>
      <c r="L7" s="267"/>
      <c r="M7" s="269"/>
    </row>
    <row r="8" spans="1:13">
      <c r="A8" s="35">
        <v>1</v>
      </c>
      <c r="B8" s="32" t="s">
        <v>20</v>
      </c>
      <c r="C8" s="33">
        <f>C9</f>
        <v>0</v>
      </c>
      <c r="D8" s="33">
        <f>D10+D11+D12</f>
        <v>0</v>
      </c>
      <c r="E8" s="33">
        <f>SUM(E9:E12)</f>
        <v>0</v>
      </c>
      <c r="F8" s="33">
        <f>F9</f>
        <v>0</v>
      </c>
      <c r="G8" s="33">
        <f>G10+G11+G12</f>
        <v>0</v>
      </c>
      <c r="H8" s="34">
        <f>SUM(H9:H12)</f>
        <v>0</v>
      </c>
      <c r="I8" s="34">
        <f>SUM(I9:I12)</f>
        <v>0</v>
      </c>
      <c r="J8" s="34">
        <f>SUM(J9:J12)</f>
        <v>0</v>
      </c>
      <c r="K8" s="34">
        <f>SUM(K9:K12)</f>
        <v>0</v>
      </c>
      <c r="L8" s="34">
        <f>L9+L10+L11+L12</f>
        <v>0</v>
      </c>
      <c r="M8" s="34">
        <f>SUM(M9:M12)</f>
        <v>0</v>
      </c>
    </row>
    <row r="9" spans="1:13">
      <c r="A9" s="8"/>
      <c r="B9" s="1" t="s">
        <v>3</v>
      </c>
      <c r="C9" s="205"/>
      <c r="D9" s="205"/>
      <c r="E9" s="205">
        <f>C9</f>
        <v>0</v>
      </c>
      <c r="F9" s="205">
        <f>E9*24</f>
        <v>0</v>
      </c>
      <c r="G9" s="205"/>
      <c r="H9" s="178">
        <f>F9</f>
        <v>0</v>
      </c>
      <c r="I9" s="178">
        <f>H9+E9</f>
        <v>0</v>
      </c>
      <c r="J9" s="178">
        <f>3200*I9</f>
        <v>0</v>
      </c>
      <c r="K9" s="178">
        <f>1600*H9</f>
        <v>0</v>
      </c>
      <c r="L9" s="141"/>
      <c r="M9" s="42">
        <f t="shared" ref="M9:M12" si="0">J9+K9</f>
        <v>0</v>
      </c>
    </row>
    <row r="10" spans="1:13">
      <c r="A10" s="9"/>
      <c r="B10" s="1" t="s">
        <v>6</v>
      </c>
      <c r="C10" s="205"/>
      <c r="D10" s="205"/>
      <c r="E10" s="205">
        <f>D10</f>
        <v>0</v>
      </c>
      <c r="F10" s="205"/>
      <c r="G10" s="205"/>
      <c r="H10" s="178">
        <f>G10</f>
        <v>0</v>
      </c>
      <c r="I10" s="178">
        <f>H10+E10</f>
        <v>0</v>
      </c>
      <c r="J10" s="178">
        <f>3200*I10</f>
        <v>0</v>
      </c>
      <c r="K10" s="178">
        <f>1600*H10</f>
        <v>0</v>
      </c>
      <c r="L10" s="141"/>
      <c r="M10" s="42">
        <f t="shared" si="0"/>
        <v>0</v>
      </c>
    </row>
    <row r="11" spans="1:13">
      <c r="A11" s="10"/>
      <c r="B11" s="1" t="s">
        <v>5</v>
      </c>
      <c r="C11" s="205"/>
      <c r="D11" s="205"/>
      <c r="E11" s="205">
        <f>D11</f>
        <v>0</v>
      </c>
      <c r="F11" s="205"/>
      <c r="G11" s="205">
        <v>0</v>
      </c>
      <c r="H11" s="178">
        <f>G11</f>
        <v>0</v>
      </c>
      <c r="I11" s="178">
        <f>H11+E11</f>
        <v>0</v>
      </c>
      <c r="J11" s="178">
        <f>3200*I11</f>
        <v>0</v>
      </c>
      <c r="K11" s="178">
        <f t="shared" ref="K11" si="1">1600*H11</f>
        <v>0</v>
      </c>
      <c r="L11" s="141"/>
      <c r="M11" s="42">
        <f t="shared" si="0"/>
        <v>0</v>
      </c>
    </row>
    <row r="12" spans="1:13">
      <c r="A12" s="11"/>
      <c r="B12" s="22" t="s">
        <v>125</v>
      </c>
      <c r="C12" s="205"/>
      <c r="D12" s="205"/>
      <c r="E12" s="205">
        <f>D12</f>
        <v>0</v>
      </c>
      <c r="F12" s="205"/>
      <c r="G12" s="205">
        <f>E12*32</f>
        <v>0</v>
      </c>
      <c r="H12" s="178">
        <f>G12</f>
        <v>0</v>
      </c>
      <c r="I12" s="178">
        <f>H12+E12*2</f>
        <v>0</v>
      </c>
      <c r="J12" s="178">
        <f>4000*I12</f>
        <v>0</v>
      </c>
      <c r="K12" s="178"/>
      <c r="L12" s="141"/>
      <c r="M12" s="42">
        <f t="shared" si="0"/>
        <v>0</v>
      </c>
    </row>
    <row r="13" spans="1:13">
      <c r="A13" s="35">
        <v>2</v>
      </c>
      <c r="B13" s="32" t="s">
        <v>21</v>
      </c>
      <c r="C13" s="36">
        <f>C14</f>
        <v>0</v>
      </c>
      <c r="D13" s="36">
        <f>D15+D16+D17+D18+D19</f>
        <v>0</v>
      </c>
      <c r="E13" s="36">
        <f>SUM(E14:E19)</f>
        <v>0</v>
      </c>
      <c r="F13" s="36">
        <f>F14</f>
        <v>0</v>
      </c>
      <c r="G13" s="36">
        <f>G15+G16+G17+G18+G19</f>
        <v>0</v>
      </c>
      <c r="H13" s="37">
        <f>SUM(H14:H19)</f>
        <v>0</v>
      </c>
      <c r="I13" s="37">
        <f>SUM(I14:I19)</f>
        <v>0</v>
      </c>
      <c r="J13" s="37">
        <f>SUM(J14:J19)</f>
        <v>0</v>
      </c>
      <c r="K13" s="37">
        <f>SUM(K14:K19)</f>
        <v>0</v>
      </c>
      <c r="L13" s="44">
        <f>L14+L15+L16+L17+L18+L19</f>
        <v>0</v>
      </c>
      <c r="M13" s="37">
        <f>SUM(M14:M19)</f>
        <v>0</v>
      </c>
    </row>
    <row r="14" spans="1:13">
      <c r="A14" s="12"/>
      <c r="B14" s="1" t="s">
        <v>3</v>
      </c>
      <c r="C14" s="205"/>
      <c r="D14" s="205"/>
      <c r="E14" s="205">
        <f>C14</f>
        <v>0</v>
      </c>
      <c r="F14" s="205">
        <f>C14*15</f>
        <v>0</v>
      </c>
      <c r="G14" s="205"/>
      <c r="H14" s="178">
        <f>F14</f>
        <v>0</v>
      </c>
      <c r="I14" s="178">
        <f t="shared" ref="I14:I19" si="2">H14+E14</f>
        <v>0</v>
      </c>
      <c r="J14" s="178">
        <f>3200*I14</f>
        <v>0</v>
      </c>
      <c r="K14" s="178">
        <f>H14*1600</f>
        <v>0</v>
      </c>
      <c r="L14" s="141"/>
      <c r="M14" s="42">
        <f>J14+K14</f>
        <v>0</v>
      </c>
    </row>
    <row r="15" spans="1:13">
      <c r="A15" s="12"/>
      <c r="B15" s="1" t="s">
        <v>6</v>
      </c>
      <c r="C15" s="205"/>
      <c r="D15" s="205"/>
      <c r="E15" s="205">
        <f>D15</f>
        <v>0</v>
      </c>
      <c r="F15" s="205"/>
      <c r="G15" s="205">
        <f>D15*15</f>
        <v>0</v>
      </c>
      <c r="H15" s="178">
        <f>G15</f>
        <v>0</v>
      </c>
      <c r="I15" s="178">
        <f t="shared" si="2"/>
        <v>0</v>
      </c>
      <c r="J15" s="178">
        <f t="shared" ref="J15:J19" si="3">3200*I15</f>
        <v>0</v>
      </c>
      <c r="K15" s="178">
        <f t="shared" ref="K15:K19" si="4">H15*1600</f>
        <v>0</v>
      </c>
      <c r="L15" s="141"/>
      <c r="M15" s="42">
        <f t="shared" ref="M15:M19" si="5">J15+K15</f>
        <v>0</v>
      </c>
    </row>
    <row r="16" spans="1:13">
      <c r="A16" s="12"/>
      <c r="B16" s="1" t="s">
        <v>5</v>
      </c>
      <c r="C16" s="205"/>
      <c r="D16" s="205"/>
      <c r="E16" s="205">
        <f>D16</f>
        <v>0</v>
      </c>
      <c r="F16" s="205"/>
      <c r="G16" s="205">
        <f>D16*15</f>
        <v>0</v>
      </c>
      <c r="H16" s="178">
        <f>G16</f>
        <v>0</v>
      </c>
      <c r="I16" s="178">
        <f t="shared" si="2"/>
        <v>0</v>
      </c>
      <c r="J16" s="178">
        <f t="shared" si="3"/>
        <v>0</v>
      </c>
      <c r="K16" s="178">
        <f t="shared" si="4"/>
        <v>0</v>
      </c>
      <c r="L16" s="141"/>
      <c r="M16" s="42">
        <f t="shared" si="5"/>
        <v>0</v>
      </c>
    </row>
    <row r="17" spans="1:13">
      <c r="A17" s="12"/>
      <c r="B17" s="2" t="s">
        <v>7</v>
      </c>
      <c r="C17" s="205"/>
      <c r="D17" s="205"/>
      <c r="E17" s="205">
        <f>D17</f>
        <v>0</v>
      </c>
      <c r="F17" s="205"/>
      <c r="G17" s="205">
        <f>D17*15</f>
        <v>0</v>
      </c>
      <c r="H17" s="178">
        <f>G17</f>
        <v>0</v>
      </c>
      <c r="I17" s="178">
        <f t="shared" si="2"/>
        <v>0</v>
      </c>
      <c r="J17" s="178">
        <f t="shared" si="3"/>
        <v>0</v>
      </c>
      <c r="K17" s="178">
        <f t="shared" si="4"/>
        <v>0</v>
      </c>
      <c r="L17" s="141"/>
      <c r="M17" s="42">
        <f t="shared" si="5"/>
        <v>0</v>
      </c>
    </row>
    <row r="18" spans="1:13">
      <c r="A18" s="13"/>
      <c r="B18" s="2" t="s">
        <v>8</v>
      </c>
      <c r="C18" s="205"/>
      <c r="D18" s="205"/>
      <c r="E18" s="205">
        <f>D18</f>
        <v>0</v>
      </c>
      <c r="F18" s="205"/>
      <c r="G18" s="205">
        <f>D18*15</f>
        <v>0</v>
      </c>
      <c r="H18" s="178">
        <f>G18</f>
        <v>0</v>
      </c>
      <c r="I18" s="178">
        <f t="shared" si="2"/>
        <v>0</v>
      </c>
      <c r="J18" s="178">
        <f t="shared" si="3"/>
        <v>0</v>
      </c>
      <c r="K18" s="178">
        <f t="shared" si="4"/>
        <v>0</v>
      </c>
      <c r="L18" s="141"/>
      <c r="M18" s="42">
        <f t="shared" si="5"/>
        <v>0</v>
      </c>
    </row>
    <row r="19" spans="1:13">
      <c r="A19" s="14"/>
      <c r="B19" s="23" t="s">
        <v>4</v>
      </c>
      <c r="C19" s="205"/>
      <c r="D19" s="205"/>
      <c r="E19" s="205">
        <f>D19</f>
        <v>0</v>
      </c>
      <c r="F19" s="205"/>
      <c r="G19" s="205">
        <f>D19*15</f>
        <v>0</v>
      </c>
      <c r="H19" s="178">
        <f>G19</f>
        <v>0</v>
      </c>
      <c r="I19" s="178">
        <f t="shared" si="2"/>
        <v>0</v>
      </c>
      <c r="J19" s="178">
        <f t="shared" si="3"/>
        <v>0</v>
      </c>
      <c r="K19" s="178">
        <f t="shared" si="4"/>
        <v>0</v>
      </c>
      <c r="L19" s="141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0</v>
      </c>
      <c r="E20" s="36">
        <f t="shared" ref="E20:L20" si="6">E21</f>
        <v>0</v>
      </c>
      <c r="F20" s="36"/>
      <c r="G20" s="36">
        <f t="shared" si="6"/>
        <v>0</v>
      </c>
      <c r="H20" s="36">
        <f t="shared" si="6"/>
        <v>0</v>
      </c>
      <c r="I20" s="36">
        <f t="shared" si="6"/>
        <v>0</v>
      </c>
      <c r="J20" s="36">
        <f t="shared" si="6"/>
        <v>0</v>
      </c>
      <c r="K20" s="36">
        <f t="shared" si="6"/>
        <v>0</v>
      </c>
      <c r="L20" s="36">
        <f t="shared" si="6"/>
        <v>0</v>
      </c>
      <c r="M20" s="37">
        <f>M21</f>
        <v>0</v>
      </c>
    </row>
    <row r="21" spans="1:13">
      <c r="A21" s="10"/>
      <c r="B21" s="24" t="s">
        <v>19</v>
      </c>
      <c r="C21" s="205"/>
      <c r="D21" s="205"/>
      <c r="E21" s="205">
        <f>D21</f>
        <v>0</v>
      </c>
      <c r="F21" s="205"/>
      <c r="G21" s="205"/>
      <c r="H21" s="178">
        <f>G21</f>
        <v>0</v>
      </c>
      <c r="I21" s="178"/>
      <c r="J21" s="178">
        <f>3200*I21</f>
        <v>0</v>
      </c>
      <c r="K21" s="178"/>
      <c r="L21" s="141"/>
      <c r="M21" s="42">
        <f>J21+K21</f>
        <v>0</v>
      </c>
    </row>
    <row r="22" spans="1:13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3">
      <c r="A23" s="15"/>
      <c r="B23" s="3" t="s">
        <v>9</v>
      </c>
      <c r="C23" s="205"/>
      <c r="D23" s="205"/>
      <c r="E23" s="205">
        <f>D23</f>
        <v>0</v>
      </c>
      <c r="F23" s="205"/>
      <c r="G23" s="205">
        <f>E23*32</f>
        <v>0</v>
      </c>
      <c r="H23" s="178">
        <f>G23</f>
        <v>0</v>
      </c>
      <c r="I23" s="178">
        <f>H23+E23*2</f>
        <v>0</v>
      </c>
      <c r="J23" s="178">
        <f>3200*I23</f>
        <v>0</v>
      </c>
      <c r="K23" s="178">
        <f>1600*H23</f>
        <v>0</v>
      </c>
      <c r="L23" s="141"/>
      <c r="M23" s="42">
        <f>J23+K23</f>
        <v>0</v>
      </c>
    </row>
    <row r="24" spans="1:13">
      <c r="A24" s="35">
        <v>5</v>
      </c>
      <c r="B24" s="32" t="s">
        <v>24</v>
      </c>
      <c r="C24" s="36"/>
      <c r="D24" s="36">
        <f>D25</f>
        <v>0</v>
      </c>
      <c r="E24" s="36">
        <f t="shared" ref="E24:L24" si="8">E25</f>
        <v>0</v>
      </c>
      <c r="F24" s="36"/>
      <c r="G24" s="36">
        <f t="shared" si="8"/>
        <v>0</v>
      </c>
      <c r="H24" s="36">
        <f t="shared" si="8"/>
        <v>0</v>
      </c>
      <c r="I24" s="36">
        <f t="shared" si="8"/>
        <v>0</v>
      </c>
      <c r="J24" s="36">
        <f t="shared" si="8"/>
        <v>0</v>
      </c>
      <c r="K24" s="36">
        <f t="shared" si="8"/>
        <v>0</v>
      </c>
      <c r="L24" s="36">
        <f t="shared" si="8"/>
        <v>0</v>
      </c>
      <c r="M24" s="37">
        <f>M25</f>
        <v>0</v>
      </c>
    </row>
    <row r="25" spans="1:13">
      <c r="A25" s="16"/>
      <c r="B25" s="23" t="s">
        <v>10</v>
      </c>
      <c r="C25" s="205"/>
      <c r="D25" s="205"/>
      <c r="E25" s="205">
        <f>D25</f>
        <v>0</v>
      </c>
      <c r="F25" s="205"/>
      <c r="G25" s="205">
        <f>E25*28</f>
        <v>0</v>
      </c>
      <c r="H25" s="178">
        <f>G25</f>
        <v>0</v>
      </c>
      <c r="I25" s="178">
        <f>H25+E25</f>
        <v>0</v>
      </c>
      <c r="J25" s="178">
        <f>3200*I25</f>
        <v>0</v>
      </c>
      <c r="K25" s="178">
        <f>1600*H25</f>
        <v>0</v>
      </c>
      <c r="L25" s="141"/>
      <c r="M25" s="42">
        <f>J25+K25</f>
        <v>0</v>
      </c>
    </row>
    <row r="26" spans="1:13">
      <c r="A26" s="38">
        <v>6</v>
      </c>
      <c r="B26" s="32" t="s">
        <v>25</v>
      </c>
      <c r="C26" s="36"/>
      <c r="D26" s="36">
        <f>D27</f>
        <v>0</v>
      </c>
      <c r="E26" s="36">
        <f t="shared" ref="E26:L26" si="9">E27</f>
        <v>0</v>
      </c>
      <c r="F26" s="36"/>
      <c r="G26" s="36">
        <f t="shared" si="9"/>
        <v>0</v>
      </c>
      <c r="H26" s="36">
        <f t="shared" si="9"/>
        <v>0</v>
      </c>
      <c r="I26" s="36">
        <f t="shared" si="9"/>
        <v>0</v>
      </c>
      <c r="J26" s="36">
        <f t="shared" si="9"/>
        <v>0</v>
      </c>
      <c r="K26" s="36">
        <f t="shared" si="9"/>
        <v>0</v>
      </c>
      <c r="L26" s="36">
        <f t="shared" si="9"/>
        <v>0</v>
      </c>
      <c r="M26" s="37">
        <f>M27</f>
        <v>0</v>
      </c>
    </row>
    <row r="27" spans="1:13">
      <c r="A27" s="15"/>
      <c r="B27" s="3" t="s">
        <v>10</v>
      </c>
      <c r="C27" s="205"/>
      <c r="D27" s="205"/>
      <c r="E27" s="205">
        <f>D27</f>
        <v>0</v>
      </c>
      <c r="F27" s="205"/>
      <c r="G27" s="205">
        <f>E27*24</f>
        <v>0</v>
      </c>
      <c r="H27" s="178">
        <f>G27</f>
        <v>0</v>
      </c>
      <c r="I27" s="178">
        <f>H27+E27</f>
        <v>0</v>
      </c>
      <c r="J27" s="178">
        <f>3200*I27</f>
        <v>0</v>
      </c>
      <c r="K27" s="178">
        <f>1600*H27</f>
        <v>0</v>
      </c>
      <c r="L27" s="141"/>
      <c r="M27" s="42">
        <f>J27+K27</f>
        <v>0</v>
      </c>
    </row>
    <row r="28" spans="1:13">
      <c r="A28" s="35">
        <v>7</v>
      </c>
      <c r="B28" s="32" t="s">
        <v>26</v>
      </c>
      <c r="C28" s="36">
        <f>C29</f>
        <v>0</v>
      </c>
      <c r="D28" s="36">
        <f>D30+D31</f>
        <v>0</v>
      </c>
      <c r="E28" s="36">
        <f>SUM(E29:E31)</f>
        <v>0</v>
      </c>
      <c r="F28" s="36">
        <f>F29</f>
        <v>0</v>
      </c>
      <c r="G28" s="37">
        <f>G30+G31</f>
        <v>0</v>
      </c>
      <c r="H28" s="37">
        <f>SUM(H29:H31)</f>
        <v>0</v>
      </c>
      <c r="I28" s="36">
        <f t="shared" ref="I28:M28" si="10">SUM(I29:I31)</f>
        <v>0</v>
      </c>
      <c r="J28" s="36">
        <f t="shared" si="10"/>
        <v>0</v>
      </c>
      <c r="K28" s="36">
        <f t="shared" si="10"/>
        <v>0</v>
      </c>
      <c r="L28" s="36">
        <f t="shared" si="10"/>
        <v>0</v>
      </c>
      <c r="M28" s="37">
        <f t="shared" si="10"/>
        <v>0</v>
      </c>
    </row>
    <row r="29" spans="1:13">
      <c r="A29" s="12"/>
      <c r="B29" s="1" t="s">
        <v>3</v>
      </c>
      <c r="C29" s="205"/>
      <c r="D29" s="205"/>
      <c r="E29" s="205">
        <f>C29</f>
        <v>0</v>
      </c>
      <c r="F29" s="205"/>
      <c r="G29" s="205"/>
      <c r="H29" s="178">
        <f>F29</f>
        <v>0</v>
      </c>
      <c r="I29" s="178">
        <f>H29+E29</f>
        <v>0</v>
      </c>
      <c r="J29" s="178">
        <f>3200*I29</f>
        <v>0</v>
      </c>
      <c r="K29" s="178">
        <f>1600*H29</f>
        <v>0</v>
      </c>
      <c r="L29" s="141"/>
      <c r="M29" s="42">
        <f>J29+K29</f>
        <v>0</v>
      </c>
    </row>
    <row r="30" spans="1:13">
      <c r="A30" s="12"/>
      <c r="B30" s="1" t="s">
        <v>11</v>
      </c>
      <c r="C30" s="205"/>
      <c r="D30" s="205"/>
      <c r="E30" s="205">
        <f>D30</f>
        <v>0</v>
      </c>
      <c r="F30" s="205"/>
      <c r="G30" s="178"/>
      <c r="H30" s="178">
        <f>G30</f>
        <v>0</v>
      </c>
      <c r="I30" s="178">
        <f>H30+E30</f>
        <v>0</v>
      </c>
      <c r="J30" s="178">
        <f>3200*I30</f>
        <v>0</v>
      </c>
      <c r="K30" s="178">
        <f>1600*H30</f>
        <v>0</v>
      </c>
      <c r="L30" s="141"/>
      <c r="M30" s="42">
        <f>J30+K30+M74</f>
        <v>0</v>
      </c>
    </row>
    <row r="31" spans="1:13">
      <c r="A31" s="14"/>
      <c r="B31" s="130" t="s">
        <v>188</v>
      </c>
      <c r="C31" s="205"/>
      <c r="D31" s="205"/>
      <c r="E31" s="205">
        <f>D31</f>
        <v>0</v>
      </c>
      <c r="F31" s="205"/>
      <c r="G31" s="178">
        <f>E31*15</f>
        <v>0</v>
      </c>
      <c r="H31" s="178">
        <f>G31</f>
        <v>0</v>
      </c>
      <c r="I31" s="178">
        <f>H31+E31</f>
        <v>0</v>
      </c>
      <c r="J31" s="178">
        <f>3200*I31</f>
        <v>0</v>
      </c>
      <c r="K31" s="178">
        <f>1600*H31</f>
        <v>0</v>
      </c>
      <c r="L31" s="141"/>
      <c r="M31" s="42">
        <f>J31+K31</f>
        <v>0</v>
      </c>
    </row>
    <row r="32" spans="1:13">
      <c r="A32" s="35">
        <v>8</v>
      </c>
      <c r="B32" s="32" t="s">
        <v>142</v>
      </c>
      <c r="C32" s="36"/>
      <c r="D32" s="36">
        <f>D33</f>
        <v>0</v>
      </c>
      <c r="E32" s="36">
        <f t="shared" ref="E32:L32" si="11">E33</f>
        <v>0</v>
      </c>
      <c r="F32" s="36"/>
      <c r="G32" s="36">
        <f t="shared" si="11"/>
        <v>0</v>
      </c>
      <c r="H32" s="36">
        <f t="shared" si="11"/>
        <v>0</v>
      </c>
      <c r="I32" s="37">
        <f>I33</f>
        <v>0</v>
      </c>
      <c r="J32" s="36">
        <f t="shared" si="11"/>
        <v>0</v>
      </c>
      <c r="K32" s="36">
        <f t="shared" si="11"/>
        <v>0</v>
      </c>
      <c r="L32" s="36">
        <f t="shared" si="11"/>
        <v>0</v>
      </c>
      <c r="M32" s="37">
        <f>M33</f>
        <v>0</v>
      </c>
    </row>
    <row r="33" spans="1:13">
      <c r="A33" s="10"/>
      <c r="B33" s="24" t="s">
        <v>19</v>
      </c>
      <c r="C33" s="205"/>
      <c r="D33" s="205"/>
      <c r="E33" s="205">
        <f>D33</f>
        <v>0</v>
      </c>
      <c r="F33" s="205"/>
      <c r="G33" s="205">
        <f>E33*15</f>
        <v>0</v>
      </c>
      <c r="H33" s="178">
        <f>G33</f>
        <v>0</v>
      </c>
      <c r="I33" s="178">
        <f>H33+E33</f>
        <v>0</v>
      </c>
      <c r="J33" s="178">
        <f>3200*I33</f>
        <v>0</v>
      </c>
      <c r="K33" s="178"/>
      <c r="L33" s="141"/>
      <c r="M33" s="42">
        <f>J33+K33</f>
        <v>0</v>
      </c>
    </row>
    <row r="34" spans="1:13">
      <c r="A34" s="35">
        <v>9</v>
      </c>
      <c r="B34" s="32" t="s">
        <v>27</v>
      </c>
      <c r="C34" s="36">
        <f>C35</f>
        <v>0</v>
      </c>
      <c r="D34" s="36">
        <f>D36+D37</f>
        <v>0</v>
      </c>
      <c r="E34" s="36">
        <f>C34+D34</f>
        <v>0</v>
      </c>
      <c r="F34" s="36">
        <f>F35</f>
        <v>0</v>
      </c>
      <c r="G34" s="36">
        <f>G36+G37</f>
        <v>0</v>
      </c>
      <c r="H34" s="37">
        <f>SUM(H35:H37)</f>
        <v>0</v>
      </c>
      <c r="I34" s="37">
        <f>SUM(I35:I37)</f>
        <v>0</v>
      </c>
      <c r="J34" s="37">
        <f>SUM(J35:J37)</f>
        <v>0</v>
      </c>
      <c r="K34" s="37">
        <f>SUM(K35:K37)</f>
        <v>0</v>
      </c>
      <c r="L34" s="36">
        <f t="shared" ref="L34" si="12">L36+L37</f>
        <v>0</v>
      </c>
      <c r="M34" s="37">
        <f>SUM(M35:M37)</f>
        <v>0</v>
      </c>
    </row>
    <row r="35" spans="1:13">
      <c r="A35" s="12"/>
      <c r="B35" s="1" t="s">
        <v>3</v>
      </c>
      <c r="C35" s="205"/>
      <c r="D35" s="205"/>
      <c r="E35" s="205">
        <f>C35</f>
        <v>0</v>
      </c>
      <c r="F35" s="205"/>
      <c r="G35" s="205"/>
      <c r="H35" s="178">
        <f>F35</f>
        <v>0</v>
      </c>
      <c r="I35" s="178">
        <f>H35+E35</f>
        <v>0</v>
      </c>
      <c r="J35" s="178">
        <f>3200*I35</f>
        <v>0</v>
      </c>
      <c r="K35" s="178">
        <f>1600*H35</f>
        <v>0</v>
      </c>
      <c r="L35" s="141"/>
      <c r="M35" s="42">
        <f>J35+K35</f>
        <v>0</v>
      </c>
    </row>
    <row r="36" spans="1:13">
      <c r="A36" s="13"/>
      <c r="B36" s="1" t="s">
        <v>12</v>
      </c>
      <c r="C36" s="205"/>
      <c r="D36" s="205"/>
      <c r="E36" s="205">
        <f>D36</f>
        <v>0</v>
      </c>
      <c r="F36" s="205"/>
      <c r="G36" s="205"/>
      <c r="H36" s="178">
        <f>G36</f>
        <v>0</v>
      </c>
      <c r="I36" s="178">
        <f>H36+E36</f>
        <v>0</v>
      </c>
      <c r="J36" s="178">
        <f>3200*I36</f>
        <v>0</v>
      </c>
      <c r="K36" s="178">
        <f>1600*H36</f>
        <v>0</v>
      </c>
      <c r="L36" s="141"/>
      <c r="M36" s="42">
        <f>J36+K36+M75</f>
        <v>0</v>
      </c>
    </row>
    <row r="37" spans="1:13">
      <c r="A37" s="13"/>
      <c r="B37" s="196" t="s">
        <v>193</v>
      </c>
      <c r="C37" s="205"/>
      <c r="D37" s="205"/>
      <c r="E37" s="205">
        <f>D37</f>
        <v>0</v>
      </c>
      <c r="F37" s="205"/>
      <c r="G37" s="205"/>
      <c r="H37" s="178">
        <f>G37</f>
        <v>0</v>
      </c>
      <c r="I37" s="178"/>
      <c r="J37" s="178">
        <f>4000*I37</f>
        <v>0</v>
      </c>
      <c r="K37" s="178"/>
      <c r="L37" s="141"/>
      <c r="M37" s="42">
        <f>J37+K37</f>
        <v>0</v>
      </c>
    </row>
    <row r="38" spans="1:13">
      <c r="A38" s="35">
        <v>10</v>
      </c>
      <c r="B38" s="32" t="s">
        <v>28</v>
      </c>
      <c r="C38" s="36"/>
      <c r="D38" s="36">
        <f>D39+D40</f>
        <v>0</v>
      </c>
      <c r="E38" s="36">
        <f t="shared" ref="E38:M38" si="13">E39+E40</f>
        <v>0</v>
      </c>
      <c r="F38" s="36">
        <f t="shared" si="13"/>
        <v>0</v>
      </c>
      <c r="G38" s="36">
        <f t="shared" si="13"/>
        <v>0</v>
      </c>
      <c r="H38" s="36">
        <f t="shared" si="13"/>
        <v>0</v>
      </c>
      <c r="I38" s="36">
        <f t="shared" si="13"/>
        <v>0</v>
      </c>
      <c r="J38" s="36">
        <f t="shared" si="13"/>
        <v>0</v>
      </c>
      <c r="K38" s="36">
        <f t="shared" si="13"/>
        <v>0</v>
      </c>
      <c r="L38" s="36">
        <f t="shared" si="13"/>
        <v>0</v>
      </c>
      <c r="M38" s="36">
        <f t="shared" si="13"/>
        <v>0</v>
      </c>
    </row>
    <row r="39" spans="1:13">
      <c r="A39" s="13"/>
      <c r="B39" s="196" t="s">
        <v>192</v>
      </c>
      <c r="C39" s="205"/>
      <c r="D39" s="205"/>
      <c r="E39" s="205">
        <f>D39</f>
        <v>0</v>
      </c>
      <c r="F39" s="205"/>
      <c r="G39" s="205">
        <f>E39*15</f>
        <v>0</v>
      </c>
      <c r="H39" s="178">
        <f>G39</f>
        <v>0</v>
      </c>
      <c r="I39" s="178">
        <f>H39+E39</f>
        <v>0</v>
      </c>
      <c r="J39" s="178">
        <f>4000*I39</f>
        <v>0</v>
      </c>
      <c r="K39" s="178"/>
      <c r="L39" s="141"/>
      <c r="M39" s="42">
        <f>J39+K39</f>
        <v>0</v>
      </c>
    </row>
    <row r="40" spans="1:13">
      <c r="A40" s="14"/>
      <c r="B40" s="180"/>
      <c r="C40" s="205"/>
      <c r="D40" s="205"/>
      <c r="E40" s="205"/>
      <c r="F40" s="205"/>
      <c r="G40" s="205"/>
      <c r="H40" s="178"/>
      <c r="I40" s="178"/>
      <c r="J40" s="178"/>
      <c r="K40" s="178"/>
      <c r="L40" s="141"/>
      <c r="M40" s="181"/>
    </row>
    <row r="41" spans="1:13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3">
      <c r="A42" s="9"/>
      <c r="B42" s="24" t="s">
        <v>13</v>
      </c>
      <c r="C42" s="205"/>
      <c r="D42" s="205"/>
      <c r="E42" s="205">
        <f>D42</f>
        <v>0</v>
      </c>
      <c r="F42" s="205"/>
      <c r="G42" s="205">
        <f>E42*44</f>
        <v>0</v>
      </c>
      <c r="H42" s="178">
        <f>G42</f>
        <v>0</v>
      </c>
      <c r="I42" s="178">
        <f>H42+E42*2</f>
        <v>0</v>
      </c>
      <c r="J42" s="178">
        <f>4300*I42</f>
        <v>0</v>
      </c>
      <c r="K42" s="178">
        <f>1500*H42</f>
        <v>0</v>
      </c>
      <c r="L42" s="141"/>
      <c r="M42" s="42">
        <f>J42+K42</f>
        <v>0</v>
      </c>
    </row>
    <row r="43" spans="1:13">
      <c r="A43" s="9"/>
      <c r="B43" s="24" t="s">
        <v>14</v>
      </c>
      <c r="C43" s="205"/>
      <c r="D43" s="205"/>
      <c r="E43" s="205">
        <f>D43</f>
        <v>0</v>
      </c>
      <c r="F43" s="205"/>
      <c r="G43" s="205">
        <f>E43*44</f>
        <v>0</v>
      </c>
      <c r="H43" s="178">
        <f>G43</f>
        <v>0</v>
      </c>
      <c r="I43" s="178">
        <f>H43+E43*2</f>
        <v>0</v>
      </c>
      <c r="J43" s="178">
        <f>4300*I43</f>
        <v>0</v>
      </c>
      <c r="K43" s="178">
        <f>1500*H43</f>
        <v>0</v>
      </c>
      <c r="L43" s="141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0</v>
      </c>
      <c r="E44" s="36">
        <f t="shared" ref="E44:L44" si="15">E45+E46+E47</f>
        <v>0</v>
      </c>
      <c r="F44" s="36"/>
      <c r="G44" s="36">
        <f t="shared" si="15"/>
        <v>0</v>
      </c>
      <c r="H44" s="36">
        <f t="shared" si="15"/>
        <v>0</v>
      </c>
      <c r="I44" s="36">
        <f t="shared" si="15"/>
        <v>0</v>
      </c>
      <c r="J44" s="37">
        <f>J45+J46+J47</f>
        <v>0</v>
      </c>
      <c r="K44" s="37">
        <f>K45+K46+K47</f>
        <v>0</v>
      </c>
      <c r="L44" s="36">
        <f t="shared" si="15"/>
        <v>0</v>
      </c>
      <c r="M44" s="37">
        <f>M45+M46+M47</f>
        <v>0</v>
      </c>
    </row>
    <row r="45" spans="1:13">
      <c r="A45" s="17"/>
      <c r="B45" s="25" t="s">
        <v>13</v>
      </c>
      <c r="C45" s="205"/>
      <c r="D45" s="205"/>
      <c r="E45" s="205">
        <f>D45</f>
        <v>0</v>
      </c>
      <c r="F45" s="205"/>
      <c r="G45" s="205">
        <f>D45*40</f>
        <v>0</v>
      </c>
      <c r="H45" s="178">
        <f>G45</f>
        <v>0</v>
      </c>
      <c r="I45" s="205">
        <f>E45*42</f>
        <v>0</v>
      </c>
      <c r="J45" s="178">
        <f>5590*I45</f>
        <v>0</v>
      </c>
      <c r="K45" s="178">
        <f>1500*H45</f>
        <v>0</v>
      </c>
      <c r="L45" s="141"/>
      <c r="M45" s="42">
        <f>J45+K45</f>
        <v>0</v>
      </c>
    </row>
    <row r="46" spans="1:13">
      <c r="A46" s="18"/>
      <c r="B46" s="24" t="s">
        <v>15</v>
      </c>
      <c r="C46" s="205"/>
      <c r="D46" s="205"/>
      <c r="E46" s="205">
        <f>D46</f>
        <v>0</v>
      </c>
      <c r="F46" s="205"/>
      <c r="G46" s="205">
        <f>D46*40</f>
        <v>0</v>
      </c>
      <c r="H46" s="178">
        <f>G46</f>
        <v>0</v>
      </c>
      <c r="I46" s="205">
        <f>E46*42</f>
        <v>0</v>
      </c>
      <c r="J46" s="178">
        <f>5590*I46</f>
        <v>0</v>
      </c>
      <c r="K46" s="178">
        <f>1500*H46</f>
        <v>0</v>
      </c>
      <c r="L46" s="141"/>
      <c r="M46" s="42">
        <f>J46+K46</f>
        <v>0</v>
      </c>
    </row>
    <row r="47" spans="1:13">
      <c r="A47" s="9"/>
      <c r="B47" s="22" t="s">
        <v>167</v>
      </c>
      <c r="C47" s="205"/>
      <c r="D47" s="205"/>
      <c r="E47" s="205">
        <f>D47</f>
        <v>0</v>
      </c>
      <c r="F47" s="205"/>
      <c r="G47" s="205">
        <f>E47*38</f>
        <v>0</v>
      </c>
      <c r="H47" s="178">
        <f>G47</f>
        <v>0</v>
      </c>
      <c r="I47" s="178">
        <f>H47+E47*2</f>
        <v>0</v>
      </c>
      <c r="J47" s="178">
        <f>5590*I47</f>
        <v>0</v>
      </c>
      <c r="K47" s="178">
        <f>3200*H47</f>
        <v>0</v>
      </c>
      <c r="L47" s="141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205"/>
      <c r="D49" s="205"/>
      <c r="E49" s="205">
        <f>D49</f>
        <v>0</v>
      </c>
      <c r="F49" s="205"/>
      <c r="G49" s="205">
        <f>D49*28</f>
        <v>0</v>
      </c>
      <c r="H49" s="178">
        <f>G49</f>
        <v>0</v>
      </c>
      <c r="I49" s="178">
        <f>H49+E49</f>
        <v>0</v>
      </c>
      <c r="J49" s="178">
        <f>4300*I49</f>
        <v>0</v>
      </c>
      <c r="K49" s="178">
        <f>2500*H49</f>
        <v>0</v>
      </c>
      <c r="L49" s="141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0</v>
      </c>
      <c r="E50" s="36">
        <f t="shared" ref="E50:L50" si="17">E51+E52</f>
        <v>0</v>
      </c>
      <c r="F50" s="36"/>
      <c r="G50" s="36">
        <f t="shared" si="17"/>
        <v>0</v>
      </c>
      <c r="H50" s="36">
        <f t="shared" si="17"/>
        <v>0</v>
      </c>
      <c r="I50" s="36">
        <f t="shared" si="17"/>
        <v>0</v>
      </c>
      <c r="J50" s="36">
        <f t="shared" si="17"/>
        <v>0</v>
      </c>
      <c r="K50" s="36">
        <f t="shared" si="17"/>
        <v>0</v>
      </c>
      <c r="L50" s="36">
        <f t="shared" si="17"/>
        <v>0</v>
      </c>
      <c r="M50" s="37">
        <f>M51+M52</f>
        <v>0</v>
      </c>
    </row>
    <row r="51" spans="1:13">
      <c r="A51" s="89"/>
      <c r="B51" s="92" t="s">
        <v>137</v>
      </c>
      <c r="C51" s="90"/>
      <c r="D51" s="90"/>
      <c r="E51" s="205">
        <f>D51</f>
        <v>0</v>
      </c>
      <c r="F51" s="90"/>
      <c r="G51" s="90">
        <f>E51*15</f>
        <v>0</v>
      </c>
      <c r="H51" s="178">
        <f>G51</f>
        <v>0</v>
      </c>
      <c r="I51" s="178">
        <f>H51+E51</f>
        <v>0</v>
      </c>
      <c r="J51" s="178">
        <f>4000*I51</f>
        <v>0</v>
      </c>
      <c r="K51" s="178"/>
      <c r="L51" s="91"/>
      <c r="M51" s="42">
        <f>J51+K51</f>
        <v>0</v>
      </c>
    </row>
    <row r="52" spans="1:13">
      <c r="A52" s="13"/>
      <c r="B52" s="93" t="s">
        <v>18</v>
      </c>
      <c r="C52" s="205"/>
      <c r="D52" s="205"/>
      <c r="E52" s="205">
        <f>D52</f>
        <v>0</v>
      </c>
      <c r="F52" s="205"/>
      <c r="G52" s="90">
        <f>E52*15</f>
        <v>0</v>
      </c>
      <c r="H52" s="178">
        <f>G52</f>
        <v>0</v>
      </c>
      <c r="I52" s="178">
        <f>H52+E52</f>
        <v>0</v>
      </c>
      <c r="J52" s="178">
        <f>4000*I52</f>
        <v>0</v>
      </c>
      <c r="K52" s="178"/>
      <c r="L52" s="141"/>
      <c r="M52" s="42">
        <f>J52+K52</f>
        <v>0</v>
      </c>
    </row>
    <row r="53" spans="1:13">
      <c r="A53" s="35">
        <v>15</v>
      </c>
      <c r="B53" s="40" t="s">
        <v>151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2" t="s">
        <v>152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78">
        <f>5590*I54</f>
        <v>0</v>
      </c>
      <c r="K54" s="178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146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147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78">
        <f>6500*I56</f>
        <v>0</v>
      </c>
      <c r="K56" s="178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141</v>
      </c>
      <c r="C57" s="60"/>
      <c r="D57" s="60">
        <f>SUM(D58:D60)</f>
        <v>0</v>
      </c>
      <c r="E57" s="60">
        <f>SUM(E58:E60)</f>
        <v>0</v>
      </c>
      <c r="F57" s="60"/>
      <c r="G57" s="60">
        <f>SUM(G58:G60)</f>
        <v>0</v>
      </c>
      <c r="H57" s="95">
        <f>SUM(H58:H60)</f>
        <v>0</v>
      </c>
      <c r="I57" s="60">
        <f t="shared" ref="I57:M57" si="20">SUM(I58:I60)</f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29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78">
        <f>1500*H58</f>
        <v>0</v>
      </c>
      <c r="L58" s="45"/>
      <c r="M58" s="42">
        <f>J58+K58</f>
        <v>0</v>
      </c>
    </row>
    <row r="59" spans="1:13">
      <c r="A59" s="14"/>
      <c r="B59" s="130" t="s">
        <v>183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78">
        <f>2500*H59</f>
        <v>0</v>
      </c>
      <c r="L59" s="45"/>
      <c r="M59" s="42">
        <f t="shared" ref="M59:M60" si="21">J59+K59</f>
        <v>0</v>
      </c>
    </row>
    <row r="60" spans="1:13">
      <c r="A60" s="14"/>
      <c r="B60" s="130" t="s">
        <v>197</v>
      </c>
      <c r="C60" s="28"/>
      <c r="D60" s="28"/>
      <c r="E60" s="28">
        <f>D60</f>
        <v>0</v>
      </c>
      <c r="F60" s="28"/>
      <c r="G60" s="28">
        <f>E60*40</f>
        <v>0</v>
      </c>
      <c r="H60" s="30">
        <f>G60</f>
        <v>0</v>
      </c>
      <c r="I60" s="30">
        <f>H60+E60*2</f>
        <v>0</v>
      </c>
      <c r="J60" s="59">
        <f>6500*I60</f>
        <v>0</v>
      </c>
      <c r="K60" s="178">
        <f>3200*H60</f>
        <v>0</v>
      </c>
      <c r="L60" s="45"/>
      <c r="M60" s="42">
        <f t="shared" si="21"/>
        <v>0</v>
      </c>
    </row>
    <row r="61" spans="1:13">
      <c r="A61" s="35">
        <v>18</v>
      </c>
      <c r="B61" s="32" t="s">
        <v>161</v>
      </c>
      <c r="C61" s="60"/>
      <c r="D61" s="60">
        <f>D62+D63</f>
        <v>0</v>
      </c>
      <c r="E61" s="60">
        <f>E62+E63</f>
        <v>0</v>
      </c>
      <c r="F61" s="60"/>
      <c r="G61" s="60">
        <f>G62+G63</f>
        <v>0</v>
      </c>
      <c r="H61" s="60">
        <f t="shared" ref="H61:L61" si="22">H62+H63</f>
        <v>0</v>
      </c>
      <c r="I61" s="60">
        <f t="shared" si="22"/>
        <v>0</v>
      </c>
      <c r="J61" s="60">
        <f t="shared" si="22"/>
        <v>0</v>
      </c>
      <c r="K61" s="60">
        <f t="shared" si="22"/>
        <v>0</v>
      </c>
      <c r="L61" s="60">
        <f t="shared" si="22"/>
        <v>0</v>
      </c>
      <c r="M61" s="95">
        <f>M62+M63</f>
        <v>0</v>
      </c>
    </row>
    <row r="62" spans="1:13">
      <c r="A62" s="109"/>
      <c r="B62" s="112" t="s">
        <v>165</v>
      </c>
      <c r="C62" s="114"/>
      <c r="D62" s="114"/>
      <c r="E62" s="111">
        <f>D62</f>
        <v>0</v>
      </c>
      <c r="F62" s="114"/>
      <c r="G62" s="114"/>
      <c r="H62" s="115">
        <f>G62</f>
        <v>0</v>
      </c>
      <c r="I62" s="115">
        <f>H62+E62*2</f>
        <v>0</v>
      </c>
      <c r="J62" s="116">
        <f>4300*I62</f>
        <v>0</v>
      </c>
      <c r="K62" s="115">
        <f>H62*2500</f>
        <v>0</v>
      </c>
      <c r="L62" s="117"/>
      <c r="M62" s="42">
        <f>J62+K62</f>
        <v>0</v>
      </c>
    </row>
    <row r="63" spans="1:13">
      <c r="A63" s="14"/>
      <c r="B63" s="110" t="s">
        <v>166</v>
      </c>
      <c r="C63" s="28"/>
      <c r="D63" s="28"/>
      <c r="E63" s="28">
        <f>D63</f>
        <v>0</v>
      </c>
      <c r="F63" s="28"/>
      <c r="G63" s="28">
        <f>E63*40</f>
        <v>0</v>
      </c>
      <c r="H63" s="113">
        <f>G63</f>
        <v>0</v>
      </c>
      <c r="I63" s="30">
        <f>H63+E63*2</f>
        <v>0</v>
      </c>
      <c r="J63" s="59">
        <f>5590*I63</f>
        <v>0</v>
      </c>
      <c r="K63" s="30">
        <f>3200*H63</f>
        <v>0</v>
      </c>
      <c r="L63" s="45"/>
      <c r="M63" s="42">
        <f>J63+K63</f>
        <v>0</v>
      </c>
    </row>
    <row r="64" spans="1:13">
      <c r="A64" s="105">
        <v>19</v>
      </c>
      <c r="B64" s="106" t="s">
        <v>153</v>
      </c>
      <c r="C64" s="103">
        <f>C65</f>
        <v>0</v>
      </c>
      <c r="D64" s="103"/>
      <c r="E64" s="103">
        <f t="shared" ref="E64:L66" si="23">E65</f>
        <v>0</v>
      </c>
      <c r="F64" s="103">
        <f t="shared" si="23"/>
        <v>0</v>
      </c>
      <c r="G64" s="103"/>
      <c r="H64" s="103">
        <f t="shared" si="23"/>
        <v>0</v>
      </c>
      <c r="I64" s="103">
        <f t="shared" si="23"/>
        <v>0</v>
      </c>
      <c r="J64" s="103">
        <f t="shared" si="23"/>
        <v>0</v>
      </c>
      <c r="K64" s="103">
        <f t="shared" si="23"/>
        <v>0</v>
      </c>
      <c r="L64" s="103">
        <f t="shared" si="23"/>
        <v>0</v>
      </c>
      <c r="M64" s="104">
        <f>M65</f>
        <v>0</v>
      </c>
    </row>
    <row r="65" spans="1:13">
      <c r="A65" s="14"/>
      <c r="B65" s="100" t="s">
        <v>150</v>
      </c>
      <c r="C65" s="101"/>
      <c r="D65" s="101"/>
      <c r="E65" s="101">
        <f>C65</f>
        <v>0</v>
      </c>
      <c r="F65" s="101">
        <f>E65*39</f>
        <v>0</v>
      </c>
      <c r="G65" s="101"/>
      <c r="H65" s="102">
        <f>F65</f>
        <v>0</v>
      </c>
      <c r="I65" s="102">
        <f>H65+E65*2</f>
        <v>0</v>
      </c>
      <c r="J65" s="178">
        <f>6500*I65</f>
        <v>0</v>
      </c>
      <c r="K65" s="178">
        <f>3200*H65</f>
        <v>0</v>
      </c>
      <c r="L65" s="45"/>
      <c r="M65" s="42">
        <f>J65+K65</f>
        <v>0</v>
      </c>
    </row>
    <row r="66" spans="1:13">
      <c r="A66" s="105">
        <v>20</v>
      </c>
      <c r="B66" s="106" t="s">
        <v>172</v>
      </c>
      <c r="C66" s="103">
        <f>C67</f>
        <v>0</v>
      </c>
      <c r="D66" s="103">
        <f>D67</f>
        <v>0</v>
      </c>
      <c r="E66" s="103">
        <f>E67</f>
        <v>0</v>
      </c>
      <c r="F66" s="103">
        <f t="shared" si="23"/>
        <v>0</v>
      </c>
      <c r="G66" s="103">
        <f>G67</f>
        <v>0</v>
      </c>
      <c r="H66" s="103">
        <f t="shared" si="23"/>
        <v>0</v>
      </c>
      <c r="I66" s="103">
        <f t="shared" si="23"/>
        <v>0</v>
      </c>
      <c r="J66" s="103">
        <f t="shared" si="23"/>
        <v>0</v>
      </c>
      <c r="K66" s="103">
        <f t="shared" si="23"/>
        <v>0</v>
      </c>
      <c r="L66" s="103">
        <f t="shared" si="23"/>
        <v>0</v>
      </c>
      <c r="M66" s="104">
        <f>M67</f>
        <v>0</v>
      </c>
    </row>
    <row r="67" spans="1:13">
      <c r="A67" s="14"/>
      <c r="B67" s="128" t="s">
        <v>169</v>
      </c>
      <c r="C67" s="101"/>
      <c r="D67" s="101"/>
      <c r="E67" s="101">
        <f>D67</f>
        <v>0</v>
      </c>
      <c r="F67" s="101"/>
      <c r="G67" s="101">
        <f>E67*40</f>
        <v>0</v>
      </c>
      <c r="H67" s="102">
        <f>G67</f>
        <v>0</v>
      </c>
      <c r="I67" s="102">
        <f>H67+E67*2</f>
        <v>0</v>
      </c>
      <c r="J67" s="178">
        <f>5590*I67</f>
        <v>0</v>
      </c>
      <c r="K67" s="178">
        <f>3200*H67</f>
        <v>0</v>
      </c>
      <c r="L67" s="45"/>
      <c r="M67" s="42">
        <f>J67+K67</f>
        <v>0</v>
      </c>
    </row>
    <row r="68" spans="1:13">
      <c r="A68" s="105">
        <v>21</v>
      </c>
      <c r="B68" s="106" t="s">
        <v>173</v>
      </c>
      <c r="C68" s="103">
        <f t="shared" ref="C68:L68" si="24">C69</f>
        <v>0</v>
      </c>
      <c r="D68" s="103">
        <f t="shared" si="24"/>
        <v>0</v>
      </c>
      <c r="E68" s="103">
        <f t="shared" si="24"/>
        <v>0</v>
      </c>
      <c r="F68" s="103">
        <f t="shared" si="24"/>
        <v>0</v>
      </c>
      <c r="G68" s="103">
        <f t="shared" si="24"/>
        <v>0</v>
      </c>
      <c r="H68" s="104">
        <f t="shared" si="24"/>
        <v>0</v>
      </c>
      <c r="I68" s="104">
        <f t="shared" si="24"/>
        <v>0</v>
      </c>
      <c r="J68" s="104">
        <f t="shared" si="24"/>
        <v>0</v>
      </c>
      <c r="K68" s="104">
        <f t="shared" si="24"/>
        <v>0</v>
      </c>
      <c r="L68" s="103">
        <f t="shared" si="24"/>
        <v>0</v>
      </c>
      <c r="M68" s="104">
        <f>M69</f>
        <v>0</v>
      </c>
    </row>
    <row r="69" spans="1:13">
      <c r="A69" s="14"/>
      <c r="B69" s="128" t="s">
        <v>174</v>
      </c>
      <c r="C69" s="101"/>
      <c r="D69" s="101"/>
      <c r="E69" s="101">
        <f>D69</f>
        <v>0</v>
      </c>
      <c r="F69" s="101"/>
      <c r="G69" s="101">
        <f>E69*40</f>
        <v>0</v>
      </c>
      <c r="H69" s="102">
        <f>G69</f>
        <v>0</v>
      </c>
      <c r="I69" s="102">
        <f>H69+E69*2</f>
        <v>0</v>
      </c>
      <c r="J69" s="178">
        <f>5590*I69</f>
        <v>0</v>
      </c>
      <c r="K69" s="178">
        <f>3200*H69</f>
        <v>0</v>
      </c>
      <c r="L69" s="45"/>
      <c r="M69" s="42">
        <f>J69+K69</f>
        <v>0</v>
      </c>
    </row>
    <row r="70" spans="1:13">
      <c r="A70" s="105">
        <v>22</v>
      </c>
      <c r="B70" s="106"/>
      <c r="C70" s="103">
        <f t="shared" ref="C70:L72" si="25">C71</f>
        <v>0</v>
      </c>
      <c r="D70" s="103">
        <f t="shared" si="25"/>
        <v>0</v>
      </c>
      <c r="E70" s="103">
        <f t="shared" si="25"/>
        <v>0</v>
      </c>
      <c r="F70" s="103">
        <f t="shared" si="25"/>
        <v>0</v>
      </c>
      <c r="G70" s="103">
        <f t="shared" si="25"/>
        <v>0</v>
      </c>
      <c r="H70" s="104">
        <f t="shared" si="25"/>
        <v>0</v>
      </c>
      <c r="I70" s="104">
        <f t="shared" si="25"/>
        <v>0</v>
      </c>
      <c r="J70" s="104">
        <f t="shared" si="25"/>
        <v>0</v>
      </c>
      <c r="K70" s="104">
        <f t="shared" si="25"/>
        <v>0</v>
      </c>
      <c r="L70" s="103">
        <f t="shared" si="25"/>
        <v>0</v>
      </c>
      <c r="M70" s="104">
        <f>M71</f>
        <v>0</v>
      </c>
    </row>
    <row r="71" spans="1:13">
      <c r="A71" s="14"/>
      <c r="B71" s="128"/>
      <c r="C71" s="101"/>
      <c r="D71" s="101"/>
      <c r="E71" s="101">
        <f>D71</f>
        <v>0</v>
      </c>
      <c r="F71" s="101"/>
      <c r="G71" s="101">
        <f>E71*28</f>
        <v>0</v>
      </c>
      <c r="H71" s="102">
        <f>G71</f>
        <v>0</v>
      </c>
      <c r="I71" s="102">
        <f>H71+E71</f>
        <v>0</v>
      </c>
      <c r="J71" s="178">
        <f>3200*I71</f>
        <v>0</v>
      </c>
      <c r="K71" s="178">
        <f>1600*H71</f>
        <v>0</v>
      </c>
      <c r="L71" s="45"/>
      <c r="M71" s="42">
        <f>J71+K71</f>
        <v>0</v>
      </c>
    </row>
    <row r="72" spans="1:13">
      <c r="A72" s="105">
        <v>23</v>
      </c>
      <c r="B72" s="106" t="s">
        <v>180</v>
      </c>
      <c r="C72" s="103">
        <f t="shared" si="25"/>
        <v>0</v>
      </c>
      <c r="D72" s="103">
        <f t="shared" si="25"/>
        <v>0</v>
      </c>
      <c r="E72" s="103">
        <f t="shared" si="25"/>
        <v>0</v>
      </c>
      <c r="F72" s="103">
        <f t="shared" si="25"/>
        <v>0</v>
      </c>
      <c r="G72" s="103">
        <f t="shared" si="25"/>
        <v>0</v>
      </c>
      <c r="H72" s="104">
        <f t="shared" si="25"/>
        <v>0</v>
      </c>
      <c r="I72" s="104">
        <f t="shared" si="25"/>
        <v>0</v>
      </c>
      <c r="J72" s="104">
        <f t="shared" si="25"/>
        <v>0</v>
      </c>
      <c r="K72" s="104">
        <f t="shared" si="25"/>
        <v>0</v>
      </c>
      <c r="L72" s="103">
        <f t="shared" si="25"/>
        <v>0</v>
      </c>
      <c r="M72" s="104">
        <f>M73</f>
        <v>0</v>
      </c>
    </row>
    <row r="73" spans="1:13">
      <c r="A73" s="14"/>
      <c r="B73" s="128" t="s">
        <v>182</v>
      </c>
      <c r="C73" s="101"/>
      <c r="D73" s="101"/>
      <c r="E73" s="101">
        <f>D73</f>
        <v>0</v>
      </c>
      <c r="F73" s="101"/>
      <c r="G73" s="101">
        <f>E73*41</f>
        <v>0</v>
      </c>
      <c r="H73" s="102">
        <f>G73</f>
        <v>0</v>
      </c>
      <c r="I73" s="102">
        <f>H73+E73*2</f>
        <v>0</v>
      </c>
      <c r="J73" s="178">
        <f>5590*I73</f>
        <v>0</v>
      </c>
      <c r="K73" s="178">
        <f>3200*H73</f>
        <v>0</v>
      </c>
      <c r="L73" s="45"/>
      <c r="M73" s="42">
        <f>J73+K73</f>
        <v>0</v>
      </c>
    </row>
    <row r="74" spans="1:13">
      <c r="A74" s="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>
      <c r="A75" s="47"/>
      <c r="B75" s="53" t="s">
        <v>128</v>
      </c>
      <c r="C75" s="48"/>
      <c r="D75" s="48"/>
      <c r="E75" s="48"/>
      <c r="F75" s="48"/>
      <c r="G75" s="48"/>
      <c r="H75" s="49"/>
      <c r="I75" s="49"/>
      <c r="J75" s="50"/>
      <c r="K75" s="49"/>
      <c r="L75" s="51"/>
      <c r="M75" s="52">
        <f>43200*L75</f>
        <v>0</v>
      </c>
    </row>
    <row r="76" spans="1:13" ht="13.5" thickBot="1">
      <c r="A76" s="46"/>
      <c r="B76" s="41" t="s">
        <v>54</v>
      </c>
      <c r="C76" s="41">
        <f>C8+C13+C28+C34+C64</f>
        <v>0</v>
      </c>
      <c r="D76" s="41">
        <f>D8+D13+D20+D22+D24+D26+D28+D32+D34+D38+D41+D44+D48+D50+D53+D55+D57+D61+D66+D68+D70+D72</f>
        <v>0</v>
      </c>
      <c r="E76" s="41">
        <f>E8+E13+E20+E22+E24+E26+E28+E32+E34+E38+E41+E44+E48+E50+E53+E55+E57+E61+E64+E66+E68+E70+E72</f>
        <v>0</v>
      </c>
      <c r="F76" s="41">
        <f>F8+F13+F28+F34+F64</f>
        <v>0</v>
      </c>
      <c r="G76" s="41">
        <f>G8+G13+G20+G22+G24+G26+G28+G32+G34+G38+G41+G44+G48+G50+G53+G55+G57+G61+G66+G68+G70+G72</f>
        <v>0</v>
      </c>
      <c r="H76" s="41">
        <f>H8+H13+H20+H22+H24+H26+H28+H32+H34+H38+H41+H44+H48+H50+H53+H55+H57+H61+H64+H66+H68+H70+H72</f>
        <v>0</v>
      </c>
      <c r="I76" s="41">
        <f>I8+I13+I20+I22+I24+I26+I28+I32+I34+I38+I41+I44+I48+I50+I53+I55+I57+I61+I64+I66+I68+I70+I72</f>
        <v>0</v>
      </c>
      <c r="J76" s="41">
        <f>J8+J13+J20+J22+J24+J26+J28+J32+J34+J38+J41+J44+J48+J50+J53+J55+J57+J61+J64+J66+J68+J70+J72</f>
        <v>0</v>
      </c>
      <c r="K76" s="41">
        <f>K8+K13+K20+K22+K24+K26+K28+K32+K34+K38+K41+K44+K48+K50+K53+K55+K57+K61+K64+K66+K68+K70+K72</f>
        <v>0</v>
      </c>
      <c r="L76" s="41"/>
      <c r="M76" s="41">
        <f>M8+M13+M20+M22+M24+M26+M28+M32+M34+M38+M41+M44+M48+M50+M53+M55+M57+M61+M64+M77+M78+M66+M68+M70+M72</f>
        <v>0</v>
      </c>
    </row>
    <row r="77" spans="1:13" ht="13.5" thickTop="1">
      <c r="D77" s="270"/>
      <c r="E77" s="270"/>
      <c r="J77" s="79"/>
      <c r="K77" s="86" t="s">
        <v>87</v>
      </c>
      <c r="L77" s="85"/>
      <c r="M77" s="86">
        <f>20000*L77</f>
        <v>0</v>
      </c>
    </row>
    <row r="78" spans="1:13">
      <c r="B78" s="81"/>
      <c r="C78" s="204"/>
      <c r="D78" s="248"/>
      <c r="E78" s="248"/>
      <c r="F78" s="204"/>
      <c r="G78" s="204"/>
      <c r="H78" s="81"/>
      <c r="J78" s="80"/>
      <c r="K78" s="87" t="s">
        <v>88</v>
      </c>
      <c r="L78" s="88"/>
      <c r="M78" s="87">
        <f>15000*L78</f>
        <v>0</v>
      </c>
    </row>
    <row r="79" spans="1:13">
      <c r="B79" s="132"/>
      <c r="C79" s="204"/>
      <c r="D79" s="261"/>
      <c r="E79" s="261"/>
      <c r="F79" s="204"/>
      <c r="G79" s="204"/>
      <c r="H79" s="81"/>
      <c r="K79" s="73" t="s">
        <v>32</v>
      </c>
      <c r="L79" s="206">
        <f>L77+L78</f>
        <v>0</v>
      </c>
    </row>
    <row r="80" spans="1:13">
      <c r="B80" s="132"/>
      <c r="C80" s="204"/>
      <c r="D80" s="263"/>
      <c r="E80" s="263"/>
      <c r="F80" s="133"/>
      <c r="G80" s="133"/>
      <c r="H80" s="82"/>
      <c r="I80" s="77"/>
      <c r="J80" s="134"/>
      <c r="K80" s="81"/>
      <c r="L80" s="204"/>
      <c r="M80" s="81"/>
    </row>
    <row r="81" spans="2:13">
      <c r="B81" s="132"/>
      <c r="C81" s="204"/>
      <c r="D81" s="261"/>
      <c r="E81" s="261"/>
      <c r="F81" s="204"/>
      <c r="G81" s="204"/>
      <c r="H81" s="82"/>
      <c r="I81" s="74"/>
      <c r="J81" s="81"/>
      <c r="K81" s="136"/>
      <c r="L81" s="136"/>
      <c r="M81" s="136"/>
    </row>
    <row r="82" spans="2:13">
      <c r="B82" s="132"/>
      <c r="C82" s="204"/>
      <c r="D82" s="261"/>
      <c r="E82" s="261"/>
      <c r="F82" s="204"/>
      <c r="G82" s="204"/>
      <c r="H82" s="82"/>
      <c r="I82" s="73"/>
      <c r="J82" s="81"/>
      <c r="K82" s="81"/>
      <c r="L82" s="139"/>
      <c r="M82" s="97"/>
    </row>
    <row r="83" spans="2:13">
      <c r="B83" s="132"/>
      <c r="C83" s="204"/>
      <c r="D83" s="261"/>
      <c r="E83" s="261"/>
      <c r="F83" s="204"/>
      <c r="G83" s="204"/>
      <c r="H83" s="82"/>
      <c r="I83" s="74"/>
      <c r="J83" s="81"/>
      <c r="K83" s="81"/>
      <c r="L83" s="204"/>
      <c r="M83" s="97"/>
    </row>
    <row r="84" spans="2:13">
      <c r="B84" s="132"/>
      <c r="C84" s="204"/>
      <c r="D84" s="261"/>
      <c r="E84" s="261"/>
      <c r="F84" s="135"/>
      <c r="G84" s="135"/>
      <c r="H84" s="83"/>
      <c r="I84" s="74"/>
      <c r="J84" s="81"/>
      <c r="K84" s="81"/>
      <c r="L84" s="204"/>
      <c r="M84" s="81"/>
    </row>
    <row r="85" spans="2:13">
      <c r="B85" s="132"/>
      <c r="C85" s="204"/>
      <c r="D85" s="261"/>
      <c r="E85" s="261"/>
      <c r="F85" s="135"/>
      <c r="G85" s="135"/>
      <c r="H85" s="76"/>
      <c r="I85" s="73"/>
      <c r="J85" s="81"/>
      <c r="K85" s="143"/>
      <c r="L85" s="144"/>
      <c r="M85" s="81"/>
    </row>
    <row r="86" spans="2:13">
      <c r="B86" s="132"/>
      <c r="C86" s="204"/>
      <c r="D86" s="262"/>
      <c r="E86" s="262"/>
      <c r="F86" s="136"/>
      <c r="G86" s="136"/>
      <c r="H86" s="84"/>
      <c r="I86" s="75"/>
      <c r="J86" s="145"/>
      <c r="K86" s="146"/>
      <c r="L86" s="147"/>
      <c r="M86" s="97"/>
    </row>
    <row r="87" spans="2:13">
      <c r="B87" s="137"/>
      <c r="C87" s="204"/>
      <c r="D87" s="261"/>
      <c r="E87" s="261"/>
      <c r="F87" s="204"/>
      <c r="G87" s="204"/>
      <c r="H87" s="97"/>
      <c r="J87" s="81"/>
      <c r="K87" s="81"/>
      <c r="L87" s="81"/>
      <c r="M87" s="97"/>
    </row>
    <row r="88" spans="2:13">
      <c r="B88" s="137"/>
      <c r="C88" s="204"/>
      <c r="D88" s="261"/>
      <c r="E88" s="261"/>
      <c r="F88" s="204"/>
      <c r="G88" s="204"/>
      <c r="H88" s="81"/>
      <c r="I88" s="31"/>
      <c r="J88" s="31"/>
    </row>
    <row r="89" spans="2:13">
      <c r="B89" s="138"/>
      <c r="C89" s="139"/>
      <c r="D89" s="261"/>
      <c r="E89" s="261"/>
      <c r="F89" s="204"/>
      <c r="G89" s="204"/>
      <c r="H89" s="81"/>
    </row>
    <row r="90" spans="2:13">
      <c r="B90" s="140"/>
      <c r="C90" s="204"/>
      <c r="D90" s="261"/>
      <c r="E90" s="261"/>
      <c r="F90" s="81"/>
      <c r="G90" s="81"/>
      <c r="H90" s="81"/>
      <c r="J90" s="31"/>
      <c r="M90" s="31"/>
    </row>
    <row r="91" spans="2:13">
      <c r="B91" s="140"/>
      <c r="C91" s="204"/>
      <c r="D91" s="261"/>
      <c r="E91" s="261"/>
      <c r="F91" s="81"/>
      <c r="G91" s="81"/>
      <c r="H91" s="81"/>
      <c r="J91" t="s">
        <v>70</v>
      </c>
    </row>
  </sheetData>
  <mergeCells count="28">
    <mergeCell ref="D91:E91"/>
    <mergeCell ref="D90:E90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8:E88"/>
    <mergeCell ref="D89:E89"/>
    <mergeCell ref="D86:E86"/>
    <mergeCell ref="D87:E87"/>
    <mergeCell ref="D77:E77"/>
    <mergeCell ref="D78:E78"/>
    <mergeCell ref="D83:E83"/>
    <mergeCell ref="D84:E84"/>
    <mergeCell ref="D85:E85"/>
    <mergeCell ref="D79:E79"/>
    <mergeCell ref="D80:E80"/>
    <mergeCell ref="D81:E81"/>
    <mergeCell ref="D82:E82"/>
  </mergeCells>
  <phoneticPr fontId="9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BC SỞ GTVT </vt:lpstr>
      <vt:lpstr>BÁO CÁO THÁNG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Sheet1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Nguyen Truong</cp:lastModifiedBy>
  <cp:lastPrinted>2013-04-01T07:36:05Z</cp:lastPrinted>
  <dcterms:created xsi:type="dcterms:W3CDTF">2011-02-18T03:47:25Z</dcterms:created>
  <dcterms:modified xsi:type="dcterms:W3CDTF">2013-05-02T08:39:44Z</dcterms:modified>
</cp:coreProperties>
</file>