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20" windowWidth="11355" windowHeight="6150" activeTab="3"/>
  </bookViews>
  <sheets>
    <sheet name="2009" sheetId="5" r:id="rId1"/>
    <sheet name="2010" sheetId="4" r:id="rId2"/>
    <sheet name="2011" sheetId="1" r:id="rId3"/>
    <sheet name="2012" sheetId="3" r:id="rId4"/>
    <sheet name="2013" sheetId="7" r:id="rId5"/>
    <sheet name="TẾT 2013" sheetId="8" r:id="rId6"/>
    <sheet name="HV-2011" sheetId="6" r:id="rId7"/>
  </sheets>
  <calcPr calcId="124519"/>
</workbook>
</file>

<file path=xl/calcChain.xml><?xml version="1.0" encoding="utf-8"?>
<calcChain xmlns="http://schemas.openxmlformats.org/spreadsheetml/2006/main">
  <c r="F34" i="7"/>
  <c r="G34"/>
  <c r="H34"/>
  <c r="F35"/>
  <c r="G35"/>
  <c r="H35"/>
  <c r="B36" l="1"/>
  <c r="M36"/>
  <c r="F36" s="1"/>
  <c r="G17"/>
  <c r="G18"/>
  <c r="G19"/>
  <c r="G20"/>
  <c r="G21"/>
  <c r="G22"/>
  <c r="G23"/>
  <c r="G24"/>
  <c r="G25"/>
  <c r="G26"/>
  <c r="G27"/>
  <c r="G28"/>
  <c r="G29"/>
  <c r="G30"/>
  <c r="G31"/>
  <c r="G32"/>
  <c r="G33"/>
  <c r="I17"/>
  <c r="I18"/>
  <c r="I19"/>
  <c r="I20"/>
  <c r="I21"/>
  <c r="I22"/>
  <c r="I23"/>
  <c r="I24"/>
  <c r="I25"/>
  <c r="I26"/>
  <c r="I27"/>
  <c r="I28"/>
  <c r="I29"/>
  <c r="I30"/>
  <c r="I31"/>
  <c r="I32"/>
  <c r="I33"/>
  <c r="I34"/>
  <c r="I35"/>
  <c r="I16"/>
  <c r="G16"/>
  <c r="M39"/>
  <c r="E18" l="1"/>
  <c r="E34"/>
  <c r="E35"/>
  <c r="E33"/>
  <c r="E31"/>
  <c r="E29"/>
  <c r="E27"/>
  <c r="E25"/>
  <c r="E23"/>
  <c r="E21"/>
  <c r="E19"/>
  <c r="E17"/>
  <c r="E16"/>
  <c r="E32"/>
  <c r="E30"/>
  <c r="E28"/>
  <c r="E26"/>
  <c r="E24"/>
  <c r="E22"/>
  <c r="E20"/>
  <c r="J17"/>
  <c r="J18"/>
  <c r="J19"/>
  <c r="J20"/>
  <c r="J21"/>
  <c r="J22"/>
  <c r="J23"/>
  <c r="J24"/>
  <c r="J25"/>
  <c r="J26"/>
  <c r="J27"/>
  <c r="J28"/>
  <c r="J29"/>
  <c r="J30"/>
  <c r="J31"/>
  <c r="J32"/>
  <c r="J33"/>
  <c r="J34"/>
  <c r="J35"/>
  <c r="H17"/>
  <c r="H18"/>
  <c r="H19"/>
  <c r="H20"/>
  <c r="H21"/>
  <c r="H22"/>
  <c r="H23"/>
  <c r="H24"/>
  <c r="H25"/>
  <c r="H26"/>
  <c r="H27"/>
  <c r="H28"/>
  <c r="H29"/>
  <c r="H30"/>
  <c r="H31"/>
  <c r="H32"/>
  <c r="H33"/>
  <c r="O36"/>
  <c r="N36"/>
  <c r="C36"/>
  <c r="D36"/>
  <c r="J36" s="1"/>
  <c r="E36"/>
  <c r="F17"/>
  <c r="F18"/>
  <c r="F19"/>
  <c r="F20"/>
  <c r="F21"/>
  <c r="F22"/>
  <c r="F23"/>
  <c r="F24"/>
  <c r="F25"/>
  <c r="F26"/>
  <c r="F27"/>
  <c r="F28"/>
  <c r="F29"/>
  <c r="F30"/>
  <c r="F31"/>
  <c r="F32"/>
  <c r="F33"/>
  <c r="J16"/>
  <c r="H16"/>
  <c r="F16"/>
  <c r="G9" i="8"/>
  <c r="H9"/>
  <c r="I9"/>
  <c r="J9"/>
  <c r="G10"/>
  <c r="H10"/>
  <c r="I10"/>
  <c r="J10"/>
  <c r="G11"/>
  <c r="H11"/>
  <c r="I11"/>
  <c r="J11"/>
  <c r="G12"/>
  <c r="H12"/>
  <c r="I12"/>
  <c r="J12"/>
  <c r="G13"/>
  <c r="H13"/>
  <c r="I13"/>
  <c r="J13"/>
  <c r="G14"/>
  <c r="H14"/>
  <c r="I14"/>
  <c r="J14"/>
  <c r="G15"/>
  <c r="H15"/>
  <c r="I15"/>
  <c r="J15"/>
  <c r="G16"/>
  <c r="H16"/>
  <c r="I16"/>
  <c r="J16"/>
  <c r="G17"/>
  <c r="H17"/>
  <c r="I17"/>
  <c r="J17"/>
  <c r="G18"/>
  <c r="H18"/>
  <c r="I18"/>
  <c r="J18"/>
  <c r="G19"/>
  <c r="H19"/>
  <c r="I19"/>
  <c r="J19"/>
  <c r="G20"/>
  <c r="H20"/>
  <c r="I20"/>
  <c r="J20"/>
  <c r="G21"/>
  <c r="H21"/>
  <c r="I21"/>
  <c r="J21"/>
  <c r="G22"/>
  <c r="H22"/>
  <c r="I22"/>
  <c r="J22"/>
  <c r="G23"/>
  <c r="H23"/>
  <c r="I23"/>
  <c r="J23"/>
  <c r="G24"/>
  <c r="H24"/>
  <c r="I24"/>
  <c r="J24"/>
  <c r="G25"/>
  <c r="H25"/>
  <c r="I25"/>
  <c r="J25"/>
  <c r="G26"/>
  <c r="H26"/>
  <c r="I26"/>
  <c r="J26"/>
  <c r="G27"/>
  <c r="H27"/>
  <c r="I27"/>
  <c r="J27"/>
  <c r="G28"/>
  <c r="H28"/>
  <c r="I28"/>
  <c r="J28"/>
  <c r="B29"/>
  <c r="C29"/>
  <c r="E29"/>
  <c r="H29" s="1"/>
  <c r="F29"/>
  <c r="J29" s="1"/>
  <c r="G29"/>
  <c r="I29"/>
  <c r="B32"/>
  <c r="I16" i="3"/>
  <c r="I17"/>
  <c r="I18"/>
  <c r="I19"/>
  <c r="I20"/>
  <c r="I15"/>
  <c r="D31"/>
  <c r="G16"/>
  <c r="G17"/>
  <c r="G18"/>
  <c r="G19"/>
  <c r="G20"/>
  <c r="G15"/>
  <c r="E16"/>
  <c r="E17"/>
  <c r="E18"/>
  <c r="E19"/>
  <c r="E20"/>
  <c r="E15"/>
  <c r="J16" i="4"/>
  <c r="I16"/>
  <c r="H16"/>
  <c r="G16"/>
  <c r="F16"/>
  <c r="E16"/>
  <c r="J14"/>
  <c r="I14"/>
  <c r="H14"/>
  <c r="G14"/>
  <c r="F14"/>
  <c r="E14"/>
  <c r="J12"/>
  <c r="I12"/>
  <c r="H12"/>
  <c r="G12"/>
  <c r="F12"/>
  <c r="E12"/>
  <c r="J10"/>
  <c r="I10"/>
  <c r="H10"/>
  <c r="G10"/>
  <c r="F10"/>
  <c r="E10"/>
  <c r="J8"/>
  <c r="I8"/>
  <c r="H8"/>
  <c r="G8"/>
  <c r="F8"/>
  <c r="E8"/>
  <c r="J16" i="1"/>
  <c r="I16"/>
  <c r="H16"/>
  <c r="G16"/>
  <c r="J14"/>
  <c r="I14"/>
  <c r="H14"/>
  <c r="G14"/>
  <c r="J12"/>
  <c r="I12"/>
  <c r="H12"/>
  <c r="G12"/>
  <c r="J10"/>
  <c r="I10"/>
  <c r="H10"/>
  <c r="G10"/>
  <c r="J8"/>
  <c r="I8"/>
  <c r="H8"/>
  <c r="G8"/>
  <c r="F10"/>
  <c r="F12"/>
  <c r="F14"/>
  <c r="F16"/>
  <c r="F8"/>
  <c r="E10"/>
  <c r="E12"/>
  <c r="E14"/>
  <c r="E16"/>
  <c r="E8"/>
  <c r="H36" i="7" l="1"/>
  <c r="G36"/>
</calcChain>
</file>

<file path=xl/sharedStrings.xml><?xml version="1.0" encoding="utf-8"?>
<sst xmlns="http://schemas.openxmlformats.org/spreadsheetml/2006/main" count="239" uniqueCount="147">
  <si>
    <t>Xe</t>
  </si>
  <si>
    <t>HK</t>
  </si>
  <si>
    <t>Doanh thu</t>
  </si>
  <si>
    <t>Xe              (tăng; giảm)</t>
  </si>
  <si>
    <t>Tỷ lệ</t>
  </si>
  <si>
    <t>HK           (tăng; giảm)</t>
  </si>
  <si>
    <t>Doanh thu                (tăng; giảm)</t>
  </si>
  <si>
    <t>SO SÁNH SẢN LƯỢNG THỰC HIỆN TẠI BẾN XE AN SƯƠNG</t>
  </si>
  <si>
    <r>
      <t>Ngày</t>
    </r>
    <r>
      <rPr>
        <sz val="10"/>
        <rFont val="Arial"/>
        <family val="2"/>
      </rPr>
      <t xml:space="preserve"> </t>
    </r>
  </si>
  <si>
    <t>Đội trưởng</t>
  </si>
  <si>
    <t>Đội ĐH</t>
  </si>
  <si>
    <t>TRONG ĐỢT PHỤC VỤ LỄ 30/4 &amp;01/05 CỦA NĂM 2010 VỚI NĂM 2011</t>
  </si>
  <si>
    <t>Ngày  04 tháng  05 năm 2011</t>
  </si>
  <si>
    <t>So sánh 2010 với 2011</t>
  </si>
  <si>
    <t>29/4/2010</t>
  </si>
  <si>
    <t>30/4/2010</t>
  </si>
  <si>
    <t>29/4/2011</t>
  </si>
  <si>
    <t>30/4/2011</t>
  </si>
  <si>
    <t>Đội trưởng Điều hành</t>
  </si>
  <si>
    <t>Tiêu chí</t>
  </si>
  <si>
    <t>Stt</t>
  </si>
  <si>
    <t>Quý 1/2010</t>
  </si>
  <si>
    <t>Quý 1/2011</t>
  </si>
  <si>
    <t xml:space="preserve"> NĂM 2010 VỚI NĂM 2011 ; TỶ LỆ GIỬA NGÀY LỄ GiỔ TỔ HÙNG VƯƠNG  VÀ NGÀY THƯỜNG</t>
  </si>
  <si>
    <t>Lượng xe đăng ký hoạt động</t>
  </si>
  <si>
    <t>Lượng xe xuất bến</t>
  </si>
  <si>
    <t>Lượng hành khách qua bến</t>
  </si>
  <si>
    <t>Số lượng tuyến xe hoạt động tại bến</t>
  </si>
  <si>
    <t>Số lượng đơn vị vận tải hoạt động trong bến</t>
  </si>
  <si>
    <t>Ngày lễ</t>
  </si>
  <si>
    <t>So sánh ngày thường với lễ</t>
  </si>
  <si>
    <t>Lượng xe và hành khách</t>
  </si>
  <si>
    <t>- Hành khách</t>
  </si>
  <si>
    <t>- Xe</t>
  </si>
  <si>
    <t xml:space="preserve"> </t>
  </si>
  <si>
    <t xml:space="preserve">Ngày thường </t>
  </si>
  <si>
    <t xml:space="preserve">  </t>
  </si>
  <si>
    <t>29/4/2009</t>
  </si>
  <si>
    <t>30/4/2009</t>
  </si>
  <si>
    <t>TRONG ĐỢT PHỤC VỤ LỄ 30/4 &amp;01/05 CỦA NĂM 2009 VỚI NĂM 2010</t>
  </si>
  <si>
    <t>So sánh 2009 với 2010</t>
  </si>
  <si>
    <t>Ngày  04 tháng  05 năm 2010</t>
  </si>
  <si>
    <t>Lượt
 Xe</t>
  </si>
  <si>
    <t>Lượt
HK</t>
  </si>
  <si>
    <t>Ngày  04 tháng  05 năm 2009</t>
  </si>
  <si>
    <t>8,4%</t>
  </si>
  <si>
    <t>9,6%</t>
  </si>
  <si>
    <t>13,4%</t>
  </si>
  <si>
    <t>12,9%</t>
  </si>
  <si>
    <t>9,9%</t>
  </si>
  <si>
    <t>18,56%</t>
  </si>
  <si>
    <t>24,1%</t>
  </si>
  <si>
    <t>17,8%</t>
  </si>
  <si>
    <t>30/4/2008</t>
  </si>
  <si>
    <t>13,6%</t>
  </si>
  <si>
    <t>12,2%</t>
  </si>
  <si>
    <t>8,9%</t>
  </si>
  <si>
    <t xml:space="preserve">29/4/2008 </t>
  </si>
  <si>
    <t>So sánh 2008 với 2009</t>
  </si>
  <si>
    <t>TRONG ĐỢT PHỤC VỤ LỄ 30/4 &amp;01/05 CỦA NĂM 2008 VỚI NĂM 2009</t>
  </si>
  <si>
    <t xml:space="preserve">CÔNG TY CỔ PHẦN </t>
  </si>
  <si>
    <t>CỘNG HÒA XÃ HỘI CHỦ NGHĨA VIỆT NAM</t>
  </si>
  <si>
    <t>BẾN BÃI VẬN TẢI SÀI GÒN</t>
  </si>
  <si>
    <t>Độc lập - Tự do - Hạnh phúc</t>
  </si>
  <si>
    <t>BẾN XE AN SƯƠNG</t>
  </si>
  <si>
    <r>
      <t>Nơi nhận</t>
    </r>
    <r>
      <rPr>
        <sz val="10"/>
        <rFont val="Times New Roman"/>
        <family val="1"/>
      </rPr>
      <t>:</t>
    </r>
  </si>
  <si>
    <t xml:space="preserve"> - BTGĐ</t>
  </si>
  <si>
    <t xml:space="preserve"> - P-KHĐT</t>
  </si>
  <si>
    <t xml:space="preserve"> - Lưu VT(Long)</t>
  </si>
  <si>
    <t>KT. GIÁM ĐỐC</t>
  </si>
  <si>
    <t>PHÓ GIÁM ĐỐC</t>
  </si>
  <si>
    <t xml:space="preserve">Lượt HK          </t>
  </si>
  <si>
    <t xml:space="preserve">Lượt Xe             </t>
  </si>
  <si>
    <t xml:space="preserve">Doanh thu         </t>
  </si>
  <si>
    <t>So với 
ngày thường
(%)</t>
  </si>
  <si>
    <t>So với 
năm 2011
(%)</t>
  </si>
  <si>
    <t xml:space="preserve">So sánh </t>
  </si>
  <si>
    <t xml:space="preserve">TRONG ĐỢT PHỤC VỤ LỄ 30/4 &amp;01/05  NĂM 2012 </t>
  </si>
  <si>
    <t>( Từ ngày 27/4/2012 - 2/5/2012)</t>
  </si>
  <si>
    <t>(STP.JSC)</t>
  </si>
  <si>
    <t>Thành phố Hồ Chí Minh Ngày 03 tháng  05 năm  2012</t>
  </si>
  <si>
    <t>BÁO CÁO 
SẢN LƯỢNG THỰC HIỆN</t>
  </si>
  <si>
    <r>
      <t>Ngày</t>
    </r>
    <r>
      <rPr>
        <sz val="13"/>
        <rFont val="Times New Roman"/>
        <family val="1"/>
      </rPr>
      <t xml:space="preserve"> </t>
    </r>
  </si>
  <si>
    <t>Số:          /BC-AS</t>
  </si>
  <si>
    <t>TRONG ĐỢT PHỤC VỤ TẾT ÂM LỊCH NĂM 2013</t>
  </si>
  <si>
    <t>So với 
năm 2012
(%)</t>
  </si>
  <si>
    <t>Báo cáo gấp</t>
  </si>
  <si>
    <r>
      <t>01/02/2012</t>
    </r>
    <r>
      <rPr>
        <b/>
        <sz val="12"/>
        <color indexed="10"/>
        <rFont val="Times New Roman"/>
        <family val="1"/>
      </rPr>
      <t xml:space="preserve"> (Mùng 10)</t>
    </r>
  </si>
  <si>
    <r>
      <t xml:space="preserve">31/01/2012 </t>
    </r>
    <r>
      <rPr>
        <b/>
        <sz val="12"/>
        <color indexed="10"/>
        <rFont val="Times New Roman"/>
        <family val="1"/>
      </rPr>
      <t>(Mùng 9)</t>
    </r>
  </si>
  <si>
    <r>
      <t>30/01/2012</t>
    </r>
    <r>
      <rPr>
        <b/>
        <sz val="12"/>
        <color indexed="10"/>
        <rFont val="Times New Roman"/>
        <family val="1"/>
      </rPr>
      <t xml:space="preserve"> (Mùng 8)</t>
    </r>
  </si>
  <si>
    <r>
      <t>29/01/2012</t>
    </r>
    <r>
      <rPr>
        <b/>
        <sz val="12"/>
        <color indexed="10"/>
        <rFont val="Times New Roman"/>
        <family val="1"/>
      </rPr>
      <t xml:space="preserve"> (Mùng 7)</t>
    </r>
  </si>
  <si>
    <r>
      <t xml:space="preserve">28/01/2012 </t>
    </r>
    <r>
      <rPr>
        <b/>
        <sz val="12"/>
        <color indexed="10"/>
        <rFont val="Times New Roman"/>
        <family val="1"/>
      </rPr>
      <t>(Mùng 6)</t>
    </r>
  </si>
  <si>
    <r>
      <t xml:space="preserve">27/01/2012 </t>
    </r>
    <r>
      <rPr>
        <b/>
        <sz val="12"/>
        <color indexed="10"/>
        <rFont val="Times New Roman"/>
        <family val="1"/>
      </rPr>
      <t>(Mùng 5)</t>
    </r>
  </si>
  <si>
    <r>
      <t>26/01/2012</t>
    </r>
    <r>
      <rPr>
        <b/>
        <sz val="12"/>
        <color indexed="10"/>
        <rFont val="Times New Roman"/>
        <family val="1"/>
      </rPr>
      <t xml:space="preserve"> (Mùng 4)</t>
    </r>
  </si>
  <si>
    <r>
      <t xml:space="preserve">25/01/2012 </t>
    </r>
    <r>
      <rPr>
        <b/>
        <sz val="12"/>
        <color indexed="10"/>
        <rFont val="Times New Roman"/>
        <family val="1"/>
      </rPr>
      <t>(Mùng 3)</t>
    </r>
  </si>
  <si>
    <r>
      <t>24/01/2012</t>
    </r>
    <r>
      <rPr>
        <b/>
        <sz val="12"/>
        <color indexed="10"/>
        <rFont val="Times New Roman"/>
        <family val="1"/>
      </rPr>
      <t xml:space="preserve"> (Mùng 2)  </t>
    </r>
  </si>
  <si>
    <t xml:space="preserve">23/01/2012 (Mùng 1) </t>
  </si>
  <si>
    <t>22/01/2012 (29ÂL)</t>
  </si>
  <si>
    <t>21/01/2012 (28ÂL)</t>
  </si>
  <si>
    <r>
      <t>20/01/2012</t>
    </r>
    <r>
      <rPr>
        <b/>
        <sz val="12"/>
        <color indexed="10"/>
        <rFont val="Times New Roman"/>
        <family val="1"/>
      </rPr>
      <t>(27ÂL)</t>
    </r>
  </si>
  <si>
    <r>
      <t xml:space="preserve">19/01/2012 </t>
    </r>
    <r>
      <rPr>
        <b/>
        <sz val="12"/>
        <color indexed="10"/>
        <rFont val="Times New Roman"/>
        <family val="1"/>
      </rPr>
      <t>(26ÂL)</t>
    </r>
  </si>
  <si>
    <r>
      <t xml:space="preserve">18/01/2012 </t>
    </r>
    <r>
      <rPr>
        <b/>
        <sz val="12"/>
        <color indexed="10"/>
        <rFont val="Times New Roman"/>
        <family val="1"/>
      </rPr>
      <t>(25ÂL)</t>
    </r>
  </si>
  <si>
    <r>
      <t>17/01/2012</t>
    </r>
    <r>
      <rPr>
        <b/>
        <sz val="12"/>
        <color indexed="10"/>
        <rFont val="Times New Roman"/>
        <family val="1"/>
      </rPr>
      <t xml:space="preserve"> (24ÂL)</t>
    </r>
  </si>
  <si>
    <r>
      <t xml:space="preserve">16/01/2011 </t>
    </r>
    <r>
      <rPr>
        <b/>
        <sz val="12"/>
        <color indexed="10"/>
        <rFont val="Times New Roman"/>
        <family val="1"/>
      </rPr>
      <t>(23ÂL)</t>
    </r>
  </si>
  <si>
    <r>
      <t xml:space="preserve">15/01/2012 </t>
    </r>
    <r>
      <rPr>
        <b/>
        <sz val="12"/>
        <color indexed="10"/>
        <rFont val="Times New Roman"/>
        <family val="1"/>
      </rPr>
      <t>(22ÂL)</t>
    </r>
  </si>
  <si>
    <r>
      <t xml:space="preserve">14/01/2012 </t>
    </r>
    <r>
      <rPr>
        <b/>
        <sz val="12"/>
        <color indexed="10"/>
        <rFont val="Times New Roman"/>
        <family val="1"/>
      </rPr>
      <t>(21ÂL)</t>
    </r>
  </si>
  <si>
    <r>
      <t xml:space="preserve">13/01/2012 </t>
    </r>
    <r>
      <rPr>
        <b/>
        <sz val="12"/>
        <color indexed="10"/>
        <rFont val="Times New Roman"/>
        <family val="1"/>
      </rPr>
      <t>(20ÂL)</t>
    </r>
  </si>
  <si>
    <t>Tỷ lệ %</t>
  </si>
  <si>
    <t>Tăng(giảm)</t>
  </si>
  <si>
    <t>Khách</t>
  </si>
  <si>
    <t>SS lượng HK 2012 với 2011</t>
  </si>
  <si>
    <t>SS lượng xe 2012 với 2011</t>
  </si>
  <si>
    <t>Năm 2012</t>
  </si>
  <si>
    <t>Năm 2011</t>
  </si>
  <si>
    <t>ngày</t>
  </si>
  <si>
    <t>SS SỐ LIỆU HOẠT ĐỘNG 10 NGÀY TRƯỚC TẾT &amp; 10 NGÀY SAU TẾT NĂM 2012 VỚI 2011</t>
  </si>
  <si>
    <t>LUOT XE</t>
  </si>
  <si>
    <t>LUOT HK</t>
  </si>
  <si>
    <t>DOANH THU</t>
  </si>
  <si>
    <t>NGÀY</t>
  </si>
  <si>
    <r>
      <t xml:space="preserve">05/02/2013 </t>
    </r>
    <r>
      <rPr>
        <b/>
        <sz val="11"/>
        <rFont val="Times New Roman"/>
        <family val="1"/>
      </rPr>
      <t>(25ÂL)</t>
    </r>
  </si>
  <si>
    <r>
      <t xml:space="preserve">06/02/2013 </t>
    </r>
    <r>
      <rPr>
        <b/>
        <sz val="11"/>
        <rFont val="Times New Roman"/>
        <family val="1"/>
      </rPr>
      <t>(26ÂL)</t>
    </r>
  </si>
  <si>
    <r>
      <t xml:space="preserve">07/02/2013 </t>
    </r>
    <r>
      <rPr>
        <b/>
        <sz val="11"/>
        <rFont val="Times New Roman"/>
        <family val="1"/>
      </rPr>
      <t>(27ÂL)</t>
    </r>
  </si>
  <si>
    <r>
      <t xml:space="preserve">08/02/2013 </t>
    </r>
    <r>
      <rPr>
        <b/>
        <sz val="11"/>
        <rFont val="Times New Roman"/>
        <family val="1"/>
      </rPr>
      <t>(28ÂL)</t>
    </r>
  </si>
  <si>
    <r>
      <t xml:space="preserve">09/02/2013 </t>
    </r>
    <r>
      <rPr>
        <b/>
        <sz val="11"/>
        <rFont val="Times New Roman"/>
        <family val="1"/>
      </rPr>
      <t>(29ÂL)</t>
    </r>
  </si>
  <si>
    <r>
      <t>04/02/2013</t>
    </r>
    <r>
      <rPr>
        <b/>
        <sz val="11"/>
        <rFont val="Times New Roman"/>
        <family val="1"/>
      </rPr>
      <t xml:space="preserve"> (24ÂL)</t>
    </r>
  </si>
  <si>
    <r>
      <t xml:space="preserve">03/02/2013 </t>
    </r>
    <r>
      <rPr>
        <b/>
        <sz val="11"/>
        <rFont val="Times New Roman"/>
        <family val="1"/>
      </rPr>
      <t>(23ÂL)</t>
    </r>
  </si>
  <si>
    <r>
      <t xml:space="preserve">02/02/2013 </t>
    </r>
    <r>
      <rPr>
        <b/>
        <sz val="11"/>
        <rFont val="Times New Roman"/>
        <family val="1"/>
      </rPr>
      <t>(22ÂL)</t>
    </r>
  </si>
  <si>
    <r>
      <t xml:space="preserve">01/02/2013 </t>
    </r>
    <r>
      <rPr>
        <b/>
        <sz val="11"/>
        <rFont val="Times New Roman"/>
        <family val="1"/>
      </rPr>
      <t>(21ÂL)</t>
    </r>
  </si>
  <si>
    <r>
      <t xml:space="preserve">31/01/2013 </t>
    </r>
    <r>
      <rPr>
        <b/>
        <sz val="11"/>
        <rFont val="Times New Roman"/>
        <family val="1"/>
      </rPr>
      <t>(20ÂL)</t>
    </r>
  </si>
  <si>
    <r>
      <t xml:space="preserve">10/02/2013 </t>
    </r>
    <r>
      <rPr>
        <b/>
        <sz val="11"/>
        <color indexed="10"/>
        <rFont val="Times New Roman"/>
        <family val="1"/>
      </rPr>
      <t xml:space="preserve">(Mùng 1) </t>
    </r>
  </si>
  <si>
    <t>TỔNG</t>
  </si>
  <si>
    <r>
      <t xml:space="preserve">11/02/2013 </t>
    </r>
    <r>
      <rPr>
        <b/>
        <sz val="11"/>
        <rFont val="Times New Roman"/>
        <family val="1"/>
      </rPr>
      <t xml:space="preserve">(Mùng 2)  </t>
    </r>
  </si>
  <si>
    <r>
      <t xml:space="preserve">12/02/2013 </t>
    </r>
    <r>
      <rPr>
        <b/>
        <sz val="11"/>
        <rFont val="Times New Roman"/>
        <family val="1"/>
      </rPr>
      <t>(Mùng 3)</t>
    </r>
  </si>
  <si>
    <r>
      <t xml:space="preserve">13/02/2013 </t>
    </r>
    <r>
      <rPr>
        <b/>
        <sz val="11"/>
        <rFont val="Times New Roman"/>
        <family val="1"/>
      </rPr>
      <t>(Mùng 4)</t>
    </r>
  </si>
  <si>
    <r>
      <t xml:space="preserve">14/02/2013 </t>
    </r>
    <r>
      <rPr>
        <b/>
        <sz val="11"/>
        <rFont val="Times New Roman"/>
        <family val="1"/>
      </rPr>
      <t>(Mùng 5)</t>
    </r>
  </si>
  <si>
    <r>
      <t>15/02/2013</t>
    </r>
    <r>
      <rPr>
        <b/>
        <sz val="11"/>
        <rFont val="Times New Roman"/>
        <family val="1"/>
      </rPr>
      <t xml:space="preserve"> (Mùng 6)</t>
    </r>
  </si>
  <si>
    <r>
      <t xml:space="preserve">16/02/2013 </t>
    </r>
    <r>
      <rPr>
        <b/>
        <sz val="11"/>
        <rFont val="Times New Roman"/>
        <family val="1"/>
      </rPr>
      <t>(Mùng 7)</t>
    </r>
  </si>
  <si>
    <r>
      <t xml:space="preserve">17/02/2013 </t>
    </r>
    <r>
      <rPr>
        <b/>
        <sz val="11"/>
        <rFont val="Times New Roman"/>
        <family val="1"/>
      </rPr>
      <t>(Mùng 8)</t>
    </r>
  </si>
  <si>
    <r>
      <t xml:space="preserve">18/02/2013 </t>
    </r>
    <r>
      <rPr>
        <b/>
        <sz val="11"/>
        <rFont val="Times New Roman"/>
        <family val="1"/>
      </rPr>
      <t>(Mùng 9)</t>
    </r>
  </si>
  <si>
    <r>
      <t xml:space="preserve">19/02/2013 </t>
    </r>
    <r>
      <rPr>
        <b/>
        <sz val="11"/>
        <rFont val="Times New Roman"/>
        <family val="1"/>
      </rPr>
      <t>(Mùng 10)</t>
    </r>
  </si>
  <si>
    <t>( Từ ngày 31/01/2013 - 19/02/2013)</t>
  </si>
  <si>
    <t>Tp Hồ Chí Minh Ngày 18 tháng  02 năm  2013</t>
  </si>
  <si>
    <t>II/Công tác ANTT, PCCC :</t>
  </si>
  <si>
    <t>I/ Sản lượng :</t>
  </si>
  <si>
    <t xml:space="preserve">  - Bến xe phối hợp chặt chẽ với CA Xã Bà Điểm, Cảnh sát giao thông đội 5, thanh tra 
giao thông đội 7, tổ cảnh sát cơ động Bộ Công An đảm bảo trật tự an ninh trong bến không để xảy ra sự việc đáng tiết nào.</t>
  </si>
  <si>
    <t xml:space="preserve"> - Công tác phòng chống cháy nổ được đảm bảo.</t>
  </si>
</sst>
</file>

<file path=xl/styles.xml><?xml version="1.0" encoding="utf-8"?>
<styleSheet xmlns="http://schemas.openxmlformats.org/spreadsheetml/2006/main">
  <fonts count="40">
    <font>
      <sz val="10"/>
      <name val="Arial"/>
    </font>
    <font>
      <b/>
      <sz val="13"/>
      <name val="Times New Roman"/>
      <family val="1"/>
    </font>
    <font>
      <b/>
      <sz val="12"/>
      <name val="Arial"/>
      <family val="2"/>
    </font>
    <font>
      <b/>
      <sz val="13"/>
      <name val="Arial"/>
      <family val="2"/>
    </font>
    <font>
      <sz val="8"/>
      <name val="Arial"/>
      <family val="2"/>
    </font>
    <font>
      <sz val="13"/>
      <name val="Arial"/>
      <family val="2"/>
    </font>
    <font>
      <b/>
      <sz val="13"/>
      <name val="Arial"/>
      <family val="2"/>
    </font>
    <font>
      <i/>
      <sz val="13"/>
      <name val="Times New Roman"/>
      <family val="1"/>
    </font>
    <font>
      <sz val="13"/>
      <name val="Arial"/>
      <family val="2"/>
    </font>
    <font>
      <b/>
      <sz val="10"/>
      <name val="Times New Roman"/>
      <family val="1"/>
    </font>
    <font>
      <sz val="10"/>
      <name val="Times New Roman"/>
      <family val="1"/>
    </font>
    <font>
      <sz val="13"/>
      <name val="Times New Roman"/>
      <family val="1"/>
    </font>
    <font>
      <sz val="10"/>
      <name val="Arial"/>
      <family val="2"/>
    </font>
    <font>
      <sz val="12"/>
      <name val="Times New Roman"/>
      <family val="1"/>
    </font>
    <font>
      <b/>
      <sz val="14"/>
      <name val="Times New Roman"/>
      <family val="1"/>
    </font>
    <font>
      <b/>
      <sz val="12"/>
      <name val="Times New Roman"/>
      <family val="1"/>
    </font>
    <font>
      <b/>
      <sz val="11"/>
      <name val="Times New Roman"/>
      <family val="1"/>
    </font>
    <font>
      <sz val="11"/>
      <name val="Times New Roman"/>
      <family val="1"/>
    </font>
    <font>
      <b/>
      <sz val="11"/>
      <color rgb="FFFF0000"/>
      <name val="Times New Roman"/>
      <family val="1"/>
    </font>
    <font>
      <b/>
      <sz val="11"/>
      <color rgb="FF0070C0"/>
      <name val="Times New Roman"/>
      <family val="1"/>
    </font>
    <font>
      <b/>
      <i/>
      <sz val="10"/>
      <name val="Times New Roman"/>
      <family val="1"/>
    </font>
    <font>
      <b/>
      <u/>
      <sz val="13"/>
      <name val="Times New Roman"/>
      <family val="1"/>
    </font>
    <font>
      <sz val="11"/>
      <color theme="1"/>
      <name val="Times New Roman"/>
      <family val="1"/>
    </font>
    <font>
      <sz val="13"/>
      <color theme="1"/>
      <name val="Times New Roman"/>
      <family val="1"/>
    </font>
    <font>
      <i/>
      <sz val="12"/>
      <name val="Times New Roman"/>
      <family val="1"/>
    </font>
    <font>
      <b/>
      <sz val="14"/>
      <color theme="1"/>
      <name val="Times New Roman"/>
      <family val="1"/>
    </font>
    <font>
      <b/>
      <i/>
      <sz val="12"/>
      <name val="Times New Roman"/>
      <family val="1"/>
    </font>
    <font>
      <sz val="12"/>
      <name val="Arial"/>
    </font>
    <font>
      <b/>
      <sz val="12"/>
      <name val="Arial"/>
    </font>
    <font>
      <b/>
      <sz val="12"/>
      <color indexed="10"/>
      <name val="Times New Roman"/>
      <family val="1"/>
    </font>
    <font>
      <b/>
      <sz val="12"/>
      <color indexed="10"/>
      <name val="Arial"/>
      <family val="2"/>
    </font>
    <font>
      <b/>
      <sz val="12"/>
      <color indexed="10"/>
      <name val="Arial"/>
    </font>
    <font>
      <sz val="12"/>
      <name val="Arial"/>
      <family val="2"/>
    </font>
    <font>
      <b/>
      <sz val="12"/>
      <color indexed="57"/>
      <name val="Times New Roman"/>
      <family val="1"/>
    </font>
    <font>
      <b/>
      <sz val="14"/>
      <name val="Arial"/>
      <family val="2"/>
    </font>
    <font>
      <b/>
      <sz val="11"/>
      <color indexed="10"/>
      <name val="Times New Roman"/>
      <family val="1"/>
    </font>
    <font>
      <sz val="11"/>
      <color indexed="10"/>
      <name val="Times New Roman"/>
      <family val="1"/>
    </font>
    <font>
      <b/>
      <sz val="10"/>
      <name val="VNI-Times"/>
    </font>
    <font>
      <sz val="10"/>
      <name val="Arial"/>
    </font>
    <font>
      <sz val="14"/>
      <name val="Times New Roman"/>
      <family val="1"/>
    </font>
  </fonts>
  <fills count="3">
    <fill>
      <patternFill patternType="none"/>
    </fill>
    <fill>
      <patternFill patternType="gray125"/>
    </fill>
    <fill>
      <patternFill patternType="solid">
        <fgColor indexed="13"/>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top style="double">
        <color indexed="64"/>
      </top>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double">
        <color indexed="64"/>
      </left>
      <right style="thin">
        <color indexed="64"/>
      </right>
      <top style="thin">
        <color indexed="64"/>
      </top>
      <bottom style="double">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style="medium">
        <color indexed="64"/>
      </left>
      <right style="double">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style="medium">
        <color indexed="64"/>
      </right>
      <top/>
      <bottom style="medium">
        <color indexed="64"/>
      </bottom>
      <diagonal/>
    </border>
    <border>
      <left style="medium">
        <color indexed="64"/>
      </left>
      <right style="double">
        <color indexed="64"/>
      </right>
      <top style="double">
        <color indexed="64"/>
      </top>
      <bottom style="medium">
        <color indexed="64"/>
      </bottom>
      <diagonal/>
    </border>
    <border>
      <left style="medium">
        <color indexed="64"/>
      </left>
      <right style="medium">
        <color indexed="64"/>
      </right>
      <top style="double">
        <color indexed="64"/>
      </top>
      <bottom style="medium">
        <color indexed="64"/>
      </bottom>
      <diagonal/>
    </border>
    <border>
      <left style="double">
        <color indexed="64"/>
      </left>
      <right style="medium">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s>
  <cellStyleXfs count="3">
    <xf numFmtId="0" fontId="0" fillId="0" borderId="0"/>
    <xf numFmtId="0" fontId="27" fillId="0" borderId="0"/>
    <xf numFmtId="9" fontId="38" fillId="0" borderId="0" applyFont="0" applyFill="0" applyBorder="0" applyAlignment="0" applyProtection="0"/>
  </cellStyleXfs>
  <cellXfs count="199">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4" fontId="6" fillId="0" borderId="3" xfId="0" applyNumberFormat="1" applyFont="1" applyBorder="1" applyAlignment="1">
      <alignment horizontal="center"/>
    </xf>
    <xf numFmtId="14" fontId="3" fillId="0" borderId="3" xfId="0" applyNumberFormat="1" applyFont="1" applyBorder="1" applyAlignment="1">
      <alignment horizontal="center"/>
    </xf>
    <xf numFmtId="0" fontId="5" fillId="0" borderId="1" xfId="0" applyFont="1" applyBorder="1" applyAlignment="1">
      <alignment horizontal="center"/>
    </xf>
    <xf numFmtId="3" fontId="5" fillId="0" borderId="1" xfId="0" applyNumberFormat="1" applyFont="1" applyBorder="1" applyAlignment="1">
      <alignment horizontal="center"/>
    </xf>
    <xf numFmtId="0" fontId="5" fillId="0" borderId="2" xfId="0" applyFont="1" applyBorder="1" applyAlignment="1">
      <alignment horizontal="center"/>
    </xf>
    <xf numFmtId="0" fontId="6" fillId="0" borderId="1" xfId="0" applyFont="1" applyBorder="1" applyAlignment="1">
      <alignment horizontal="center"/>
    </xf>
    <xf numFmtId="3" fontId="6" fillId="0" borderId="1" xfId="0" applyNumberFormat="1" applyFont="1" applyBorder="1" applyAlignment="1">
      <alignment horizontal="center"/>
    </xf>
    <xf numFmtId="0" fontId="6" fillId="0" borderId="2"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4" fontId="8" fillId="0" borderId="3" xfId="0" applyNumberFormat="1" applyFont="1" applyBorder="1" applyAlignment="1">
      <alignment horizontal="center"/>
    </xf>
    <xf numFmtId="0" fontId="8" fillId="0" borderId="1" xfId="0" applyFont="1" applyBorder="1" applyAlignment="1">
      <alignment horizontal="center"/>
    </xf>
    <xf numFmtId="3" fontId="8" fillId="0" borderId="1" xfId="0" applyNumberFormat="1" applyFont="1" applyBorder="1" applyAlignment="1">
      <alignment horizontal="center"/>
    </xf>
    <xf numFmtId="14" fontId="8" fillId="0" borderId="3" xfId="0" applyNumberFormat="1" applyFont="1" applyBorder="1" applyAlignment="1">
      <alignment horizontal="center"/>
    </xf>
    <xf numFmtId="14" fontId="6" fillId="0" borderId="6" xfId="0" applyNumberFormat="1" applyFont="1" applyBorder="1" applyAlignment="1">
      <alignment horizontal="center"/>
    </xf>
    <xf numFmtId="0" fontId="6" fillId="0" borderId="7" xfId="0" applyFont="1" applyBorder="1" applyAlignment="1">
      <alignment horizontal="center"/>
    </xf>
    <xf numFmtId="3" fontId="6" fillId="0" borderId="7" xfId="0" applyNumberFormat="1" applyFont="1" applyBorder="1" applyAlignment="1">
      <alignment horizontal="center"/>
    </xf>
    <xf numFmtId="0" fontId="5" fillId="0" borderId="4" xfId="0" applyFont="1" applyBorder="1" applyAlignment="1">
      <alignment horizontal="center"/>
    </xf>
    <xf numFmtId="0" fontId="1" fillId="0" borderId="8" xfId="0" applyFont="1" applyBorder="1" applyAlignment="1">
      <alignment horizontal="center" vertical="center" wrapText="1"/>
    </xf>
    <xf numFmtId="0" fontId="9" fillId="0" borderId="8" xfId="0" applyNumberFormat="1" applyFont="1" applyBorder="1" applyAlignment="1">
      <alignment horizontal="center" vertical="center"/>
    </xf>
    <xf numFmtId="0" fontId="10" fillId="0" borderId="1" xfId="0" applyFont="1" applyBorder="1" applyAlignment="1">
      <alignment horizontal="center"/>
    </xf>
    <xf numFmtId="4" fontId="11" fillId="0" borderId="1" xfId="0" applyNumberFormat="1" applyFont="1" applyBorder="1" applyAlignment="1">
      <alignment horizontal="left"/>
    </xf>
    <xf numFmtId="14" fontId="11" fillId="0" borderId="1" xfId="0" applyNumberFormat="1" applyFont="1" applyBorder="1" applyAlignment="1">
      <alignment horizontal="left"/>
    </xf>
    <xf numFmtId="14" fontId="11" fillId="0" borderId="1" xfId="0" quotePrefix="1" applyNumberFormat="1" applyFont="1" applyBorder="1" applyAlignment="1">
      <alignment horizontal="left"/>
    </xf>
    <xf numFmtId="3" fontId="5" fillId="0" borderId="4" xfId="0" applyNumberFormat="1" applyFont="1" applyBorder="1" applyAlignment="1">
      <alignment horizontal="center"/>
    </xf>
    <xf numFmtId="4" fontId="3" fillId="0" borderId="3" xfId="0" applyNumberFormat="1" applyFont="1" applyBorder="1" applyAlignment="1">
      <alignment horizontal="center"/>
    </xf>
    <xf numFmtId="0" fontId="3" fillId="0" borderId="1" xfId="0" applyFont="1" applyBorder="1" applyAlignment="1">
      <alignment horizontal="center"/>
    </xf>
    <xf numFmtId="3" fontId="3" fillId="0" borderId="1" xfId="0" applyNumberFormat="1" applyFont="1" applyBorder="1" applyAlignment="1">
      <alignment horizontal="center"/>
    </xf>
    <xf numFmtId="14" fontId="8" fillId="0" borderId="21" xfId="0" applyNumberFormat="1" applyFont="1" applyBorder="1" applyAlignment="1">
      <alignment horizontal="center"/>
    </xf>
    <xf numFmtId="0" fontId="8" fillId="0" borderId="4" xfId="0" applyFont="1" applyBorder="1" applyAlignment="1">
      <alignment horizontal="center"/>
    </xf>
    <xf numFmtId="3" fontId="8" fillId="0" borderId="4" xfId="0" applyNumberFormat="1" applyFont="1" applyBorder="1" applyAlignment="1">
      <alignment horizontal="center"/>
    </xf>
    <xf numFmtId="14" fontId="0" fillId="0" borderId="0" xfId="0" applyNumberFormat="1"/>
    <xf numFmtId="3" fontId="6" fillId="0" borderId="4" xfId="0" applyNumberFormat="1" applyFont="1" applyBorder="1" applyAlignment="1">
      <alignment horizontal="center"/>
    </xf>
    <xf numFmtId="9" fontId="6" fillId="0" borderId="4" xfId="0" applyNumberFormat="1" applyFont="1" applyBorder="1" applyAlignment="1">
      <alignment horizontal="center"/>
    </xf>
    <xf numFmtId="14" fontId="6" fillId="0" borderId="21" xfId="0" applyNumberFormat="1" applyFont="1" applyBorder="1" applyAlignment="1">
      <alignment horizontal="center"/>
    </xf>
    <xf numFmtId="14" fontId="5" fillId="0" borderId="3" xfId="0" applyNumberFormat="1" applyFont="1" applyBorder="1" applyAlignment="1">
      <alignment horizontal="center"/>
    </xf>
    <xf numFmtId="9" fontId="6" fillId="0" borderId="2" xfId="0" applyNumberFormat="1" applyFont="1" applyBorder="1" applyAlignment="1">
      <alignment horizontal="center"/>
    </xf>
    <xf numFmtId="4" fontId="5" fillId="0" borderId="3" xfId="0" applyNumberFormat="1" applyFont="1" applyBorder="1" applyAlignment="1">
      <alignment horizontal="center"/>
    </xf>
    <xf numFmtId="0" fontId="10" fillId="0" borderId="0" xfId="0" applyFont="1" applyAlignment="1">
      <alignment horizontal="center" vertical="center"/>
    </xf>
    <xf numFmtId="0" fontId="20" fillId="0" borderId="0" xfId="0" applyFont="1" applyAlignment="1">
      <alignment horizontal="left"/>
    </xf>
    <xf numFmtId="0" fontId="10" fillId="0" borderId="0" xfId="0" applyFont="1"/>
    <xf numFmtId="2" fontId="0" fillId="0" borderId="0" xfId="0" applyNumberFormat="1"/>
    <xf numFmtId="14" fontId="18" fillId="0" borderId="0" xfId="0" applyNumberFormat="1" applyFont="1" applyBorder="1" applyAlignment="1">
      <alignment horizontal="center" vertical="center"/>
    </xf>
    <xf numFmtId="0" fontId="19" fillId="0" borderId="0" xfId="0" applyFont="1" applyBorder="1" applyAlignment="1">
      <alignment horizontal="center" vertical="center"/>
    </xf>
    <xf numFmtId="3" fontId="19" fillId="0" borderId="0" xfId="0" applyNumberFormat="1" applyFont="1" applyBorder="1" applyAlignment="1">
      <alignment horizontal="center" vertical="center"/>
    </xf>
    <xf numFmtId="0" fontId="16" fillId="0" borderId="0" xfId="0" applyFont="1" applyBorder="1" applyAlignment="1">
      <alignment vertical="center"/>
    </xf>
    <xf numFmtId="0" fontId="0" fillId="0" borderId="0" xfId="0" applyBorder="1"/>
    <xf numFmtId="3" fontId="16" fillId="0" borderId="0" xfId="0" applyNumberFormat="1" applyFont="1" applyBorder="1" applyAlignment="1">
      <alignment vertical="center"/>
    </xf>
    <xf numFmtId="2" fontId="16" fillId="0" borderId="0" xfId="0" applyNumberFormat="1" applyFont="1" applyBorder="1" applyAlignment="1">
      <alignment vertical="center"/>
    </xf>
    <xf numFmtId="14" fontId="0" fillId="0" borderId="0" xfId="0" applyNumberFormat="1" applyBorder="1"/>
    <xf numFmtId="0" fontId="16" fillId="0" borderId="0" xfId="0" applyFont="1" applyBorder="1" applyAlignment="1">
      <alignment horizontal="center" vertical="center"/>
    </xf>
    <xf numFmtId="3" fontId="16" fillId="0" borderId="0" xfId="0" applyNumberFormat="1" applyFont="1" applyBorder="1" applyAlignment="1">
      <alignment horizontal="center" vertical="center"/>
    </xf>
    <xf numFmtId="0" fontId="17" fillId="0" borderId="1" xfId="0" applyFont="1" applyBorder="1" applyAlignment="1">
      <alignment horizontal="center" vertical="center"/>
    </xf>
    <xf numFmtId="3" fontId="17" fillId="0" borderId="1" xfId="0" applyNumberFormat="1" applyFont="1" applyBorder="1" applyAlignment="1">
      <alignment horizontal="center" vertical="center"/>
    </xf>
    <xf numFmtId="0" fontId="21" fillId="0" borderId="0" xfId="0" applyFont="1" applyAlignment="1">
      <alignment horizontal="center" vertical="center"/>
    </xf>
    <xf numFmtId="0" fontId="22" fillId="0" borderId="0" xfId="0" applyFont="1"/>
    <xf numFmtId="0" fontId="23" fillId="0" borderId="0" xfId="0" applyFont="1" applyAlignment="1">
      <alignment horizontal="center"/>
    </xf>
    <xf numFmtId="0" fontId="24" fillId="0" borderId="0" xfId="0" applyFont="1" applyBorder="1" applyAlignment="1">
      <alignment horizontal="center"/>
    </xf>
    <xf numFmtId="0" fontId="24" fillId="0" borderId="0" xfId="0" applyFont="1" applyBorder="1" applyAlignment="1"/>
    <xf numFmtId="14" fontId="17" fillId="0" borderId="1" xfId="0" applyNumberFormat="1" applyFont="1" applyBorder="1" applyAlignment="1">
      <alignment horizontal="center" vertical="center"/>
    </xf>
    <xf numFmtId="1" fontId="17" fillId="0" borderId="1" xfId="0" applyNumberFormat="1" applyFont="1" applyBorder="1" applyAlignment="1">
      <alignment horizontal="center" vertical="center"/>
    </xf>
    <xf numFmtId="0" fontId="15" fillId="0" borderId="0" xfId="0" applyFont="1" applyAlignment="1">
      <alignment vertical="center"/>
    </xf>
    <xf numFmtId="0" fontId="21" fillId="0" borderId="0" xfId="0" applyFont="1" applyAlignment="1">
      <alignment vertical="center"/>
    </xf>
    <xf numFmtId="0" fontId="21" fillId="0" borderId="0" xfId="0" applyFont="1" applyAlignment="1">
      <alignment horizontal="center" vertical="center"/>
    </xf>
    <xf numFmtId="0" fontId="23" fillId="0" borderId="0" xfId="0" applyFont="1" applyAlignment="1">
      <alignment horizontal="center"/>
    </xf>
    <xf numFmtId="1" fontId="17" fillId="0" borderId="0" xfId="0" applyNumberFormat="1" applyFont="1" applyBorder="1" applyAlignment="1">
      <alignment horizontal="center" vertical="center"/>
    </xf>
    <xf numFmtId="0" fontId="27" fillId="0" borderId="0" xfId="1"/>
    <xf numFmtId="0" fontId="27" fillId="0" borderId="0" xfId="1" applyBorder="1"/>
    <xf numFmtId="0" fontId="28" fillId="0" borderId="22" xfId="1" applyFont="1" applyBorder="1" applyAlignment="1">
      <alignment horizontal="center" vertical="center"/>
    </xf>
    <xf numFmtId="3" fontId="2" fillId="0" borderId="22" xfId="1" applyNumberFormat="1" applyFont="1" applyBorder="1" applyAlignment="1">
      <alignment horizontal="center" vertical="center"/>
    </xf>
    <xf numFmtId="3" fontId="28" fillId="0" borderId="22" xfId="1" applyNumberFormat="1" applyFont="1" applyBorder="1" applyAlignment="1">
      <alignment horizontal="center" vertical="center"/>
    </xf>
    <xf numFmtId="3" fontId="15" fillId="0" borderId="22" xfId="1" applyNumberFormat="1" applyFont="1" applyBorder="1" applyAlignment="1">
      <alignment horizontal="center" vertical="center"/>
    </xf>
    <xf numFmtId="0" fontId="27" fillId="0" borderId="2" xfId="1" applyBorder="1" applyAlignment="1">
      <alignment horizontal="center" vertical="center"/>
    </xf>
    <xf numFmtId="3" fontId="2" fillId="0" borderId="1" xfId="1" applyNumberFormat="1" applyFont="1" applyBorder="1" applyAlignment="1">
      <alignment horizontal="center" vertical="center"/>
    </xf>
    <xf numFmtId="0" fontId="27" fillId="0" borderId="1" xfId="1" applyBorder="1" applyAlignment="1">
      <alignment horizontal="center" vertical="center"/>
    </xf>
    <xf numFmtId="3" fontId="27" fillId="0" borderId="1" xfId="1" applyNumberFormat="1" applyBorder="1" applyAlignment="1">
      <alignment horizontal="center" vertical="center"/>
    </xf>
    <xf numFmtId="3" fontId="27" fillId="0" borderId="4" xfId="1" applyNumberFormat="1" applyBorder="1" applyAlignment="1">
      <alignment horizontal="center" vertical="center"/>
    </xf>
    <xf numFmtId="0" fontId="27" fillId="0" borderId="4" xfId="1" applyBorder="1" applyAlignment="1">
      <alignment horizontal="center" vertical="center"/>
    </xf>
    <xf numFmtId="0" fontId="15" fillId="0" borderId="3" xfId="1" applyFont="1" applyBorder="1" applyAlignment="1">
      <alignment horizontal="center" vertical="center"/>
    </xf>
    <xf numFmtId="3" fontId="30" fillId="0" borderId="1" xfId="1" applyNumberFormat="1" applyFont="1" applyBorder="1" applyAlignment="1">
      <alignment horizontal="center" vertical="center"/>
    </xf>
    <xf numFmtId="0" fontId="30" fillId="0" borderId="1" xfId="1" applyFont="1" applyBorder="1" applyAlignment="1">
      <alignment horizontal="center" vertical="center"/>
    </xf>
    <xf numFmtId="0" fontId="31" fillId="2" borderId="2" xfId="1" applyFont="1" applyFill="1" applyBorder="1" applyAlignment="1">
      <alignment horizontal="center" vertical="center"/>
    </xf>
    <xf numFmtId="3" fontId="30" fillId="2" borderId="1" xfId="1" applyNumberFormat="1" applyFont="1" applyFill="1" applyBorder="1" applyAlignment="1">
      <alignment horizontal="center" vertical="center"/>
    </xf>
    <xf numFmtId="0" fontId="31" fillId="2" borderId="1" xfId="1" applyFont="1" applyFill="1" applyBorder="1" applyAlignment="1">
      <alignment horizontal="center" vertical="center"/>
    </xf>
    <xf numFmtId="3" fontId="31" fillId="2" borderId="1" xfId="1" applyNumberFormat="1" applyFont="1" applyFill="1" applyBorder="1" applyAlignment="1">
      <alignment horizontal="center" vertical="center"/>
    </xf>
    <xf numFmtId="0" fontId="29" fillId="2" borderId="3" xfId="1" applyFont="1" applyFill="1" applyBorder="1" applyAlignment="1">
      <alignment horizontal="center" vertical="center"/>
    </xf>
    <xf numFmtId="0" fontId="32" fillId="0" borderId="2" xfId="1" applyFont="1" applyBorder="1" applyAlignment="1">
      <alignment horizontal="center" vertical="center"/>
    </xf>
    <xf numFmtId="0" fontId="32" fillId="0" borderId="1" xfId="1" applyFont="1" applyBorder="1" applyAlignment="1">
      <alignment horizontal="center" vertical="center"/>
    </xf>
    <xf numFmtId="3" fontId="27" fillId="0" borderId="1" xfId="1" applyNumberFormat="1" applyFont="1" applyBorder="1" applyAlignment="1">
      <alignment horizontal="center" vertical="center"/>
    </xf>
    <xf numFmtId="0" fontId="27" fillId="0" borderId="1" xfId="1" applyFont="1" applyBorder="1" applyAlignment="1">
      <alignment horizontal="center" vertical="center"/>
    </xf>
    <xf numFmtId="3" fontId="27" fillId="0" borderId="1" xfId="1" applyNumberFormat="1" applyFont="1" applyFill="1" applyBorder="1" applyAlignment="1">
      <alignment horizontal="center" vertical="center"/>
    </xf>
    <xf numFmtId="0" fontId="27" fillId="0" borderId="1" xfId="1" applyFont="1" applyFill="1" applyBorder="1" applyAlignment="1">
      <alignment horizontal="center" vertical="center"/>
    </xf>
    <xf numFmtId="0" fontId="29" fillId="0" borderId="3" xfId="1" applyFont="1" applyBorder="1" applyAlignment="1">
      <alignment horizontal="center" vertical="center"/>
    </xf>
    <xf numFmtId="0" fontId="33" fillId="0" borderId="3" xfId="1" applyFont="1" applyBorder="1" applyAlignment="1">
      <alignment horizontal="center" vertical="center"/>
    </xf>
    <xf numFmtId="0" fontId="2" fillId="0" borderId="1" xfId="1" applyFont="1" applyBorder="1" applyAlignment="1">
      <alignment horizontal="center" vertical="center"/>
    </xf>
    <xf numFmtId="0" fontId="27" fillId="0" borderId="23" xfId="1" applyBorder="1" applyAlignment="1">
      <alignment horizontal="center" vertical="center"/>
    </xf>
    <xf numFmtId="3" fontId="2" fillId="0" borderId="10" xfId="1" applyNumberFormat="1" applyFont="1" applyBorder="1" applyAlignment="1">
      <alignment horizontal="center" vertical="center"/>
    </xf>
    <xf numFmtId="0" fontId="27" fillId="0" borderId="10" xfId="1" applyBorder="1" applyAlignment="1">
      <alignment horizontal="center" vertical="center"/>
    </xf>
    <xf numFmtId="3" fontId="27" fillId="0" borderId="10" xfId="1" applyNumberFormat="1" applyBorder="1" applyAlignment="1">
      <alignment horizontal="center" vertical="center"/>
    </xf>
    <xf numFmtId="0" fontId="15" fillId="0" borderId="13" xfId="1" applyFont="1" applyBorder="1" applyAlignment="1">
      <alignment horizontal="center" vertical="center"/>
    </xf>
    <xf numFmtId="0" fontId="27" fillId="0" borderId="24" xfId="1" applyBorder="1" applyAlignment="1">
      <alignment horizontal="center" vertical="center"/>
    </xf>
    <xf numFmtId="3" fontId="2" fillId="0" borderId="25" xfId="1" applyNumberFormat="1" applyFont="1" applyBorder="1" applyAlignment="1">
      <alignment horizontal="center" vertical="center"/>
    </xf>
    <xf numFmtId="0" fontId="27" fillId="0" borderId="25" xfId="1" applyBorder="1" applyAlignment="1">
      <alignment horizontal="center" vertical="center"/>
    </xf>
    <xf numFmtId="3" fontId="27" fillId="0" borderId="25" xfId="1" applyNumberFormat="1" applyBorder="1" applyAlignment="1">
      <alignment horizontal="center" vertical="center"/>
    </xf>
    <xf numFmtId="0" fontId="15" fillId="0" borderId="26" xfId="1" applyFont="1" applyBorder="1" applyAlignment="1">
      <alignment horizontal="center" vertical="center"/>
    </xf>
    <xf numFmtId="0" fontId="28" fillId="0" borderId="27" xfId="1" applyFont="1" applyBorder="1" applyAlignment="1">
      <alignment horizontal="center" vertical="center"/>
    </xf>
    <xf numFmtId="0" fontId="28" fillId="0" borderId="28" xfId="1" applyFont="1" applyBorder="1" applyAlignment="1">
      <alignment horizontal="center" vertical="center"/>
    </xf>
    <xf numFmtId="0" fontId="13" fillId="0" borderId="0" xfId="1" applyFont="1" applyBorder="1" applyAlignment="1">
      <alignment horizontal="center" vertical="center"/>
    </xf>
    <xf numFmtId="0" fontId="34" fillId="0" borderId="0" xfId="1" applyFont="1" applyAlignment="1">
      <alignment vertical="center"/>
    </xf>
    <xf numFmtId="0" fontId="17" fillId="0" borderId="3" xfId="1" applyFont="1" applyBorder="1" applyAlignment="1">
      <alignment horizontal="center" vertical="center"/>
    </xf>
    <xf numFmtId="0" fontId="36" fillId="2" borderId="3" xfId="1" applyFont="1" applyFill="1" applyBorder="1" applyAlignment="1">
      <alignment horizontal="center" vertical="center"/>
    </xf>
    <xf numFmtId="0" fontId="10" fillId="0" borderId="0" xfId="0" applyFont="1" applyBorder="1"/>
    <xf numFmtId="14" fontId="9" fillId="0" borderId="0" xfId="0" applyNumberFormat="1" applyFont="1" applyAlignment="1">
      <alignment horizontal="center" vertical="center"/>
    </xf>
    <xf numFmtId="14" fontId="10" fillId="0" borderId="0" xfId="0" applyNumberFormat="1" applyFont="1"/>
    <xf numFmtId="3" fontId="19" fillId="0" borderId="1" xfId="0" applyNumberFormat="1" applyFont="1" applyBorder="1" applyAlignment="1">
      <alignment horizontal="center" vertical="center"/>
    </xf>
    <xf numFmtId="0" fontId="10" fillId="0" borderId="1" xfId="0" applyFont="1" applyBorder="1"/>
    <xf numFmtId="2" fontId="10" fillId="0" borderId="1" xfId="0" applyNumberFormat="1" applyFont="1" applyBorder="1"/>
    <xf numFmtId="0" fontId="10" fillId="0" borderId="4" xfId="0" applyFont="1" applyBorder="1"/>
    <xf numFmtId="3" fontId="10" fillId="0" borderId="0" xfId="0" applyNumberFormat="1" applyFont="1"/>
    <xf numFmtId="1" fontId="17" fillId="0" borderId="5" xfId="0" applyNumberFormat="1" applyFont="1" applyBorder="1" applyAlignment="1">
      <alignment horizontal="center" vertical="center"/>
    </xf>
    <xf numFmtId="0" fontId="37" fillId="0" borderId="0" xfId="0" applyFont="1"/>
    <xf numFmtId="3" fontId="37" fillId="0" borderId="0" xfId="0" applyNumberFormat="1" applyFont="1"/>
    <xf numFmtId="1" fontId="10" fillId="0" borderId="0" xfId="0" applyNumberFormat="1" applyFont="1"/>
    <xf numFmtId="9" fontId="17" fillId="0" borderId="1" xfId="2" applyFont="1" applyBorder="1" applyAlignment="1">
      <alignment horizontal="center" vertical="center"/>
    </xf>
    <xf numFmtId="9" fontId="17" fillId="0" borderId="2" xfId="2" applyFont="1" applyBorder="1" applyAlignment="1">
      <alignment horizontal="center" vertical="center"/>
    </xf>
    <xf numFmtId="0" fontId="21" fillId="0" borderId="0" xfId="0" applyFont="1" applyAlignment="1">
      <alignment horizontal="center" vertical="center"/>
    </xf>
    <xf numFmtId="3" fontId="16" fillId="0" borderId="1" xfId="0" applyNumberFormat="1" applyFont="1" applyBorder="1" applyAlignment="1">
      <alignment horizontal="center" vertical="center"/>
    </xf>
    <xf numFmtId="14" fontId="14" fillId="0" borderId="21" xfId="0" applyNumberFormat="1" applyFont="1" applyBorder="1" applyAlignment="1">
      <alignment horizontal="center" vertical="center"/>
    </xf>
    <xf numFmtId="0" fontId="39" fillId="0" borderId="4" xfId="0" applyFont="1" applyBorder="1"/>
    <xf numFmtId="9" fontId="14" fillId="0" borderId="4" xfId="2" applyFont="1" applyBorder="1" applyAlignment="1">
      <alignment horizontal="center" vertical="center"/>
    </xf>
    <xf numFmtId="3" fontId="14" fillId="0" borderId="4" xfId="0" applyNumberFormat="1" applyFont="1" applyBorder="1" applyAlignment="1">
      <alignment horizontal="center" vertical="center"/>
    </xf>
    <xf numFmtId="0" fontId="16" fillId="0" borderId="1" xfId="0" applyFont="1" applyBorder="1" applyAlignment="1">
      <alignment horizontal="center" vertical="center"/>
    </xf>
    <xf numFmtId="14" fontId="1" fillId="0" borderId="0" xfId="0" applyNumberFormat="1" applyFont="1"/>
    <xf numFmtId="14" fontId="21" fillId="0" borderId="0" xfId="0" applyNumberFormat="1" applyFont="1"/>
    <xf numFmtId="0" fontId="7" fillId="0" borderId="11" xfId="0" applyFont="1" applyBorder="1" applyAlignment="1">
      <alignment horizontal="center"/>
    </xf>
    <xf numFmtId="0" fontId="1" fillId="0" borderId="0" xfId="0" applyFont="1" applyAlignment="1">
      <alignment horizontal="center"/>
    </xf>
    <xf numFmtId="0" fontId="2" fillId="0" borderId="0" xfId="0" applyFont="1" applyAlignment="1">
      <alignment horizontal="center"/>
    </xf>
    <xf numFmtId="0" fontId="3" fillId="0" borderId="12" xfId="0" applyFont="1" applyBorder="1" applyAlignment="1">
      <alignment horizontal="center" vertical="center" wrapText="1"/>
    </xf>
    <xf numFmtId="0" fontId="0" fillId="0" borderId="13" xfId="0"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0" fillId="0" borderId="0" xfId="0" applyAlignment="1">
      <alignment horizontal="center"/>
    </xf>
    <xf numFmtId="0" fontId="1" fillId="0" borderId="1" xfId="0" applyFont="1" applyBorder="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center"/>
    </xf>
    <xf numFmtId="0" fontId="21" fillId="0" borderId="0" xfId="0" applyFont="1" applyAlignment="1">
      <alignment horizontal="center" vertical="center"/>
    </xf>
    <xf numFmtId="0" fontId="26" fillId="0" borderId="0" xfId="0" applyFont="1" applyAlignment="1">
      <alignment horizontal="center"/>
    </xf>
    <xf numFmtId="0" fontId="15" fillId="0" borderId="0" xfId="0" applyFont="1" applyAlignment="1">
      <alignment horizontal="center" vertical="center"/>
    </xf>
    <xf numFmtId="0" fontId="23" fillId="0" borderId="0" xfId="0" applyFont="1" applyAlignment="1">
      <alignment horizontal="center"/>
    </xf>
    <xf numFmtId="0" fontId="25" fillId="0" borderId="0" xfId="0" applyFont="1" applyAlignment="1">
      <alignment horizontal="center" wrapText="1"/>
    </xf>
    <xf numFmtId="0" fontId="25" fillId="0" borderId="0" xfId="0" applyFont="1" applyAlignment="1">
      <alignment horizontal="center"/>
    </xf>
    <xf numFmtId="0" fontId="13" fillId="0" borderId="0" xfId="0" applyFont="1" applyBorder="1" applyAlignment="1">
      <alignment horizontal="center"/>
    </xf>
    <xf numFmtId="0" fontId="16" fillId="0" borderId="0" xfId="0" applyFont="1" applyAlignment="1">
      <alignment horizontal="center" vertical="center"/>
    </xf>
    <xf numFmtId="0" fontId="14" fillId="0" borderId="0" xfId="0" applyFont="1" applyAlignment="1">
      <alignment horizontal="center"/>
    </xf>
    <xf numFmtId="0" fontId="1" fillId="0" borderId="1" xfId="0" applyFont="1" applyBorder="1" applyAlignment="1">
      <alignment horizontal="center" vertical="center"/>
    </xf>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14" fontId="1" fillId="0" borderId="1" xfId="0" applyNumberFormat="1" applyFont="1" applyBorder="1" applyAlignment="1">
      <alignment horizontal="center" vertical="center" wrapText="1"/>
    </xf>
    <xf numFmtId="14" fontId="1" fillId="0" borderId="33" xfId="0" applyNumberFormat="1" applyFont="1" applyBorder="1" applyAlignment="1">
      <alignment horizontal="center" vertical="center" wrapText="1"/>
    </xf>
    <xf numFmtId="14" fontId="1" fillId="0" borderId="3" xfId="0" applyNumberFormat="1" applyFont="1" applyBorder="1" applyAlignment="1">
      <alignment horizontal="center" vertical="center" wrapText="1"/>
    </xf>
    <xf numFmtId="0" fontId="1" fillId="0" borderId="34" xfId="0" applyFont="1" applyBorder="1" applyAlignment="1">
      <alignment horizontal="center" vertical="center" wrapText="1"/>
    </xf>
    <xf numFmtId="0" fontId="1" fillId="0" borderId="34" xfId="0" applyFont="1" applyBorder="1" applyAlignment="1">
      <alignment horizontal="center" vertical="center"/>
    </xf>
    <xf numFmtId="0" fontId="1" fillId="0" borderId="35" xfId="0" applyFont="1" applyBorder="1" applyAlignment="1">
      <alignment horizontal="center" vertical="center"/>
    </xf>
    <xf numFmtId="0" fontId="9" fillId="0" borderId="0" xfId="0" applyFont="1" applyAlignment="1">
      <alignment horizontal="center"/>
    </xf>
    <xf numFmtId="0" fontId="1" fillId="0" borderId="2"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2" xfId="0" applyFont="1" applyBorder="1" applyAlignment="1">
      <alignment horizontal="center" vertical="center"/>
    </xf>
    <xf numFmtId="14" fontId="11" fillId="0" borderId="0" xfId="0" applyNumberFormat="1" applyFont="1" applyAlignment="1">
      <alignment vertical="center" wrapText="1"/>
    </xf>
    <xf numFmtId="14" fontId="11" fillId="0" borderId="0" xfId="0" applyNumberFormat="1" applyFont="1" applyAlignment="1">
      <alignment vertical="center"/>
    </xf>
    <xf numFmtId="14" fontId="11" fillId="0" borderId="0" xfId="0" applyNumberFormat="1" applyFont="1" applyAlignment="1">
      <alignment horizontal="left" vertical="center"/>
    </xf>
    <xf numFmtId="0" fontId="28" fillId="0" borderId="32" xfId="1" applyFont="1" applyBorder="1" applyAlignment="1">
      <alignment horizontal="center" vertical="center"/>
    </xf>
    <xf numFmtId="0" fontId="28" fillId="0" borderId="29" xfId="1" applyFont="1" applyBorder="1" applyAlignment="1">
      <alignment horizontal="center" vertical="center"/>
    </xf>
    <xf numFmtId="0" fontId="28" fillId="0" borderId="31" xfId="1" applyFont="1" applyBorder="1" applyAlignment="1">
      <alignment horizontal="center" vertical="center"/>
    </xf>
    <xf numFmtId="0" fontId="2" fillId="0" borderId="31" xfId="1" applyFont="1" applyBorder="1" applyAlignment="1">
      <alignment horizontal="center" vertical="center"/>
    </xf>
    <xf numFmtId="0" fontId="15" fillId="0" borderId="31" xfId="1" applyFont="1" applyBorder="1" applyAlignment="1">
      <alignment horizontal="center" vertical="center" wrapText="1"/>
    </xf>
    <xf numFmtId="0" fontId="15" fillId="0" borderId="30" xfId="1" applyFont="1" applyBorder="1" applyAlignment="1">
      <alignment horizontal="center" vertical="center" wrapText="1"/>
    </xf>
    <xf numFmtId="0" fontId="1" fillId="0" borderId="1" xfId="0" applyFont="1" applyBorder="1" applyAlignment="1">
      <alignment horizontal="center"/>
    </xf>
    <xf numFmtId="0" fontId="7" fillId="0" borderId="0" xfId="0" applyFont="1" applyBorder="1" applyAlignment="1">
      <alignment horizontal="center"/>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3" fontId="8" fillId="0" borderId="17" xfId="0" applyNumberFormat="1" applyFont="1" applyBorder="1" applyAlignment="1">
      <alignment horizontal="center"/>
    </xf>
    <xf numFmtId="3" fontId="8" fillId="0" borderId="18" xfId="0" applyNumberFormat="1" applyFont="1" applyBorder="1" applyAlignment="1">
      <alignment horizontal="center"/>
    </xf>
    <xf numFmtId="0" fontId="5" fillId="0" borderId="17" xfId="0" applyFont="1" applyBorder="1" applyAlignment="1">
      <alignment horizontal="center"/>
    </xf>
    <xf numFmtId="0" fontId="5" fillId="0" borderId="18" xfId="0" applyFont="1" applyBorder="1" applyAlignment="1">
      <alignment horizontal="center"/>
    </xf>
    <xf numFmtId="0" fontId="6" fillId="0" borderId="17" xfId="0" applyFont="1" applyBorder="1" applyAlignment="1">
      <alignment horizontal="center"/>
    </xf>
    <xf numFmtId="0" fontId="6" fillId="0" borderId="18"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3" fontId="6" fillId="0" borderId="17" xfId="0" applyNumberFormat="1" applyFont="1" applyBorder="1" applyAlignment="1">
      <alignment horizontal="center"/>
    </xf>
    <xf numFmtId="3" fontId="6" fillId="0" borderId="18" xfId="0" applyNumberFormat="1" applyFont="1" applyBorder="1" applyAlignment="1">
      <alignment horizontal="center"/>
    </xf>
  </cellXfs>
  <cellStyles count="3">
    <cellStyle name="Normal" xfId="0" builtinId="0"/>
    <cellStyle name="Normal 2" xfId="1"/>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419100</xdr:colOff>
      <xdr:row>4</xdr:row>
      <xdr:rowOff>28575</xdr:rowOff>
    </xdr:from>
    <xdr:to>
      <xdr:col>2</xdr:col>
      <xdr:colOff>161925</xdr:colOff>
      <xdr:row>4</xdr:row>
      <xdr:rowOff>30163</xdr:rowOff>
    </xdr:to>
    <xdr:cxnSp macro="">
      <xdr:nvCxnSpPr>
        <xdr:cNvPr id="6" name="Straight Connector 5"/>
        <xdr:cNvCxnSpPr/>
      </xdr:nvCxnSpPr>
      <xdr:spPr>
        <a:xfrm>
          <a:off x="419100" y="847725"/>
          <a:ext cx="12001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419100</xdr:colOff>
      <xdr:row>4</xdr:row>
      <xdr:rowOff>28575</xdr:rowOff>
    </xdr:from>
    <xdr:to>
      <xdr:col>2</xdr:col>
      <xdr:colOff>161925</xdr:colOff>
      <xdr:row>4</xdr:row>
      <xdr:rowOff>30163</xdr:rowOff>
    </xdr:to>
    <xdr:cxnSp macro="">
      <xdr:nvCxnSpPr>
        <xdr:cNvPr id="2" name="Straight Connector 1"/>
        <xdr:cNvCxnSpPr/>
      </xdr:nvCxnSpPr>
      <xdr:spPr>
        <a:xfrm>
          <a:off x="419100" y="847725"/>
          <a:ext cx="13049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2:J19"/>
  <sheetViews>
    <sheetView workbookViewId="0">
      <selection activeCell="D9" sqref="D9"/>
    </sheetView>
  </sheetViews>
  <sheetFormatPr defaultRowHeight="12.75"/>
  <cols>
    <col min="1" max="1" width="15.7109375" customWidth="1"/>
    <col min="2" max="3" width="10.7109375" customWidth="1"/>
    <col min="4" max="4" width="16.7109375" customWidth="1"/>
    <col min="5" max="8" width="10.7109375" customWidth="1"/>
    <col min="9" max="9" width="19.7109375" customWidth="1"/>
    <col min="10" max="10" width="10.7109375" customWidth="1"/>
  </cols>
  <sheetData>
    <row r="2" spans="1:10" ht="15.75">
      <c r="A2" s="140" t="s">
        <v>7</v>
      </c>
      <c r="B2" s="140"/>
      <c r="C2" s="140"/>
      <c r="D2" s="140"/>
      <c r="E2" s="140"/>
      <c r="F2" s="140"/>
      <c r="G2" s="140"/>
      <c r="H2" s="140"/>
      <c r="I2" s="140"/>
      <c r="J2" s="140"/>
    </row>
    <row r="3" spans="1:10" ht="15.75">
      <c r="A3" s="140" t="s">
        <v>59</v>
      </c>
      <c r="B3" s="140"/>
      <c r="C3" s="140"/>
      <c r="D3" s="140"/>
      <c r="E3" s="140"/>
      <c r="F3" s="140"/>
      <c r="G3" s="140"/>
      <c r="H3" s="140"/>
      <c r="I3" s="140"/>
      <c r="J3" s="140"/>
    </row>
    <row r="4" spans="1:10" ht="13.5" thickBot="1"/>
    <row r="5" spans="1:10" ht="17.25" thickTop="1">
      <c r="A5" s="141" t="s">
        <v>8</v>
      </c>
      <c r="B5" s="143" t="s">
        <v>0</v>
      </c>
      <c r="C5" s="143" t="s">
        <v>1</v>
      </c>
      <c r="D5" s="143" t="s">
        <v>2</v>
      </c>
      <c r="E5" s="145" t="s">
        <v>58</v>
      </c>
      <c r="F5" s="146"/>
      <c r="G5" s="146"/>
      <c r="H5" s="146"/>
      <c r="I5" s="146"/>
      <c r="J5" s="147"/>
    </row>
    <row r="6" spans="1:10" ht="66" customHeight="1">
      <c r="A6" s="142"/>
      <c r="B6" s="144"/>
      <c r="C6" s="144"/>
      <c r="D6" s="144"/>
      <c r="E6" s="1" t="s">
        <v>3</v>
      </c>
      <c r="F6" s="2" t="s">
        <v>4</v>
      </c>
      <c r="G6" s="1" t="s">
        <v>5</v>
      </c>
      <c r="H6" s="2" t="s">
        <v>4</v>
      </c>
      <c r="I6" s="1" t="s">
        <v>6</v>
      </c>
      <c r="J6" s="3" t="s">
        <v>4</v>
      </c>
    </row>
    <row r="7" spans="1:10" ht="24" customHeight="1">
      <c r="A7" s="39" t="s">
        <v>57</v>
      </c>
      <c r="B7" s="6">
        <v>146</v>
      </c>
      <c r="C7" s="7">
        <v>3030</v>
      </c>
      <c r="D7" s="7">
        <v>6564108</v>
      </c>
      <c r="E7" s="6"/>
      <c r="F7" s="6"/>
      <c r="G7" s="6"/>
      <c r="H7" s="6"/>
      <c r="I7" s="7"/>
      <c r="J7" s="8"/>
    </row>
    <row r="8" spans="1:10" ht="24" customHeight="1">
      <c r="A8" s="4" t="s">
        <v>37</v>
      </c>
      <c r="B8" s="9">
        <v>159</v>
      </c>
      <c r="C8" s="10">
        <v>3400</v>
      </c>
      <c r="D8" s="10">
        <v>7453951</v>
      </c>
      <c r="E8" s="9">
        <v>13</v>
      </c>
      <c r="F8" s="9" t="s">
        <v>56</v>
      </c>
      <c r="G8" s="9">
        <v>370</v>
      </c>
      <c r="H8" s="9" t="s">
        <v>55</v>
      </c>
      <c r="I8" s="10">
        <v>889843</v>
      </c>
      <c r="J8" s="11" t="s">
        <v>54</v>
      </c>
    </row>
    <row r="9" spans="1:10" ht="24" customHeight="1">
      <c r="A9" s="41" t="s">
        <v>53</v>
      </c>
      <c r="B9" s="6">
        <v>197</v>
      </c>
      <c r="C9" s="7">
        <v>3873</v>
      </c>
      <c r="D9" s="7">
        <v>8596511</v>
      </c>
      <c r="E9" s="6"/>
      <c r="F9" s="6"/>
      <c r="G9" s="6"/>
      <c r="H9" s="6"/>
      <c r="I9" s="7"/>
      <c r="J9" s="8"/>
    </row>
    <row r="10" spans="1:10" ht="24" customHeight="1">
      <c r="A10" s="4" t="s">
        <v>38</v>
      </c>
      <c r="B10" s="9">
        <v>232</v>
      </c>
      <c r="C10" s="10">
        <v>4807</v>
      </c>
      <c r="D10" s="10">
        <v>10191316</v>
      </c>
      <c r="E10" s="9">
        <v>35</v>
      </c>
      <c r="F10" s="9" t="s">
        <v>52</v>
      </c>
      <c r="G10" s="9">
        <v>934</v>
      </c>
      <c r="H10" s="9" t="s">
        <v>51</v>
      </c>
      <c r="I10" s="10">
        <v>1594805</v>
      </c>
      <c r="J10" s="11" t="s">
        <v>50</v>
      </c>
    </row>
    <row r="11" spans="1:10" ht="24" customHeight="1">
      <c r="A11" s="39">
        <v>39452</v>
      </c>
      <c r="B11" s="6">
        <v>182</v>
      </c>
      <c r="C11" s="7">
        <v>3667</v>
      </c>
      <c r="D11" s="7">
        <v>7878198</v>
      </c>
      <c r="E11" s="6"/>
      <c r="F11" s="6"/>
      <c r="G11" s="6"/>
      <c r="H11" s="6"/>
      <c r="I11" s="7"/>
      <c r="J11" s="8"/>
    </row>
    <row r="12" spans="1:10" ht="24" customHeight="1">
      <c r="A12" s="5">
        <v>39818</v>
      </c>
      <c r="B12" s="9">
        <v>200</v>
      </c>
      <c r="C12" s="10">
        <v>4159</v>
      </c>
      <c r="D12" s="10">
        <v>8901260</v>
      </c>
      <c r="E12" s="9">
        <v>18</v>
      </c>
      <c r="F12" s="9" t="s">
        <v>49</v>
      </c>
      <c r="G12" s="9">
        <v>492</v>
      </c>
      <c r="H12" s="9" t="s">
        <v>47</v>
      </c>
      <c r="I12" s="10">
        <v>1023062</v>
      </c>
      <c r="J12" s="40">
        <v>0.13</v>
      </c>
    </row>
    <row r="13" spans="1:10" ht="24" customHeight="1">
      <c r="A13" s="39">
        <v>39483</v>
      </c>
      <c r="B13" s="6">
        <v>163</v>
      </c>
      <c r="C13" s="7">
        <v>3253</v>
      </c>
      <c r="D13" s="7">
        <v>7083989</v>
      </c>
      <c r="E13" s="6"/>
      <c r="F13" s="6"/>
      <c r="G13" s="6"/>
      <c r="H13" s="6"/>
      <c r="I13" s="7"/>
      <c r="J13" s="8"/>
    </row>
    <row r="14" spans="1:10" ht="24" customHeight="1">
      <c r="A14" s="5">
        <v>39849</v>
      </c>
      <c r="B14" s="9">
        <v>184</v>
      </c>
      <c r="C14" s="10">
        <v>3689</v>
      </c>
      <c r="D14" s="10">
        <v>7677278</v>
      </c>
      <c r="E14" s="9">
        <v>21</v>
      </c>
      <c r="F14" s="9" t="s">
        <v>48</v>
      </c>
      <c r="G14" s="9">
        <v>436</v>
      </c>
      <c r="H14" s="9" t="s">
        <v>47</v>
      </c>
      <c r="I14" s="10">
        <v>593289</v>
      </c>
      <c r="J14" s="11" t="s">
        <v>45</v>
      </c>
    </row>
    <row r="15" spans="1:10" ht="24" customHeight="1">
      <c r="A15" s="39">
        <v>39512</v>
      </c>
      <c r="B15" s="6">
        <v>135</v>
      </c>
      <c r="C15" s="7">
        <v>2703</v>
      </c>
      <c r="D15" s="7">
        <v>5882199</v>
      </c>
      <c r="E15" s="6"/>
      <c r="F15" s="6"/>
      <c r="G15" s="6"/>
      <c r="H15" s="6"/>
      <c r="I15" s="7"/>
      <c r="J15" s="8"/>
    </row>
    <row r="16" spans="1:10" ht="24" customHeight="1" thickBot="1">
      <c r="A16" s="38">
        <v>39877</v>
      </c>
      <c r="B16" s="12">
        <v>148</v>
      </c>
      <c r="C16" s="36">
        <v>2947</v>
      </c>
      <c r="D16" s="36">
        <v>6373975</v>
      </c>
      <c r="E16" s="12">
        <v>13</v>
      </c>
      <c r="F16" s="12" t="s">
        <v>46</v>
      </c>
      <c r="G16" s="12">
        <v>244</v>
      </c>
      <c r="H16" s="37">
        <v>0.09</v>
      </c>
      <c r="I16" s="36">
        <v>491776</v>
      </c>
      <c r="J16" s="13" t="s">
        <v>45</v>
      </c>
    </row>
    <row r="17" spans="7:10" ht="17.25" thickTop="1">
      <c r="G17" s="138" t="s">
        <v>44</v>
      </c>
      <c r="H17" s="138"/>
      <c r="I17" s="138"/>
      <c r="J17" s="138"/>
    </row>
    <row r="18" spans="7:10" ht="16.5">
      <c r="G18" s="139" t="s">
        <v>9</v>
      </c>
      <c r="H18" s="139"/>
      <c r="I18" s="139"/>
      <c r="J18" s="139"/>
    </row>
    <row r="19" spans="7:10" ht="16.5">
      <c r="G19" s="139" t="s">
        <v>10</v>
      </c>
      <c r="H19" s="139"/>
      <c r="I19" s="139"/>
      <c r="J19" s="139"/>
    </row>
  </sheetData>
  <mergeCells count="10">
    <mergeCell ref="G17:J17"/>
    <mergeCell ref="G18:J18"/>
    <mergeCell ref="G19:J19"/>
    <mergeCell ref="A2:J2"/>
    <mergeCell ref="A3:J3"/>
    <mergeCell ref="A5:A6"/>
    <mergeCell ref="B5:B6"/>
    <mergeCell ref="C5:C6"/>
    <mergeCell ref="D5:D6"/>
    <mergeCell ref="E5:J5"/>
  </mergeCells>
  <pageMargins left="0.75" right="0.75" top="1" bottom="1" header="0.5" footer="0.5"/>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2:J19"/>
  <sheetViews>
    <sheetView workbookViewId="0">
      <selection activeCell="E20" sqref="E20"/>
    </sheetView>
  </sheetViews>
  <sheetFormatPr defaultRowHeight="12.75"/>
  <cols>
    <col min="1" max="1" width="15.7109375" customWidth="1"/>
    <col min="2" max="3" width="10.7109375" customWidth="1"/>
    <col min="4" max="4" width="16.7109375" customWidth="1"/>
    <col min="5" max="8" width="10.7109375" customWidth="1"/>
    <col min="9" max="9" width="19.7109375" customWidth="1"/>
    <col min="10" max="10" width="10.140625" customWidth="1"/>
  </cols>
  <sheetData>
    <row r="2" spans="1:10" ht="15.75">
      <c r="A2" s="140" t="s">
        <v>7</v>
      </c>
      <c r="B2" s="140"/>
      <c r="C2" s="140"/>
      <c r="D2" s="140"/>
      <c r="E2" s="140"/>
      <c r="F2" s="140"/>
      <c r="G2" s="140"/>
      <c r="H2" s="140"/>
      <c r="I2" s="140"/>
      <c r="J2" s="140"/>
    </row>
    <row r="3" spans="1:10" ht="15.75">
      <c r="A3" s="140" t="s">
        <v>39</v>
      </c>
      <c r="B3" s="140"/>
      <c r="C3" s="140"/>
      <c r="D3" s="140"/>
      <c r="E3" s="140"/>
      <c r="F3" s="140"/>
      <c r="G3" s="140"/>
      <c r="H3" s="140"/>
      <c r="I3" s="140"/>
      <c r="J3" s="140"/>
    </row>
    <row r="4" spans="1:10" ht="13.5" thickBot="1"/>
    <row r="5" spans="1:10" ht="17.25" thickTop="1">
      <c r="A5" s="141" t="s">
        <v>8</v>
      </c>
      <c r="B5" s="143" t="s">
        <v>0</v>
      </c>
      <c r="C5" s="143" t="s">
        <v>1</v>
      </c>
      <c r="D5" s="143" t="s">
        <v>2</v>
      </c>
      <c r="E5" s="145" t="s">
        <v>40</v>
      </c>
      <c r="F5" s="146"/>
      <c r="G5" s="146"/>
      <c r="H5" s="146"/>
      <c r="I5" s="146"/>
      <c r="J5" s="147"/>
    </row>
    <row r="6" spans="1:10" ht="66" customHeight="1">
      <c r="A6" s="142"/>
      <c r="B6" s="144"/>
      <c r="C6" s="144"/>
      <c r="D6" s="144"/>
      <c r="E6" s="1" t="s">
        <v>3</v>
      </c>
      <c r="F6" s="2" t="s">
        <v>4</v>
      </c>
      <c r="G6" s="1" t="s">
        <v>5</v>
      </c>
      <c r="H6" s="2" t="s">
        <v>4</v>
      </c>
      <c r="I6" s="1" t="s">
        <v>6</v>
      </c>
      <c r="J6" s="3" t="s">
        <v>4</v>
      </c>
    </row>
    <row r="7" spans="1:10" ht="24" customHeight="1">
      <c r="A7" s="14" t="s">
        <v>37</v>
      </c>
      <c r="B7" s="15">
        <v>159</v>
      </c>
      <c r="C7" s="16">
        <v>3400</v>
      </c>
      <c r="D7" s="16">
        <v>7453951</v>
      </c>
      <c r="E7" s="6"/>
      <c r="F7" s="6"/>
      <c r="G7" s="6"/>
      <c r="H7" s="6"/>
      <c r="I7" s="7"/>
      <c r="J7" s="8"/>
    </row>
    <row r="8" spans="1:10" ht="24" customHeight="1">
      <c r="A8" s="29" t="s">
        <v>14</v>
      </c>
      <c r="B8" s="30">
        <v>146</v>
      </c>
      <c r="C8" s="31">
        <v>3142</v>
      </c>
      <c r="D8" s="31">
        <v>10061500</v>
      </c>
      <c r="E8" s="30">
        <f>B8-B7</f>
        <v>-13</v>
      </c>
      <c r="F8" s="9">
        <f>B8/B7%</f>
        <v>91.823899371069174</v>
      </c>
      <c r="G8" s="7">
        <f>C8-C7</f>
        <v>-258</v>
      </c>
      <c r="H8" s="9">
        <f>C8/C7%</f>
        <v>92.411764705882348</v>
      </c>
      <c r="I8" s="7">
        <f>D8-D7</f>
        <v>2607549</v>
      </c>
      <c r="J8" s="11">
        <f>D8/D7%</f>
        <v>134.98210546326371</v>
      </c>
    </row>
    <row r="9" spans="1:10" ht="24" customHeight="1">
      <c r="A9" s="14" t="s">
        <v>38</v>
      </c>
      <c r="B9" s="15">
        <v>232</v>
      </c>
      <c r="C9" s="16">
        <v>4807</v>
      </c>
      <c r="D9" s="16">
        <v>10191316</v>
      </c>
      <c r="E9" s="6"/>
      <c r="F9" s="6"/>
      <c r="G9" s="6"/>
      <c r="H9" s="6"/>
      <c r="I9" s="7"/>
      <c r="J9" s="8"/>
    </row>
    <row r="10" spans="1:10" ht="24" customHeight="1">
      <c r="A10" s="29" t="s">
        <v>15</v>
      </c>
      <c r="B10" s="30">
        <v>215</v>
      </c>
      <c r="C10" s="31">
        <v>4608</v>
      </c>
      <c r="D10" s="31">
        <v>14691700</v>
      </c>
      <c r="E10" s="30">
        <f>B10-B9</f>
        <v>-17</v>
      </c>
      <c r="F10" s="9">
        <f>B10/B9%</f>
        <v>92.672413793103459</v>
      </c>
      <c r="G10" s="7">
        <f>C10-C9</f>
        <v>-199</v>
      </c>
      <c r="H10" s="9">
        <f>C10/C9%</f>
        <v>95.860203869357193</v>
      </c>
      <c r="I10" s="7">
        <f>D10-D9</f>
        <v>4500384</v>
      </c>
      <c r="J10" s="11">
        <f>D10/D9%</f>
        <v>144.15900753151016</v>
      </c>
    </row>
    <row r="11" spans="1:10" ht="24" customHeight="1">
      <c r="A11" s="17">
        <v>39818</v>
      </c>
      <c r="B11" s="15">
        <v>200</v>
      </c>
      <c r="C11" s="16">
        <v>4159</v>
      </c>
      <c r="D11" s="16">
        <v>8901260</v>
      </c>
      <c r="E11" s="6"/>
      <c r="F11" s="6"/>
      <c r="G11" s="6"/>
      <c r="H11" s="6"/>
      <c r="I11" s="7"/>
      <c r="J11" s="8"/>
    </row>
    <row r="12" spans="1:10" ht="24" customHeight="1">
      <c r="A12" s="5">
        <v>40183</v>
      </c>
      <c r="B12" s="30">
        <v>183</v>
      </c>
      <c r="C12" s="31">
        <v>3871</v>
      </c>
      <c r="D12" s="31">
        <v>12370100</v>
      </c>
      <c r="E12" s="30">
        <f>B12-B11</f>
        <v>-17</v>
      </c>
      <c r="F12" s="9">
        <f>B12/B11%</f>
        <v>91.5</v>
      </c>
      <c r="G12" s="7">
        <f>C12-C11</f>
        <v>-288</v>
      </c>
      <c r="H12" s="9">
        <f>C12/C11%</f>
        <v>93.075258475595092</v>
      </c>
      <c r="I12" s="7">
        <f>D12-D11</f>
        <v>3468840</v>
      </c>
      <c r="J12" s="11">
        <f>D12/D11%</f>
        <v>138.97021320577085</v>
      </c>
    </row>
    <row r="13" spans="1:10" ht="24" customHeight="1">
      <c r="A13" s="17">
        <v>39849</v>
      </c>
      <c r="B13" s="15">
        <v>184</v>
      </c>
      <c r="C13" s="16">
        <v>3689</v>
      </c>
      <c r="D13" s="16">
        <v>7677278</v>
      </c>
      <c r="E13" s="6"/>
      <c r="F13" s="6"/>
      <c r="G13" s="6"/>
      <c r="H13" s="6"/>
      <c r="I13" s="7"/>
      <c r="J13" s="8"/>
    </row>
    <row r="14" spans="1:10" ht="24" customHeight="1">
      <c r="A14" s="5">
        <v>40214</v>
      </c>
      <c r="B14" s="30">
        <v>127</v>
      </c>
      <c r="C14" s="31">
        <v>2795</v>
      </c>
      <c r="D14" s="31">
        <v>9026000</v>
      </c>
      <c r="E14" s="30">
        <f>B14-B13</f>
        <v>-57</v>
      </c>
      <c r="F14" s="9">
        <f>B14/B13%</f>
        <v>69.021739130434781</v>
      </c>
      <c r="G14" s="7">
        <f>C14-C13</f>
        <v>-894</v>
      </c>
      <c r="H14" s="9">
        <f>C14/C13%</f>
        <v>75.765790187042555</v>
      </c>
      <c r="I14" s="7">
        <f>D14-D13</f>
        <v>1348722</v>
      </c>
      <c r="J14" s="11">
        <f>D14/D13%</f>
        <v>117.56771084751654</v>
      </c>
    </row>
    <row r="15" spans="1:10" ht="24" customHeight="1" thickBot="1">
      <c r="A15" s="32">
        <v>39877</v>
      </c>
      <c r="B15" s="33">
        <v>148</v>
      </c>
      <c r="C15" s="34">
        <v>2947</v>
      </c>
      <c r="D15" s="34">
        <v>6373975</v>
      </c>
      <c r="E15" s="6"/>
      <c r="F15" s="6"/>
      <c r="G15" s="6"/>
      <c r="H15" s="6"/>
      <c r="I15" s="7"/>
      <c r="J15" s="8"/>
    </row>
    <row r="16" spans="1:10" ht="24" customHeight="1" thickTop="1" thickBot="1">
      <c r="A16" s="5">
        <v>40242</v>
      </c>
      <c r="B16" s="30">
        <v>178</v>
      </c>
      <c r="C16" s="31">
        <v>3720</v>
      </c>
      <c r="D16" s="31">
        <v>11950700</v>
      </c>
      <c r="E16" s="30">
        <f>B16-B15</f>
        <v>30</v>
      </c>
      <c r="F16" s="9">
        <f>B16/B15%</f>
        <v>120.27027027027027</v>
      </c>
      <c r="G16" s="7">
        <f>C16-C15</f>
        <v>773</v>
      </c>
      <c r="H16" s="9">
        <f>C16/C15%</f>
        <v>126.23006447234476</v>
      </c>
      <c r="I16" s="7">
        <f>D16-D15</f>
        <v>5576725</v>
      </c>
      <c r="J16" s="11">
        <f>D16/D15%</f>
        <v>187.49210657399817</v>
      </c>
    </row>
    <row r="17" spans="7:10" ht="17.25" thickTop="1">
      <c r="G17" s="138" t="s">
        <v>41</v>
      </c>
      <c r="H17" s="138"/>
      <c r="I17" s="138"/>
      <c r="J17" s="138"/>
    </row>
    <row r="18" spans="7:10" ht="16.5">
      <c r="G18" s="139" t="s">
        <v>9</v>
      </c>
      <c r="H18" s="139"/>
      <c r="I18" s="139"/>
      <c r="J18" s="139"/>
    </row>
    <row r="19" spans="7:10" ht="16.5">
      <c r="G19" s="139" t="s">
        <v>10</v>
      </c>
      <c r="H19" s="139"/>
      <c r="I19" s="139"/>
      <c r="J19" s="139"/>
    </row>
  </sheetData>
  <mergeCells count="10">
    <mergeCell ref="G17:J17"/>
    <mergeCell ref="G18:J18"/>
    <mergeCell ref="G19:J19"/>
    <mergeCell ref="A2:J2"/>
    <mergeCell ref="A3:J3"/>
    <mergeCell ref="A5:A6"/>
    <mergeCell ref="B5:B6"/>
    <mergeCell ref="C5:C6"/>
    <mergeCell ref="D5:D6"/>
    <mergeCell ref="E5:J5"/>
  </mergeCells>
  <phoneticPr fontId="4" type="noConversion"/>
  <pageMargins left="0.75" right="0.75" top="1" bottom="1" header="0.5" footer="0.5"/>
  <pageSetup paperSize="9"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2:L23"/>
  <sheetViews>
    <sheetView topLeftCell="A4" workbookViewId="0">
      <selection activeCell="C16" sqref="C16"/>
    </sheetView>
  </sheetViews>
  <sheetFormatPr defaultRowHeight="12.75"/>
  <cols>
    <col min="1" max="1" width="15.7109375" customWidth="1"/>
    <col min="4" max="4" width="15.42578125" customWidth="1"/>
    <col min="6" max="6" width="9.85546875" customWidth="1"/>
    <col min="7" max="7" width="10.28515625" customWidth="1"/>
    <col min="8" max="8" width="9.42578125" customWidth="1"/>
    <col min="9" max="9" width="18.28515625" customWidth="1"/>
    <col min="10" max="10" width="9.42578125" customWidth="1"/>
  </cols>
  <sheetData>
    <row r="2" spans="1:12" ht="15.75">
      <c r="A2" s="140" t="s">
        <v>7</v>
      </c>
      <c r="B2" s="140"/>
      <c r="C2" s="140"/>
      <c r="D2" s="140"/>
      <c r="E2" s="140"/>
      <c r="F2" s="140"/>
      <c r="G2" s="140"/>
      <c r="H2" s="140"/>
      <c r="I2" s="140"/>
      <c r="J2" s="140"/>
    </row>
    <row r="3" spans="1:12" ht="15.75">
      <c r="A3" s="140" t="s">
        <v>11</v>
      </c>
      <c r="B3" s="140"/>
      <c r="C3" s="140"/>
      <c r="D3" s="140"/>
      <c r="E3" s="140"/>
      <c r="F3" s="140"/>
      <c r="G3" s="140"/>
      <c r="H3" s="140"/>
      <c r="I3" s="140"/>
      <c r="J3" s="140"/>
    </row>
    <row r="4" spans="1:12" ht="13.5" thickBot="1"/>
    <row r="5" spans="1:12" ht="16.5" customHeight="1" thickTop="1">
      <c r="A5" s="141" t="s">
        <v>8</v>
      </c>
      <c r="B5" s="143" t="s">
        <v>0</v>
      </c>
      <c r="C5" s="143" t="s">
        <v>1</v>
      </c>
      <c r="D5" s="143" t="s">
        <v>2</v>
      </c>
      <c r="E5" s="145" t="s">
        <v>13</v>
      </c>
      <c r="F5" s="146"/>
      <c r="G5" s="146"/>
      <c r="H5" s="146"/>
      <c r="I5" s="146"/>
      <c r="J5" s="147"/>
    </row>
    <row r="6" spans="1:12" ht="49.5">
      <c r="A6" s="142"/>
      <c r="B6" s="144"/>
      <c r="C6" s="144"/>
      <c r="D6" s="144"/>
      <c r="E6" s="1" t="s">
        <v>3</v>
      </c>
      <c r="F6" s="2" t="s">
        <v>4</v>
      </c>
      <c r="G6" s="1" t="s">
        <v>5</v>
      </c>
      <c r="H6" s="2" t="s">
        <v>4</v>
      </c>
      <c r="I6" s="1" t="s">
        <v>6</v>
      </c>
      <c r="J6" s="3" t="s">
        <v>4</v>
      </c>
    </row>
    <row r="7" spans="1:12" ht="24.75" customHeight="1">
      <c r="A7" s="14" t="s">
        <v>14</v>
      </c>
      <c r="B7" s="15">
        <v>146</v>
      </c>
      <c r="C7" s="16">
        <v>3142</v>
      </c>
      <c r="D7" s="16">
        <v>10061500</v>
      </c>
      <c r="E7" s="6"/>
      <c r="F7" s="6"/>
      <c r="G7" s="6"/>
      <c r="H7" s="6"/>
      <c r="I7" s="7"/>
      <c r="J7" s="8"/>
    </row>
    <row r="8" spans="1:12" ht="24.75" customHeight="1">
      <c r="A8" s="4" t="s">
        <v>16</v>
      </c>
      <c r="B8" s="9">
        <v>228</v>
      </c>
      <c r="C8" s="10">
        <v>4133</v>
      </c>
      <c r="D8" s="10">
        <v>13453500</v>
      </c>
      <c r="E8" s="6">
        <f>B8-B7</f>
        <v>82</v>
      </c>
      <c r="F8" s="9">
        <f>B8/B7%</f>
        <v>156.16438356164383</v>
      </c>
      <c r="G8" s="7">
        <f>C8-C7</f>
        <v>991</v>
      </c>
      <c r="H8" s="9">
        <f>C8/C7%</f>
        <v>131.5404201145767</v>
      </c>
      <c r="I8" s="7">
        <f>D8-D7</f>
        <v>3392000</v>
      </c>
      <c r="J8" s="11">
        <f>D8/D7%</f>
        <v>133.7126670973513</v>
      </c>
    </row>
    <row r="9" spans="1:12" ht="25.5" customHeight="1">
      <c r="A9" s="14" t="s">
        <v>15</v>
      </c>
      <c r="B9" s="15">
        <v>215</v>
      </c>
      <c r="C9" s="16">
        <v>4608</v>
      </c>
      <c r="D9" s="16">
        <v>14691700</v>
      </c>
      <c r="E9" s="6"/>
      <c r="F9" s="9"/>
      <c r="G9" s="6"/>
      <c r="H9" s="6"/>
      <c r="I9" s="7"/>
      <c r="J9" s="8"/>
      <c r="L9" t="s">
        <v>34</v>
      </c>
    </row>
    <row r="10" spans="1:12" ht="26.25" customHeight="1">
      <c r="A10" s="4" t="s">
        <v>17</v>
      </c>
      <c r="B10" s="9">
        <v>286</v>
      </c>
      <c r="C10" s="10">
        <v>5484</v>
      </c>
      <c r="D10" s="10">
        <v>17720300</v>
      </c>
      <c r="E10" s="6">
        <f t="shared" ref="E10:E16" si="0">B10-B9</f>
        <v>71</v>
      </c>
      <c r="F10" s="9">
        <f t="shared" ref="F10:F16" si="1">B10/B9%</f>
        <v>133.02325581395348</v>
      </c>
      <c r="G10" s="7">
        <f>C10-C9</f>
        <v>876</v>
      </c>
      <c r="H10" s="9">
        <f>C10/C9%</f>
        <v>119.01041666666667</v>
      </c>
      <c r="I10" s="7">
        <f>D10-D9</f>
        <v>3028600</v>
      </c>
      <c r="J10" s="11">
        <f>D10/D9%</f>
        <v>120.61436048925584</v>
      </c>
    </row>
    <row r="11" spans="1:12" ht="25.5" customHeight="1">
      <c r="A11" s="17">
        <v>40183</v>
      </c>
      <c r="B11" s="15">
        <v>183</v>
      </c>
      <c r="C11" s="16">
        <v>3871</v>
      </c>
      <c r="D11" s="16">
        <v>12370100</v>
      </c>
      <c r="E11" s="6"/>
      <c r="F11" s="9"/>
      <c r="G11" s="6"/>
      <c r="H11" s="6"/>
      <c r="I11" s="7"/>
      <c r="J11" s="8"/>
    </row>
    <row r="12" spans="1:12" ht="25.5" customHeight="1">
      <c r="A12" s="5">
        <v>40548</v>
      </c>
      <c r="B12" s="9">
        <v>230</v>
      </c>
      <c r="C12" s="10">
        <v>4161</v>
      </c>
      <c r="D12" s="10">
        <v>13440700</v>
      </c>
      <c r="E12" s="6">
        <f t="shared" si="0"/>
        <v>47</v>
      </c>
      <c r="F12" s="9">
        <f t="shared" si="1"/>
        <v>125.68306010928961</v>
      </c>
      <c r="G12" s="7">
        <f>C12-C11</f>
        <v>290</v>
      </c>
      <c r="H12" s="9">
        <f>C12/C11%</f>
        <v>107.49160423663136</v>
      </c>
      <c r="I12" s="7">
        <f>D12-D11</f>
        <v>1070600</v>
      </c>
      <c r="J12" s="11">
        <f>D12/D11%</f>
        <v>108.65474005868991</v>
      </c>
    </row>
    <row r="13" spans="1:12" ht="25.5" customHeight="1">
      <c r="A13" s="17">
        <v>40214</v>
      </c>
      <c r="B13" s="15">
        <v>127</v>
      </c>
      <c r="C13" s="16">
        <v>2795</v>
      </c>
      <c r="D13" s="16">
        <v>9026000</v>
      </c>
      <c r="E13" s="6"/>
      <c r="F13" s="9"/>
      <c r="G13" s="6"/>
      <c r="H13" s="6"/>
      <c r="I13" s="7"/>
      <c r="J13" s="8"/>
    </row>
    <row r="14" spans="1:12" ht="24" customHeight="1">
      <c r="A14" s="5">
        <v>40579</v>
      </c>
      <c r="B14" s="9">
        <v>272</v>
      </c>
      <c r="C14" s="10">
        <v>4813</v>
      </c>
      <c r="D14" s="10">
        <v>15400800</v>
      </c>
      <c r="E14" s="6">
        <f t="shared" si="0"/>
        <v>145</v>
      </c>
      <c r="F14" s="9">
        <f t="shared" si="1"/>
        <v>214.17322834645668</v>
      </c>
      <c r="G14" s="7">
        <f>C14-C13</f>
        <v>2018</v>
      </c>
      <c r="H14" s="9">
        <f>C14/C13%</f>
        <v>172.20035778175313</v>
      </c>
      <c r="I14" s="7">
        <f>D14-D13</f>
        <v>6374800</v>
      </c>
      <c r="J14" s="11">
        <f>D14/D13%</f>
        <v>170.62707733215157</v>
      </c>
    </row>
    <row r="15" spans="1:12" ht="26.25" customHeight="1">
      <c r="A15" s="17">
        <v>40242</v>
      </c>
      <c r="B15" s="15">
        <v>178</v>
      </c>
      <c r="C15" s="16">
        <v>3720</v>
      </c>
      <c r="D15" s="16">
        <v>11950700</v>
      </c>
      <c r="E15" s="6" t="s">
        <v>36</v>
      </c>
      <c r="F15" s="9"/>
      <c r="G15" s="6"/>
      <c r="H15" s="6"/>
      <c r="I15" s="7"/>
      <c r="J15" s="8"/>
    </row>
    <row r="16" spans="1:12" ht="24" customHeight="1" thickBot="1">
      <c r="A16" s="18">
        <v>40607</v>
      </c>
      <c r="B16" s="19">
        <v>259</v>
      </c>
      <c r="C16" s="20">
        <v>4829</v>
      </c>
      <c r="D16" s="20">
        <v>15656300</v>
      </c>
      <c r="E16" s="21">
        <f t="shared" si="0"/>
        <v>81</v>
      </c>
      <c r="F16" s="12">
        <f t="shared" si="1"/>
        <v>145.50561797752809</v>
      </c>
      <c r="G16" s="28">
        <f>C16-C15</f>
        <v>1109</v>
      </c>
      <c r="H16" s="12">
        <f>C16/C15%</f>
        <v>129.81182795698925</v>
      </c>
      <c r="I16" s="28">
        <f>D16-D15</f>
        <v>3705600</v>
      </c>
      <c r="J16" s="13">
        <f>D16/D15%</f>
        <v>131.00738868852869</v>
      </c>
    </row>
    <row r="17" spans="7:10" ht="17.25" thickTop="1">
      <c r="G17" s="138" t="s">
        <v>12</v>
      </c>
      <c r="H17" s="138"/>
      <c r="I17" s="138"/>
      <c r="J17" s="138"/>
    </row>
    <row r="18" spans="7:10" ht="16.5">
      <c r="G18" s="139" t="s">
        <v>9</v>
      </c>
      <c r="H18" s="139"/>
      <c r="I18" s="139"/>
      <c r="J18" s="139"/>
    </row>
    <row r="19" spans="7:10" ht="16.5">
      <c r="G19" s="139" t="s">
        <v>10</v>
      </c>
      <c r="H19" s="139"/>
      <c r="I19" s="139"/>
      <c r="J19" s="139"/>
    </row>
    <row r="20" spans="7:10">
      <c r="G20" s="148"/>
      <c r="H20" s="148"/>
      <c r="I20" s="148"/>
      <c r="J20" s="148"/>
    </row>
    <row r="21" spans="7:10" ht="13.5" customHeight="1">
      <c r="G21" s="148"/>
      <c r="H21" s="148"/>
      <c r="I21" s="148"/>
      <c r="J21" s="148"/>
    </row>
    <row r="22" spans="7:10">
      <c r="G22" s="148"/>
      <c r="H22" s="148"/>
      <c r="I22" s="148"/>
      <c r="J22" s="148"/>
    </row>
    <row r="23" spans="7:10">
      <c r="G23" s="148"/>
      <c r="H23" s="148"/>
      <c r="I23" s="148"/>
      <c r="J23" s="148"/>
    </row>
  </sheetData>
  <mergeCells count="11">
    <mergeCell ref="A3:J3"/>
    <mergeCell ref="A2:J2"/>
    <mergeCell ref="B5:B6"/>
    <mergeCell ref="G18:J18"/>
    <mergeCell ref="G20:J23"/>
    <mergeCell ref="G19:J19"/>
    <mergeCell ref="G17:J17"/>
    <mergeCell ref="A5:A6"/>
    <mergeCell ref="C5:C6"/>
    <mergeCell ref="D5:D6"/>
    <mergeCell ref="E5:J5"/>
  </mergeCells>
  <phoneticPr fontId="4" type="noConversion"/>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dimension ref="A1:K32"/>
  <sheetViews>
    <sheetView tabSelected="1" topLeftCell="A10" workbookViewId="0">
      <selection activeCell="K17" sqref="K17"/>
    </sheetView>
  </sheetViews>
  <sheetFormatPr defaultRowHeight="12.75"/>
  <cols>
    <col min="1" max="1" width="12.7109375" style="35" customWidth="1"/>
    <col min="2" max="3" width="10.7109375" customWidth="1"/>
    <col min="4" max="4" width="16.7109375" customWidth="1"/>
    <col min="5" max="10" width="12.7109375" customWidth="1"/>
  </cols>
  <sheetData>
    <row r="1" spans="1:11" ht="15.75">
      <c r="A1" s="150" t="s">
        <v>60</v>
      </c>
      <c r="B1" s="150"/>
      <c r="C1" s="150"/>
      <c r="E1" s="65"/>
      <c r="F1" s="65"/>
      <c r="G1" s="65" t="s">
        <v>61</v>
      </c>
      <c r="H1" s="65"/>
      <c r="I1" s="65"/>
      <c r="J1" s="65"/>
      <c r="K1" s="65"/>
    </row>
    <row r="2" spans="1:11" ht="16.5">
      <c r="A2" s="151" t="s">
        <v>62</v>
      </c>
      <c r="B2" s="151"/>
      <c r="C2" s="151"/>
      <c r="E2" s="66"/>
      <c r="F2" s="66"/>
      <c r="G2" s="152" t="s">
        <v>63</v>
      </c>
      <c r="H2" s="152"/>
      <c r="I2" s="152"/>
      <c r="J2" s="152"/>
      <c r="K2" s="66"/>
    </row>
    <row r="3" spans="1:11" ht="16.5">
      <c r="A3" s="151" t="s">
        <v>79</v>
      </c>
      <c r="B3" s="151"/>
      <c r="C3" s="151"/>
      <c r="D3" s="58"/>
      <c r="E3" s="58"/>
      <c r="F3" s="58"/>
      <c r="G3" s="58"/>
      <c r="H3" s="58"/>
      <c r="I3" s="58"/>
      <c r="J3" s="58"/>
      <c r="K3" s="58"/>
    </row>
    <row r="4" spans="1:11" ht="15.75">
      <c r="A4" s="154" t="s">
        <v>64</v>
      </c>
      <c r="B4" s="154"/>
      <c r="C4" s="154"/>
      <c r="D4" s="42"/>
      <c r="E4" s="59"/>
      <c r="F4" s="59"/>
      <c r="G4" s="59"/>
      <c r="H4" s="59"/>
      <c r="I4" s="59"/>
      <c r="J4" s="42"/>
      <c r="K4" s="42"/>
    </row>
    <row r="5" spans="1:11" ht="18.75" customHeight="1">
      <c r="A5" s="155" t="s">
        <v>83</v>
      </c>
      <c r="B5" s="155"/>
      <c r="C5" s="155"/>
      <c r="D5" s="59"/>
      <c r="G5" s="62" t="s">
        <v>80</v>
      </c>
      <c r="H5" s="62"/>
      <c r="I5" s="62"/>
      <c r="J5" s="62"/>
      <c r="K5" s="59"/>
    </row>
    <row r="6" spans="1:11" ht="18.75" customHeight="1">
      <c r="A6" s="60"/>
      <c r="B6" s="60"/>
      <c r="C6" s="60"/>
      <c r="D6" s="59"/>
      <c r="E6" s="61"/>
      <c r="F6" s="61"/>
      <c r="G6" s="61"/>
      <c r="H6" s="61"/>
      <c r="I6" s="61"/>
      <c r="J6" s="59"/>
      <c r="K6" s="59"/>
    </row>
    <row r="7" spans="1:11" ht="38.25" customHeight="1">
      <c r="A7" s="156" t="s">
        <v>81</v>
      </c>
      <c r="B7" s="157"/>
      <c r="C7" s="157"/>
      <c r="D7" s="157"/>
      <c r="E7" s="157"/>
      <c r="F7" s="157"/>
      <c r="G7" s="157"/>
      <c r="H7" s="157"/>
      <c r="I7" s="157"/>
      <c r="J7" s="157"/>
      <c r="K7" s="59"/>
    </row>
    <row r="8" spans="1:11" ht="18.75">
      <c r="A8" s="160" t="s">
        <v>77</v>
      </c>
      <c r="B8" s="160"/>
      <c r="C8" s="160"/>
      <c r="D8" s="160"/>
      <c r="E8" s="160"/>
      <c r="F8" s="160"/>
      <c r="G8" s="160"/>
      <c r="H8" s="160"/>
      <c r="I8" s="160"/>
      <c r="J8" s="160"/>
    </row>
    <row r="9" spans="1:11" ht="16.5" customHeight="1">
      <c r="A9" s="153" t="s">
        <v>78</v>
      </c>
      <c r="B9" s="153"/>
      <c r="C9" s="153"/>
      <c r="D9" s="153"/>
      <c r="E9" s="153"/>
      <c r="F9" s="153"/>
      <c r="G9" s="153"/>
      <c r="H9" s="153"/>
      <c r="I9" s="153"/>
      <c r="J9" s="153"/>
    </row>
    <row r="11" spans="1:11" ht="18" customHeight="1">
      <c r="A11" s="164" t="s">
        <v>82</v>
      </c>
      <c r="B11" s="149" t="s">
        <v>42</v>
      </c>
      <c r="C11" s="149" t="s">
        <v>43</v>
      </c>
      <c r="D11" s="149" t="s">
        <v>2</v>
      </c>
      <c r="E11" s="161" t="s">
        <v>76</v>
      </c>
      <c r="F11" s="161"/>
      <c r="G11" s="161"/>
      <c r="H11" s="161"/>
      <c r="I11" s="161"/>
      <c r="J11" s="161"/>
    </row>
    <row r="12" spans="1:11" ht="19.5" customHeight="1">
      <c r="A12" s="164"/>
      <c r="B12" s="149"/>
      <c r="C12" s="149"/>
      <c r="D12" s="149"/>
      <c r="E12" s="149" t="s">
        <v>72</v>
      </c>
      <c r="F12" s="149"/>
      <c r="G12" s="149" t="s">
        <v>71</v>
      </c>
      <c r="H12" s="149"/>
      <c r="I12" s="149" t="s">
        <v>73</v>
      </c>
      <c r="J12" s="149"/>
    </row>
    <row r="13" spans="1:11" ht="20.100000000000001" customHeight="1">
      <c r="A13" s="164"/>
      <c r="B13" s="149"/>
      <c r="C13" s="149"/>
      <c r="D13" s="149"/>
      <c r="E13" s="162" t="s">
        <v>74</v>
      </c>
      <c r="F13" s="162" t="s">
        <v>75</v>
      </c>
      <c r="G13" s="162" t="s">
        <v>74</v>
      </c>
      <c r="H13" s="162" t="s">
        <v>75</v>
      </c>
      <c r="I13" s="162" t="s">
        <v>74</v>
      </c>
      <c r="J13" s="162" t="s">
        <v>75</v>
      </c>
    </row>
    <row r="14" spans="1:11" ht="38.25" customHeight="1">
      <c r="A14" s="164"/>
      <c r="B14" s="149"/>
      <c r="C14" s="149"/>
      <c r="D14" s="149"/>
      <c r="E14" s="163"/>
      <c r="F14" s="163"/>
      <c r="G14" s="163"/>
      <c r="H14" s="163"/>
      <c r="I14" s="163"/>
      <c r="J14" s="163"/>
    </row>
    <row r="15" spans="1:11" ht="20.100000000000001" customHeight="1">
      <c r="A15" s="63">
        <v>41026</v>
      </c>
      <c r="B15" s="56">
        <v>235</v>
      </c>
      <c r="C15" s="57">
        <v>4021</v>
      </c>
      <c r="D15" s="57">
        <v>17362280</v>
      </c>
      <c r="E15" s="64">
        <f>ROUND(B15/215*100,2)</f>
        <v>109.3</v>
      </c>
      <c r="F15" s="64">
        <v>132.77000000000001</v>
      </c>
      <c r="G15" s="57">
        <f>ROUND(C15/3800*100,2)</f>
        <v>105.82</v>
      </c>
      <c r="H15" s="64">
        <v>127.89</v>
      </c>
      <c r="I15" s="57">
        <f>D15/$D$32*100</f>
        <v>105.4987527747511</v>
      </c>
      <c r="J15" s="64">
        <v>169.63</v>
      </c>
    </row>
    <row r="16" spans="1:11" ht="20.100000000000001" customHeight="1">
      <c r="A16" s="63">
        <v>41027</v>
      </c>
      <c r="B16" s="56">
        <v>307</v>
      </c>
      <c r="C16" s="57">
        <v>5523</v>
      </c>
      <c r="D16" s="57">
        <v>24204740</v>
      </c>
      <c r="E16" s="64">
        <f t="shared" ref="E16:E20" si="0">ROUND(B16/215*100,2)</f>
        <v>142.79</v>
      </c>
      <c r="F16" s="64">
        <v>158.25</v>
      </c>
      <c r="G16" s="57">
        <f t="shared" ref="G16:G20" si="1">ROUND(C16/3800*100,2)</f>
        <v>145.34</v>
      </c>
      <c r="H16" s="64">
        <v>161.59</v>
      </c>
      <c r="I16" s="57">
        <f t="shared" ref="I16:I20" si="2">D16/$D$32*100</f>
        <v>147.07572284499091</v>
      </c>
      <c r="J16" s="64">
        <v>216.27</v>
      </c>
    </row>
    <row r="17" spans="1:10" ht="20.100000000000001" customHeight="1">
      <c r="A17" s="63">
        <v>41028</v>
      </c>
      <c r="B17" s="56">
        <v>300</v>
      </c>
      <c r="C17" s="57">
        <v>5111</v>
      </c>
      <c r="D17" s="57">
        <v>22009660</v>
      </c>
      <c r="E17" s="64">
        <f t="shared" si="0"/>
        <v>139.53</v>
      </c>
      <c r="F17" s="64">
        <v>131.58000000000001</v>
      </c>
      <c r="G17" s="57">
        <f t="shared" si="1"/>
        <v>134.5</v>
      </c>
      <c r="H17" s="64">
        <v>123.66</v>
      </c>
      <c r="I17" s="57">
        <f t="shared" si="2"/>
        <v>133.73771641721757</v>
      </c>
      <c r="J17" s="64">
        <v>163.6</v>
      </c>
    </row>
    <row r="18" spans="1:10" ht="20.100000000000001" customHeight="1">
      <c r="A18" s="63">
        <v>41029</v>
      </c>
      <c r="B18" s="56">
        <v>274</v>
      </c>
      <c r="C18" s="57">
        <v>4727</v>
      </c>
      <c r="D18" s="57">
        <v>20258360</v>
      </c>
      <c r="E18" s="64">
        <f t="shared" si="0"/>
        <v>127.44</v>
      </c>
      <c r="F18" s="64">
        <v>95.8</v>
      </c>
      <c r="G18" s="57">
        <f t="shared" si="1"/>
        <v>124.39</v>
      </c>
      <c r="H18" s="64">
        <v>86.2</v>
      </c>
      <c r="I18" s="57">
        <f t="shared" si="2"/>
        <v>123.09625885896935</v>
      </c>
      <c r="J18" s="64">
        <v>114.32</v>
      </c>
    </row>
    <row r="19" spans="1:10" ht="20.100000000000001" customHeight="1">
      <c r="A19" s="63">
        <v>41030</v>
      </c>
      <c r="B19" s="56">
        <v>291</v>
      </c>
      <c r="C19" s="57">
        <v>4983</v>
      </c>
      <c r="D19" s="57">
        <v>20911960</v>
      </c>
      <c r="E19" s="64">
        <f t="shared" si="0"/>
        <v>135.35</v>
      </c>
      <c r="F19" s="64">
        <v>126.52</v>
      </c>
      <c r="G19" s="57">
        <f t="shared" si="1"/>
        <v>131.13</v>
      </c>
      <c r="H19" s="64">
        <v>119.75</v>
      </c>
      <c r="I19" s="57">
        <f t="shared" si="2"/>
        <v>127.06774099228235</v>
      </c>
      <c r="J19" s="64">
        <v>155.59</v>
      </c>
    </row>
    <row r="20" spans="1:10" ht="20.100000000000001" customHeight="1">
      <c r="A20" s="63">
        <v>41031</v>
      </c>
      <c r="B20" s="56">
        <v>301</v>
      </c>
      <c r="C20" s="57">
        <v>5247</v>
      </c>
      <c r="D20" s="57">
        <v>22431260</v>
      </c>
      <c r="E20" s="64">
        <f t="shared" si="0"/>
        <v>140</v>
      </c>
      <c r="F20" s="64">
        <v>110.66</v>
      </c>
      <c r="G20" s="57">
        <f t="shared" si="1"/>
        <v>138.08000000000001</v>
      </c>
      <c r="H20" s="64">
        <v>109.02</v>
      </c>
      <c r="I20" s="57">
        <f t="shared" si="2"/>
        <v>136.29949253013794</v>
      </c>
      <c r="J20" s="64">
        <v>145.65</v>
      </c>
    </row>
    <row r="21" spans="1:10" ht="20.100000000000001" customHeight="1">
      <c r="A21" s="46"/>
      <c r="B21" s="47"/>
      <c r="C21" s="48"/>
      <c r="D21" s="48"/>
      <c r="E21" s="49"/>
      <c r="F21" s="50"/>
      <c r="G21" s="51"/>
      <c r="H21" s="52"/>
      <c r="I21" s="51"/>
      <c r="J21" s="52"/>
    </row>
    <row r="22" spans="1:10" ht="20.100000000000001" customHeight="1">
      <c r="A22" s="53"/>
      <c r="B22" s="50"/>
      <c r="C22" s="50"/>
      <c r="E22" s="49"/>
      <c r="F22" s="52"/>
      <c r="G22" s="159" t="s">
        <v>69</v>
      </c>
      <c r="H22" s="159"/>
      <c r="I22" s="159"/>
      <c r="J22" s="159"/>
    </row>
    <row r="23" spans="1:10" ht="20.100000000000001" customHeight="1">
      <c r="A23" s="43" t="s">
        <v>65</v>
      </c>
      <c r="B23" s="54"/>
      <c r="C23" s="55"/>
      <c r="E23" s="49"/>
      <c r="F23" s="50"/>
      <c r="G23" s="159" t="s">
        <v>70</v>
      </c>
      <c r="H23" s="159"/>
      <c r="I23" s="159"/>
      <c r="J23" s="159"/>
    </row>
    <row r="24" spans="1:10" ht="20.100000000000001" customHeight="1">
      <c r="A24" s="44" t="s">
        <v>66</v>
      </c>
      <c r="B24" s="50"/>
      <c r="C24" s="50"/>
      <c r="D24" s="50"/>
      <c r="E24" s="49"/>
      <c r="F24" s="52"/>
    </row>
    <row r="25" spans="1:10" ht="14.25">
      <c r="A25" s="44" t="s">
        <v>67</v>
      </c>
      <c r="B25" s="47"/>
      <c r="C25" s="48"/>
      <c r="D25" s="48"/>
      <c r="E25" s="50"/>
      <c r="F25" s="50"/>
      <c r="G25" s="50"/>
      <c r="H25" s="50"/>
      <c r="I25" s="50"/>
      <c r="J25" s="50"/>
    </row>
    <row r="26" spans="1:10" ht="15.75">
      <c r="A26" s="44" t="s">
        <v>68</v>
      </c>
      <c r="G26" s="158"/>
      <c r="H26" s="158"/>
      <c r="I26" s="158"/>
      <c r="J26" s="158"/>
    </row>
    <row r="27" spans="1:10">
      <c r="D27" s="45"/>
      <c r="E27" s="45"/>
    </row>
    <row r="28" spans="1:10">
      <c r="E28" s="45"/>
    </row>
    <row r="31" spans="1:10">
      <c r="D31" s="50">
        <f>383341360+349964500+349097200</f>
        <v>1082403060</v>
      </c>
    </row>
    <row r="32" spans="1:10" ht="14.25">
      <c r="D32" s="55">
        <v>16457332</v>
      </c>
    </row>
  </sheetData>
  <mergeCells count="26">
    <mergeCell ref="G26:J26"/>
    <mergeCell ref="G22:J22"/>
    <mergeCell ref="A8:J8"/>
    <mergeCell ref="E11:J11"/>
    <mergeCell ref="F13:F14"/>
    <mergeCell ref="H13:H14"/>
    <mergeCell ref="E13:E14"/>
    <mergeCell ref="G13:G14"/>
    <mergeCell ref="I13:I14"/>
    <mergeCell ref="J13:J14"/>
    <mergeCell ref="G23:J23"/>
    <mergeCell ref="E12:F12"/>
    <mergeCell ref="G12:H12"/>
    <mergeCell ref="I12:J12"/>
    <mergeCell ref="A11:A14"/>
    <mergeCell ref="B11:B14"/>
    <mergeCell ref="G2:J2"/>
    <mergeCell ref="A9:J9"/>
    <mergeCell ref="A4:C4"/>
    <mergeCell ref="A5:C5"/>
    <mergeCell ref="A7:J7"/>
    <mergeCell ref="C11:C14"/>
    <mergeCell ref="D11:D14"/>
    <mergeCell ref="A1:C1"/>
    <mergeCell ref="A2:C2"/>
    <mergeCell ref="A3:C3"/>
  </mergeCells>
  <phoneticPr fontId="4" type="noConversion"/>
  <pageMargins left="0.75" right="0.75" top="0.25" bottom="0.25" header="0.5" footer="0.5"/>
  <pageSetup paperSize="9" orientation="landscape"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dimension ref="A1:O48"/>
  <sheetViews>
    <sheetView topLeftCell="A19" workbookViewId="0">
      <selection activeCell="L4" sqref="L4"/>
    </sheetView>
  </sheetViews>
  <sheetFormatPr defaultRowHeight="12.75"/>
  <cols>
    <col min="1" max="1" width="22.140625" style="117" bestFit="1" customWidth="1"/>
    <col min="2" max="2" width="9.7109375" style="44" customWidth="1"/>
    <col min="3" max="3" width="9.85546875" style="44" customWidth="1"/>
    <col min="4" max="4" width="16.7109375" style="44" hidden="1" customWidth="1"/>
    <col min="5" max="5" width="12.42578125" style="44" bestFit="1" customWidth="1"/>
    <col min="6" max="6" width="10" style="44" bestFit="1" customWidth="1"/>
    <col min="7" max="8" width="12.7109375" style="44" customWidth="1"/>
    <col min="9" max="9" width="12.7109375" style="44" hidden="1" customWidth="1"/>
    <col min="10" max="10" width="10" style="44" hidden="1" customWidth="1"/>
    <col min="11" max="11" width="9.140625" style="44"/>
    <col min="12" max="12" width="22.28515625" style="44" bestFit="1" customWidth="1"/>
    <col min="13" max="14" width="9.140625" style="44"/>
    <col min="15" max="15" width="14.140625" style="44" customWidth="1"/>
    <col min="16" max="16384" width="9.140625" style="44"/>
  </cols>
  <sheetData>
    <row r="1" spans="1:15" ht="15.75">
      <c r="A1" s="150" t="s">
        <v>60</v>
      </c>
      <c r="B1" s="150"/>
      <c r="C1" s="150"/>
      <c r="E1" s="65" t="s">
        <v>61</v>
      </c>
      <c r="F1" s="65"/>
      <c r="H1" s="65"/>
      <c r="I1" s="65"/>
      <c r="J1" s="65"/>
      <c r="K1" s="65"/>
      <c r="L1" s="65"/>
    </row>
    <row r="2" spans="1:15" ht="16.5">
      <c r="A2" s="151" t="s">
        <v>62</v>
      </c>
      <c r="B2" s="151"/>
      <c r="C2" s="151"/>
      <c r="E2" s="66"/>
      <c r="F2" s="129" t="s">
        <v>63</v>
      </c>
      <c r="G2" s="129"/>
      <c r="H2" s="129"/>
      <c r="I2" s="129"/>
      <c r="K2" s="66"/>
      <c r="L2" s="66"/>
    </row>
    <row r="3" spans="1:15" ht="16.5">
      <c r="A3" s="151" t="s">
        <v>79</v>
      </c>
      <c r="B3" s="151"/>
      <c r="C3" s="151"/>
      <c r="D3" s="67"/>
      <c r="E3" s="67"/>
      <c r="F3" s="67"/>
      <c r="G3" s="67"/>
      <c r="H3" s="67"/>
      <c r="I3" s="67"/>
      <c r="J3" s="67"/>
      <c r="K3" s="67"/>
      <c r="L3" s="67"/>
    </row>
    <row r="4" spans="1:15" ht="15.75">
      <c r="A4" s="154" t="s">
        <v>64</v>
      </c>
      <c r="B4" s="154"/>
      <c r="C4" s="154"/>
      <c r="D4" s="42"/>
      <c r="E4" s="59"/>
      <c r="F4" s="59"/>
      <c r="G4" s="59"/>
      <c r="H4" s="59"/>
      <c r="I4" s="59"/>
      <c r="J4" s="42"/>
      <c r="K4" s="42"/>
      <c r="L4" s="42"/>
    </row>
    <row r="5" spans="1:15" ht="18.75" customHeight="1">
      <c r="A5" s="155" t="s">
        <v>83</v>
      </c>
      <c r="B5" s="155"/>
      <c r="C5" s="155"/>
      <c r="D5" s="59"/>
      <c r="E5" s="62" t="s">
        <v>142</v>
      </c>
      <c r="H5" s="62"/>
      <c r="I5" s="62"/>
      <c r="J5" s="62"/>
      <c r="K5" s="59"/>
      <c r="L5" s="59"/>
    </row>
    <row r="6" spans="1:15" ht="8.25" customHeight="1">
      <c r="A6" s="68"/>
      <c r="B6" s="68"/>
      <c r="C6" s="68"/>
      <c r="D6" s="59"/>
      <c r="E6" s="61"/>
      <c r="F6" s="61"/>
      <c r="G6" s="61"/>
      <c r="H6" s="61"/>
      <c r="I6" s="61"/>
      <c r="J6" s="59"/>
      <c r="K6" s="59"/>
      <c r="L6" s="59"/>
    </row>
    <row r="7" spans="1:15" ht="38.25" customHeight="1">
      <c r="A7" s="156" t="s">
        <v>81</v>
      </c>
      <c r="B7" s="157"/>
      <c r="C7" s="157"/>
      <c r="D7" s="157"/>
      <c r="E7" s="157"/>
      <c r="F7" s="157"/>
      <c r="G7" s="157"/>
      <c r="H7" s="157"/>
      <c r="I7" s="157"/>
      <c r="J7" s="157"/>
      <c r="K7" s="59"/>
      <c r="L7" s="59"/>
    </row>
    <row r="8" spans="1:15" ht="18.75">
      <c r="A8" s="160" t="s">
        <v>84</v>
      </c>
      <c r="B8" s="160"/>
      <c r="C8" s="160"/>
      <c r="D8" s="160"/>
      <c r="E8" s="160"/>
      <c r="F8" s="160"/>
      <c r="G8" s="160"/>
      <c r="H8" s="160"/>
      <c r="I8" s="160"/>
      <c r="J8" s="160"/>
    </row>
    <row r="9" spans="1:15" ht="16.5" customHeight="1">
      <c r="A9" s="153" t="s">
        <v>141</v>
      </c>
      <c r="B9" s="153"/>
      <c r="C9" s="153"/>
      <c r="D9" s="153"/>
      <c r="E9" s="153"/>
      <c r="F9" s="153"/>
      <c r="G9" s="153"/>
      <c r="H9" s="153"/>
      <c r="I9" s="153"/>
      <c r="J9" s="153"/>
    </row>
    <row r="10" spans="1:15" ht="16.5">
      <c r="A10" s="137" t="s">
        <v>144</v>
      </c>
    </row>
    <row r="11" spans="1:15" ht="8.25" customHeight="1" thickBot="1">
      <c r="A11" s="136"/>
    </row>
    <row r="12" spans="1:15" ht="18" customHeight="1" thickTop="1">
      <c r="A12" s="165" t="s">
        <v>82</v>
      </c>
      <c r="B12" s="167" t="s">
        <v>42</v>
      </c>
      <c r="C12" s="167" t="s">
        <v>43</v>
      </c>
      <c r="D12" s="167" t="s">
        <v>2</v>
      </c>
      <c r="E12" s="168" t="s">
        <v>76</v>
      </c>
      <c r="F12" s="168"/>
      <c r="G12" s="168"/>
      <c r="H12" s="168"/>
      <c r="I12" s="168"/>
      <c r="J12" s="169"/>
    </row>
    <row r="13" spans="1:15" ht="19.5" customHeight="1">
      <c r="A13" s="166"/>
      <c r="B13" s="149"/>
      <c r="C13" s="149"/>
      <c r="D13" s="149"/>
      <c r="E13" s="149" t="s">
        <v>72</v>
      </c>
      <c r="F13" s="149"/>
      <c r="G13" s="149" t="s">
        <v>71</v>
      </c>
      <c r="H13" s="149"/>
      <c r="I13" s="149" t="s">
        <v>73</v>
      </c>
      <c r="J13" s="171"/>
    </row>
    <row r="14" spans="1:15" ht="20.100000000000001" customHeight="1">
      <c r="A14" s="166"/>
      <c r="B14" s="149"/>
      <c r="C14" s="149"/>
      <c r="D14" s="149"/>
      <c r="E14" s="162" t="s">
        <v>74</v>
      </c>
      <c r="F14" s="162" t="s">
        <v>85</v>
      </c>
      <c r="G14" s="162" t="s">
        <v>74</v>
      </c>
      <c r="H14" s="162" t="s">
        <v>85</v>
      </c>
      <c r="I14" s="162" t="s">
        <v>74</v>
      </c>
      <c r="J14" s="172" t="s">
        <v>85</v>
      </c>
      <c r="L14" s="170">
        <v>2012</v>
      </c>
      <c r="M14" s="170"/>
      <c r="N14" s="170"/>
      <c r="O14" s="170"/>
    </row>
    <row r="15" spans="1:15" ht="25.5" customHeight="1" thickBot="1">
      <c r="A15" s="166"/>
      <c r="B15" s="149"/>
      <c r="C15" s="149"/>
      <c r="D15" s="149"/>
      <c r="E15" s="163"/>
      <c r="F15" s="163"/>
      <c r="G15" s="163"/>
      <c r="H15" s="163"/>
      <c r="I15" s="163"/>
      <c r="J15" s="173"/>
      <c r="L15" s="44" t="s">
        <v>119</v>
      </c>
      <c r="M15" s="44" t="s">
        <v>116</v>
      </c>
      <c r="N15" s="44" t="s">
        <v>117</v>
      </c>
      <c r="O15" s="44" t="s">
        <v>118</v>
      </c>
    </row>
    <row r="16" spans="1:15" ht="20.100000000000001" customHeight="1">
      <c r="A16" s="113" t="s">
        <v>129</v>
      </c>
      <c r="B16" s="56">
        <v>229</v>
      </c>
      <c r="C16" s="57">
        <v>4236</v>
      </c>
      <c r="D16" s="57"/>
      <c r="E16" s="127">
        <f>B16/$M$39</f>
        <v>1.0651162790697675</v>
      </c>
      <c r="F16" s="127">
        <f>B16/M16</f>
        <v>0.97446808510638294</v>
      </c>
      <c r="G16" s="127">
        <f>C16/$N$39</f>
        <v>1.0892260221136538</v>
      </c>
      <c r="H16" s="127">
        <f>C16/N16</f>
        <v>1.0405305821665438</v>
      </c>
      <c r="I16" s="127">
        <f>D16/$O$39</f>
        <v>0</v>
      </c>
      <c r="J16" s="128">
        <f>D16/O16</f>
        <v>0</v>
      </c>
      <c r="L16" s="108" t="s">
        <v>106</v>
      </c>
      <c r="M16" s="106">
        <v>235</v>
      </c>
      <c r="N16" s="107">
        <v>4071</v>
      </c>
      <c r="O16" s="57">
        <v>18385260</v>
      </c>
    </row>
    <row r="17" spans="1:15" ht="20.100000000000001" customHeight="1">
      <c r="A17" s="113" t="s">
        <v>128</v>
      </c>
      <c r="B17" s="56">
        <v>232</v>
      </c>
      <c r="C17" s="57">
        <v>4397</v>
      </c>
      <c r="D17" s="57"/>
      <c r="E17" s="127">
        <f t="shared" ref="E17:E35" si="0">B17/$M$39</f>
        <v>1.0790697674418606</v>
      </c>
      <c r="F17" s="127">
        <f t="shared" ref="F17:F35" si="1">B17/M17</f>
        <v>0.99570815450643779</v>
      </c>
      <c r="G17" s="127">
        <f t="shared" ref="G17:G35" si="2">C17/$N$39</f>
        <v>1.130624839290306</v>
      </c>
      <c r="H17" s="127">
        <f t="shared" ref="H17:H36" si="3">C17/N17</f>
        <v>1.1014529058116231</v>
      </c>
      <c r="I17" s="127">
        <f t="shared" ref="I17:I35" si="4">D17/$O$39</f>
        <v>0</v>
      </c>
      <c r="J17" s="128">
        <f t="shared" ref="J17:J36" si="5">D17/O17</f>
        <v>0</v>
      </c>
      <c r="L17" s="103" t="s">
        <v>105</v>
      </c>
      <c r="M17" s="101">
        <v>233</v>
      </c>
      <c r="N17" s="102">
        <v>3992</v>
      </c>
      <c r="O17" s="57">
        <v>17248860</v>
      </c>
    </row>
    <row r="18" spans="1:15" ht="20.100000000000001" customHeight="1">
      <c r="A18" s="113" t="s">
        <v>127</v>
      </c>
      <c r="B18" s="56">
        <v>263</v>
      </c>
      <c r="C18" s="57">
        <v>5283</v>
      </c>
      <c r="D18" s="57"/>
      <c r="E18" s="127">
        <f t="shared" si="0"/>
        <v>1.2232558139534884</v>
      </c>
      <c r="F18" s="127">
        <f t="shared" si="1"/>
        <v>0.97769516728624539</v>
      </c>
      <c r="G18" s="127">
        <f t="shared" si="2"/>
        <v>1.3584469015170995</v>
      </c>
      <c r="H18" s="127">
        <f t="shared" si="3"/>
        <v>1.0908527772042123</v>
      </c>
      <c r="I18" s="127">
        <f t="shared" si="4"/>
        <v>0</v>
      </c>
      <c r="J18" s="128">
        <f t="shared" si="5"/>
        <v>0</v>
      </c>
      <c r="L18" s="82" t="s">
        <v>104</v>
      </c>
      <c r="M18" s="78">
        <v>269</v>
      </c>
      <c r="N18" s="79">
        <v>4843</v>
      </c>
      <c r="O18" s="57">
        <v>22029160</v>
      </c>
    </row>
    <row r="19" spans="1:15" ht="20.100000000000001" customHeight="1">
      <c r="A19" s="113" t="s">
        <v>126</v>
      </c>
      <c r="B19" s="56">
        <v>256</v>
      </c>
      <c r="C19" s="57">
        <v>4948</v>
      </c>
      <c r="D19" s="57"/>
      <c r="E19" s="127">
        <f t="shared" si="0"/>
        <v>1.1906976744186046</v>
      </c>
      <c r="F19" s="127">
        <f t="shared" si="1"/>
        <v>1.0711297071129706</v>
      </c>
      <c r="G19" s="127">
        <f t="shared" si="2"/>
        <v>1.2723065055284135</v>
      </c>
      <c r="H19" s="127">
        <f t="shared" si="3"/>
        <v>1.1823178016726403</v>
      </c>
      <c r="I19" s="127">
        <f t="shared" si="4"/>
        <v>0</v>
      </c>
      <c r="J19" s="128">
        <f t="shared" si="5"/>
        <v>0</v>
      </c>
      <c r="L19" s="82" t="s">
        <v>103</v>
      </c>
      <c r="M19" s="78">
        <v>239</v>
      </c>
      <c r="N19" s="79">
        <v>4185</v>
      </c>
      <c r="O19" s="57">
        <v>18549460</v>
      </c>
    </row>
    <row r="20" spans="1:15" ht="20.100000000000001" customHeight="1">
      <c r="A20" s="113" t="s">
        <v>125</v>
      </c>
      <c r="B20" s="56">
        <v>271</v>
      </c>
      <c r="C20" s="57">
        <v>5357</v>
      </c>
      <c r="D20" s="57"/>
      <c r="E20" s="127">
        <f t="shared" si="0"/>
        <v>1.2604651162790699</v>
      </c>
      <c r="F20" s="127">
        <f t="shared" si="1"/>
        <v>1.1991150442477876</v>
      </c>
      <c r="G20" s="127">
        <f t="shared" si="2"/>
        <v>1.3774749292877346</v>
      </c>
      <c r="H20" s="127">
        <f t="shared" si="3"/>
        <v>1.3053118908382066</v>
      </c>
      <c r="I20" s="127">
        <f t="shared" si="4"/>
        <v>0</v>
      </c>
      <c r="J20" s="128">
        <f t="shared" si="5"/>
        <v>0</v>
      </c>
      <c r="L20" s="82" t="s">
        <v>102</v>
      </c>
      <c r="M20" s="78">
        <v>226</v>
      </c>
      <c r="N20" s="79">
        <v>4104</v>
      </c>
      <c r="O20" s="57">
        <v>18708760</v>
      </c>
    </row>
    <row r="21" spans="1:15" ht="20.100000000000001" customHeight="1">
      <c r="A21" s="113" t="s">
        <v>120</v>
      </c>
      <c r="B21" s="56">
        <v>258</v>
      </c>
      <c r="C21" s="57">
        <v>5086</v>
      </c>
      <c r="D21" s="57"/>
      <c r="E21" s="127">
        <f t="shared" si="0"/>
        <v>1.2</v>
      </c>
      <c r="F21" s="127">
        <f t="shared" si="1"/>
        <v>1.0978723404255319</v>
      </c>
      <c r="G21" s="127">
        <f t="shared" si="2"/>
        <v>1.3077912059655439</v>
      </c>
      <c r="H21" s="127">
        <f t="shared" si="3"/>
        <v>1.1972693032015065</v>
      </c>
      <c r="I21" s="127">
        <f t="shared" si="4"/>
        <v>0</v>
      </c>
      <c r="J21" s="128">
        <f t="shared" si="5"/>
        <v>0</v>
      </c>
      <c r="L21" s="82" t="s">
        <v>101</v>
      </c>
      <c r="M21" s="78">
        <v>235</v>
      </c>
      <c r="N21" s="79">
        <v>4248</v>
      </c>
      <c r="O21" s="57">
        <v>19278960</v>
      </c>
    </row>
    <row r="22" spans="1:15" ht="20.100000000000001" customHeight="1">
      <c r="A22" s="113" t="s">
        <v>121</v>
      </c>
      <c r="B22" s="56">
        <v>269</v>
      </c>
      <c r="C22" s="57">
        <v>5404</v>
      </c>
      <c r="D22" s="57"/>
      <c r="E22" s="127">
        <f t="shared" si="0"/>
        <v>1.2511627906976743</v>
      </c>
      <c r="F22" s="127">
        <f t="shared" si="1"/>
        <v>1.0717131474103585</v>
      </c>
      <c r="G22" s="127">
        <f t="shared" si="2"/>
        <v>1.3895602982771922</v>
      </c>
      <c r="H22" s="127">
        <f t="shared" si="3"/>
        <v>1.1900462453204139</v>
      </c>
      <c r="I22" s="127">
        <f t="shared" si="4"/>
        <v>0</v>
      </c>
      <c r="J22" s="128">
        <f t="shared" si="5"/>
        <v>0</v>
      </c>
      <c r="L22" s="82" t="s">
        <v>100</v>
      </c>
      <c r="M22" s="78">
        <v>251</v>
      </c>
      <c r="N22" s="79">
        <v>4541</v>
      </c>
      <c r="O22" s="57">
        <v>20678460</v>
      </c>
    </row>
    <row r="23" spans="1:15" ht="20.100000000000001" customHeight="1">
      <c r="A23" s="113" t="s">
        <v>122</v>
      </c>
      <c r="B23" s="56">
        <v>264</v>
      </c>
      <c r="C23" s="57">
        <v>5134</v>
      </c>
      <c r="D23" s="57"/>
      <c r="E23" s="127">
        <f t="shared" si="0"/>
        <v>1.2279069767441861</v>
      </c>
      <c r="F23" s="127">
        <f t="shared" si="1"/>
        <v>0.96703296703296704</v>
      </c>
      <c r="G23" s="127">
        <f t="shared" si="2"/>
        <v>1.3201337104654152</v>
      </c>
      <c r="H23" s="127">
        <f t="shared" si="3"/>
        <v>1.0110279637652619</v>
      </c>
      <c r="I23" s="127">
        <f t="shared" si="4"/>
        <v>0</v>
      </c>
      <c r="J23" s="128">
        <f t="shared" si="5"/>
        <v>0</v>
      </c>
      <c r="L23" s="82" t="s">
        <v>99</v>
      </c>
      <c r="M23" s="78">
        <v>273</v>
      </c>
      <c r="N23" s="79">
        <v>5078</v>
      </c>
      <c r="O23" s="57">
        <v>23030960</v>
      </c>
    </row>
    <row r="24" spans="1:15" ht="20.100000000000001" customHeight="1">
      <c r="A24" s="113" t="s">
        <v>123</v>
      </c>
      <c r="B24" s="135">
        <v>296</v>
      </c>
      <c r="C24" s="130">
        <v>5865</v>
      </c>
      <c r="D24" s="57"/>
      <c r="E24" s="127">
        <f t="shared" si="0"/>
        <v>1.3767441860465117</v>
      </c>
      <c r="F24" s="127">
        <f t="shared" si="1"/>
        <v>1.0571428571428572</v>
      </c>
      <c r="G24" s="127">
        <f t="shared" si="2"/>
        <v>1.5080997685780406</v>
      </c>
      <c r="H24" s="127">
        <f t="shared" si="3"/>
        <v>1.1227029096477794</v>
      </c>
      <c r="I24" s="127">
        <f t="shared" si="4"/>
        <v>0</v>
      </c>
      <c r="J24" s="128">
        <f t="shared" si="5"/>
        <v>0</v>
      </c>
      <c r="L24" s="97" t="s">
        <v>98</v>
      </c>
      <c r="M24" s="78">
        <v>280</v>
      </c>
      <c r="N24" s="79">
        <v>5224</v>
      </c>
      <c r="O24" s="57">
        <v>23781860</v>
      </c>
    </row>
    <row r="25" spans="1:15" ht="20.100000000000001" customHeight="1">
      <c r="A25" s="113" t="s">
        <v>124</v>
      </c>
      <c r="B25" s="56">
        <v>248</v>
      </c>
      <c r="C25" s="57">
        <v>4581</v>
      </c>
      <c r="D25" s="57"/>
      <c r="E25" s="127">
        <f t="shared" si="0"/>
        <v>1.1534883720930234</v>
      </c>
      <c r="F25" s="127">
        <f t="shared" si="1"/>
        <v>1.0163934426229508</v>
      </c>
      <c r="G25" s="127">
        <f t="shared" si="2"/>
        <v>1.1779377732064797</v>
      </c>
      <c r="H25" s="127">
        <f t="shared" si="3"/>
        <v>1.0840037860861336</v>
      </c>
      <c r="I25" s="127">
        <f t="shared" si="4"/>
        <v>0</v>
      </c>
      <c r="J25" s="128">
        <f t="shared" si="5"/>
        <v>0</v>
      </c>
      <c r="L25" s="96" t="s">
        <v>97</v>
      </c>
      <c r="M25" s="93">
        <v>244</v>
      </c>
      <c r="N25" s="92">
        <v>4226</v>
      </c>
      <c r="O25" s="57">
        <v>18899200</v>
      </c>
    </row>
    <row r="26" spans="1:15" ht="20.100000000000001" customHeight="1">
      <c r="A26" s="114" t="s">
        <v>130</v>
      </c>
      <c r="B26" s="56">
        <v>170</v>
      </c>
      <c r="C26" s="57">
        <v>2875</v>
      </c>
      <c r="D26" s="57"/>
      <c r="E26" s="127">
        <f t="shared" si="0"/>
        <v>0.79069767441860461</v>
      </c>
      <c r="F26" s="127">
        <f t="shared" si="1"/>
        <v>1.0059171597633136</v>
      </c>
      <c r="G26" s="127">
        <f t="shared" si="2"/>
        <v>0.73926459244021603</v>
      </c>
      <c r="H26" s="127">
        <f t="shared" si="3"/>
        <v>1.029727793696275</v>
      </c>
      <c r="I26" s="127">
        <f t="shared" si="4"/>
        <v>0</v>
      </c>
      <c r="J26" s="128">
        <f t="shared" si="5"/>
        <v>0</v>
      </c>
      <c r="L26" s="89" t="s">
        <v>96</v>
      </c>
      <c r="M26" s="87">
        <v>169</v>
      </c>
      <c r="N26" s="88">
        <v>2792</v>
      </c>
      <c r="O26" s="57">
        <v>11709200</v>
      </c>
    </row>
    <row r="27" spans="1:15" ht="20.100000000000001" customHeight="1">
      <c r="A27" s="113" t="s">
        <v>132</v>
      </c>
      <c r="B27" s="56">
        <v>236</v>
      </c>
      <c r="C27" s="57">
        <v>4356</v>
      </c>
      <c r="D27" s="118"/>
      <c r="E27" s="127">
        <f t="shared" si="0"/>
        <v>1.0976744186046512</v>
      </c>
      <c r="F27" s="127">
        <f t="shared" si="1"/>
        <v>0.93650793650793651</v>
      </c>
      <c r="G27" s="127">
        <f t="shared" si="2"/>
        <v>1.1200822833633324</v>
      </c>
      <c r="H27" s="127">
        <f t="shared" si="3"/>
        <v>0.98618972153045048</v>
      </c>
      <c r="I27" s="127">
        <f t="shared" si="4"/>
        <v>0</v>
      </c>
      <c r="J27" s="128">
        <f t="shared" si="5"/>
        <v>0</v>
      </c>
      <c r="L27" s="82" t="s">
        <v>95</v>
      </c>
      <c r="M27" s="78">
        <v>252</v>
      </c>
      <c r="N27" s="79">
        <v>4417</v>
      </c>
      <c r="O27" s="57">
        <v>19116600</v>
      </c>
    </row>
    <row r="28" spans="1:15" ht="20.100000000000001" customHeight="1">
      <c r="A28" s="113" t="s">
        <v>133</v>
      </c>
      <c r="B28" s="56">
        <v>265</v>
      </c>
      <c r="C28" s="56">
        <v>4959</v>
      </c>
      <c r="D28" s="119"/>
      <c r="E28" s="127">
        <f t="shared" si="0"/>
        <v>1.2325581395348837</v>
      </c>
      <c r="F28" s="127">
        <f t="shared" si="1"/>
        <v>1.0772357723577235</v>
      </c>
      <c r="G28" s="127">
        <f t="shared" si="2"/>
        <v>1.2751349961429674</v>
      </c>
      <c r="H28" s="127">
        <f t="shared" si="3"/>
        <v>1.1701274185936763</v>
      </c>
      <c r="I28" s="127">
        <f t="shared" si="4"/>
        <v>0</v>
      </c>
      <c r="J28" s="128">
        <f t="shared" si="5"/>
        <v>0</v>
      </c>
      <c r="L28" s="82" t="s">
        <v>94</v>
      </c>
      <c r="M28" s="78">
        <v>246</v>
      </c>
      <c r="N28" s="79">
        <v>4238</v>
      </c>
      <c r="O28" s="57">
        <v>18091800</v>
      </c>
    </row>
    <row r="29" spans="1:15" ht="20.100000000000001" customHeight="1">
      <c r="A29" s="113" t="s">
        <v>134</v>
      </c>
      <c r="B29" s="56">
        <v>271</v>
      </c>
      <c r="C29" s="57">
        <v>5073</v>
      </c>
      <c r="D29" s="119"/>
      <c r="E29" s="127">
        <f t="shared" si="0"/>
        <v>1.2604651162790699</v>
      </c>
      <c r="F29" s="127">
        <f t="shared" si="1"/>
        <v>1.1630901287553648</v>
      </c>
      <c r="G29" s="127">
        <f t="shared" si="2"/>
        <v>1.304448444330162</v>
      </c>
      <c r="H29" s="127">
        <f t="shared" si="3"/>
        <v>1.2529019510990369</v>
      </c>
      <c r="I29" s="127">
        <f t="shared" si="4"/>
        <v>0</v>
      </c>
      <c r="J29" s="128">
        <f t="shared" si="5"/>
        <v>0</v>
      </c>
      <c r="L29" s="82" t="s">
        <v>93</v>
      </c>
      <c r="M29" s="78">
        <v>233</v>
      </c>
      <c r="N29" s="79">
        <v>4049</v>
      </c>
      <c r="O29" s="57">
        <v>17148180</v>
      </c>
    </row>
    <row r="30" spans="1:15" ht="20.100000000000001" customHeight="1">
      <c r="A30" s="113" t="s">
        <v>135</v>
      </c>
      <c r="B30" s="56">
        <v>271</v>
      </c>
      <c r="C30" s="56">
        <v>5079</v>
      </c>
      <c r="D30" s="119"/>
      <c r="E30" s="127">
        <f t="shared" si="0"/>
        <v>1.2604651162790699</v>
      </c>
      <c r="F30" s="127">
        <f t="shared" si="1"/>
        <v>1.05859375</v>
      </c>
      <c r="G30" s="127">
        <f t="shared" si="2"/>
        <v>1.305991257392646</v>
      </c>
      <c r="H30" s="127">
        <f t="shared" si="3"/>
        <v>1.1271637816245006</v>
      </c>
      <c r="I30" s="127">
        <f t="shared" si="4"/>
        <v>0</v>
      </c>
      <c r="J30" s="128">
        <f t="shared" si="5"/>
        <v>0</v>
      </c>
      <c r="L30" s="82" t="s">
        <v>92</v>
      </c>
      <c r="M30" s="78">
        <v>256</v>
      </c>
      <c r="N30" s="79">
        <v>4506</v>
      </c>
      <c r="O30" s="57">
        <v>19487960</v>
      </c>
    </row>
    <row r="31" spans="1:15" ht="20.100000000000001" customHeight="1">
      <c r="A31" s="113" t="s">
        <v>136</v>
      </c>
      <c r="B31" s="56">
        <v>286</v>
      </c>
      <c r="C31" s="57">
        <v>5537</v>
      </c>
      <c r="D31" s="118"/>
      <c r="E31" s="127">
        <f t="shared" si="0"/>
        <v>1.3302325581395349</v>
      </c>
      <c r="F31" s="127">
        <f t="shared" si="1"/>
        <v>1.0592592592592593</v>
      </c>
      <c r="G31" s="127">
        <f t="shared" si="2"/>
        <v>1.4237593211622526</v>
      </c>
      <c r="H31" s="127">
        <f t="shared" si="3"/>
        <v>1.1859070464767616</v>
      </c>
      <c r="I31" s="127">
        <f t="shared" si="4"/>
        <v>0</v>
      </c>
      <c r="J31" s="128">
        <f t="shared" si="5"/>
        <v>0</v>
      </c>
      <c r="L31" s="82" t="s">
        <v>91</v>
      </c>
      <c r="M31" s="78">
        <v>270</v>
      </c>
      <c r="N31" s="79">
        <v>4669</v>
      </c>
      <c r="O31" s="57">
        <v>20418260</v>
      </c>
    </row>
    <row r="32" spans="1:15" ht="20.100000000000001" customHeight="1">
      <c r="A32" s="113" t="s">
        <v>137</v>
      </c>
      <c r="B32" s="56">
        <v>272</v>
      </c>
      <c r="C32" s="56">
        <v>5458</v>
      </c>
      <c r="D32" s="119"/>
      <c r="E32" s="127">
        <f t="shared" si="0"/>
        <v>1.2651162790697674</v>
      </c>
      <c r="F32" s="127">
        <f t="shared" si="1"/>
        <v>0.96797153024911031</v>
      </c>
      <c r="G32" s="127">
        <f t="shared" si="2"/>
        <v>1.4034456158395474</v>
      </c>
      <c r="H32" s="127">
        <f t="shared" si="3"/>
        <v>1.0780169859766937</v>
      </c>
      <c r="I32" s="127">
        <f t="shared" si="4"/>
        <v>0</v>
      </c>
      <c r="J32" s="128">
        <f t="shared" si="5"/>
        <v>0</v>
      </c>
      <c r="L32" s="82" t="s">
        <v>90</v>
      </c>
      <c r="M32" s="84">
        <v>281</v>
      </c>
      <c r="N32" s="83">
        <v>5063</v>
      </c>
      <c r="O32" s="57">
        <v>22459960</v>
      </c>
    </row>
    <row r="33" spans="1:15" ht="20.100000000000001" customHeight="1">
      <c r="A33" s="113" t="s">
        <v>138</v>
      </c>
      <c r="B33" s="56">
        <v>287</v>
      </c>
      <c r="C33" s="56">
        <v>5551</v>
      </c>
      <c r="D33" s="120"/>
      <c r="E33" s="127">
        <f t="shared" si="0"/>
        <v>1.3348837209302327</v>
      </c>
      <c r="F33" s="127">
        <f t="shared" si="1"/>
        <v>0.96632996632996637</v>
      </c>
      <c r="G33" s="127">
        <f t="shared" si="2"/>
        <v>1.4273592183080483</v>
      </c>
      <c r="H33" s="127">
        <f t="shared" si="3"/>
        <v>1.0404873477038425</v>
      </c>
      <c r="I33" s="127">
        <f t="shared" si="4"/>
        <v>0</v>
      </c>
      <c r="J33" s="128">
        <f t="shared" si="5"/>
        <v>0</v>
      </c>
      <c r="L33" s="82" t="s">
        <v>89</v>
      </c>
      <c r="M33" s="78">
        <v>297</v>
      </c>
      <c r="N33" s="79">
        <v>5335</v>
      </c>
      <c r="O33" s="57">
        <v>24102360</v>
      </c>
    </row>
    <row r="34" spans="1:15" ht="20.100000000000001" customHeight="1">
      <c r="A34" s="113" t="s">
        <v>139</v>
      </c>
      <c r="B34" s="135">
        <v>313</v>
      </c>
      <c r="C34" s="135">
        <v>6172</v>
      </c>
      <c r="D34" s="119"/>
      <c r="E34" s="127">
        <f t="shared" si="0"/>
        <v>1.4558139534883721</v>
      </c>
      <c r="F34" s="127">
        <f t="shared" si="1"/>
        <v>1.3549783549783549</v>
      </c>
      <c r="G34" s="127">
        <f t="shared" si="2"/>
        <v>1.587040370275135</v>
      </c>
      <c r="H34" s="127">
        <f t="shared" si="3"/>
        <v>1.4601372131535368</v>
      </c>
      <c r="I34" s="127">
        <f t="shared" si="4"/>
        <v>0</v>
      </c>
      <c r="J34" s="128">
        <f t="shared" si="5"/>
        <v>0</v>
      </c>
      <c r="L34" s="82" t="s">
        <v>88</v>
      </c>
      <c r="M34" s="78">
        <v>231</v>
      </c>
      <c r="N34" s="79">
        <v>4227</v>
      </c>
      <c r="O34" s="57">
        <v>19064060</v>
      </c>
    </row>
    <row r="35" spans="1:15" ht="20.100000000000001" customHeight="1">
      <c r="A35" s="113" t="s">
        <v>140</v>
      </c>
      <c r="B35" s="56">
        <v>228</v>
      </c>
      <c r="C35" s="56">
        <v>4259</v>
      </c>
      <c r="D35" s="119"/>
      <c r="E35" s="127">
        <f t="shared" si="0"/>
        <v>1.0604651162790697</v>
      </c>
      <c r="F35" s="127">
        <f t="shared" si="1"/>
        <v>0.97854077253218885</v>
      </c>
      <c r="G35" s="127">
        <f t="shared" si="2"/>
        <v>1.0951401388531756</v>
      </c>
      <c r="H35" s="127">
        <f t="shared" si="3"/>
        <v>1.0169531996179562</v>
      </c>
      <c r="I35" s="127">
        <f t="shared" si="4"/>
        <v>0</v>
      </c>
      <c r="J35" s="128">
        <f t="shared" si="5"/>
        <v>0</v>
      </c>
      <c r="L35" s="82" t="s">
        <v>87</v>
      </c>
      <c r="M35" s="78">
        <v>233</v>
      </c>
      <c r="N35" s="79">
        <v>4188</v>
      </c>
      <c r="O35" s="57">
        <v>18585260</v>
      </c>
    </row>
    <row r="36" spans="1:15" ht="19.5" thickBot="1">
      <c r="A36" s="131" t="s">
        <v>131</v>
      </c>
      <c r="B36" s="134">
        <f>SUM(B16:B35)</f>
        <v>5185</v>
      </c>
      <c r="C36" s="134">
        <f t="shared" ref="C36:D36" si="6">SUM(C16:C35)</f>
        <v>99610</v>
      </c>
      <c r="D36" s="132">
        <f t="shared" si="6"/>
        <v>0</v>
      </c>
      <c r="E36" s="133">
        <f>B36/(215*20)</f>
        <v>1.2058139534883721</v>
      </c>
      <c r="F36" s="133">
        <f>B36/M36</f>
        <v>1.0468402988088028</v>
      </c>
      <c r="G36" s="133">
        <f>C36/(20*3889)</f>
        <v>1.2806634096168681</v>
      </c>
      <c r="H36" s="133">
        <f t="shared" si="3"/>
        <v>1.1319832719669076</v>
      </c>
      <c r="I36" s="121"/>
      <c r="J36" s="123">
        <f t="shared" si="5"/>
        <v>0</v>
      </c>
      <c r="M36" s="44">
        <f>SUM(M16:M35)</f>
        <v>4953</v>
      </c>
      <c r="N36" s="44">
        <f t="shared" ref="N36:O36" si="7">SUM(N16:N35)</f>
        <v>87996</v>
      </c>
      <c r="O36" s="44">
        <f t="shared" si="7"/>
        <v>390774580</v>
      </c>
    </row>
    <row r="37" spans="1:15" ht="8.25" customHeight="1" thickTop="1">
      <c r="A37" s="116"/>
      <c r="F37" s="69"/>
      <c r="H37" s="69"/>
      <c r="J37" s="69"/>
    </row>
    <row r="38" spans="1:15" ht="17.25">
      <c r="A38" s="137" t="s">
        <v>143</v>
      </c>
      <c r="L38" s="124"/>
      <c r="M38" s="125">
        <v>78475</v>
      </c>
      <c r="N38" s="125">
        <v>1419303</v>
      </c>
      <c r="O38" s="122">
        <v>6248926200</v>
      </c>
    </row>
    <row r="39" spans="1:15" ht="4.5" customHeight="1">
      <c r="D39" s="115"/>
      <c r="M39" s="44">
        <f>M38/365</f>
        <v>215</v>
      </c>
      <c r="N39" s="126">
        <v>3889</v>
      </c>
      <c r="O39" s="126">
        <v>17120346</v>
      </c>
    </row>
    <row r="40" spans="1:15" ht="53.25" customHeight="1">
      <c r="A40" s="174" t="s">
        <v>145</v>
      </c>
      <c r="B40" s="175"/>
      <c r="C40" s="175"/>
      <c r="D40" s="175"/>
      <c r="E40" s="175"/>
      <c r="F40" s="175"/>
      <c r="G40" s="175"/>
      <c r="H40" s="175"/>
    </row>
    <row r="41" spans="1:15" ht="16.5">
      <c r="A41" s="176" t="s">
        <v>146</v>
      </c>
      <c r="B41" s="176"/>
      <c r="C41" s="176"/>
      <c r="D41" s="176"/>
      <c r="E41" s="176"/>
      <c r="F41" s="176"/>
      <c r="G41" s="176"/>
      <c r="H41" s="176"/>
    </row>
    <row r="47" spans="1:15" ht="14.25">
      <c r="G47" s="159" t="s">
        <v>69</v>
      </c>
      <c r="H47" s="159"/>
      <c r="I47" s="159"/>
      <c r="J47" s="159"/>
    </row>
    <row r="48" spans="1:15" ht="14.25">
      <c r="G48" s="159" t="s">
        <v>70</v>
      </c>
      <c r="H48" s="159"/>
      <c r="I48" s="159"/>
      <c r="J48" s="159"/>
    </row>
  </sheetData>
  <mergeCells count="27">
    <mergeCell ref="G47:J47"/>
    <mergeCell ref="G48:J48"/>
    <mergeCell ref="L14:O14"/>
    <mergeCell ref="I13:J13"/>
    <mergeCell ref="E14:E15"/>
    <mergeCell ref="F14:F15"/>
    <mergeCell ref="G14:G15"/>
    <mergeCell ref="H14:H15"/>
    <mergeCell ref="I14:I15"/>
    <mergeCell ref="J14:J15"/>
    <mergeCell ref="A40:H40"/>
    <mergeCell ref="A41:H41"/>
    <mergeCell ref="A7:J7"/>
    <mergeCell ref="A8:J8"/>
    <mergeCell ref="A9:J9"/>
    <mergeCell ref="A12:A15"/>
    <mergeCell ref="B12:B15"/>
    <mergeCell ref="C12:C15"/>
    <mergeCell ref="D12:D15"/>
    <mergeCell ref="E12:J12"/>
    <mergeCell ref="E13:F13"/>
    <mergeCell ref="G13:H13"/>
    <mergeCell ref="A5:C5"/>
    <mergeCell ref="A1:C1"/>
    <mergeCell ref="A2:C2"/>
    <mergeCell ref="A3:C3"/>
    <mergeCell ref="A4:C4"/>
  </mergeCells>
  <pageMargins left="0.5" right="0.5" top="0.25" bottom="0.25" header="0.5" footer="0.5"/>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dimension ref="A1:K60"/>
  <sheetViews>
    <sheetView workbookViewId="0">
      <selection activeCell="E9" sqref="E9:F9"/>
    </sheetView>
  </sheetViews>
  <sheetFormatPr defaultRowHeight="15"/>
  <cols>
    <col min="1" max="1" width="22.85546875" style="70" customWidth="1"/>
    <col min="2" max="6" width="9.140625" style="70"/>
    <col min="7" max="7" width="13.85546875" style="70" customWidth="1"/>
    <col min="8" max="8" width="13.5703125" style="70" customWidth="1"/>
    <col min="9" max="9" width="13.7109375" style="70" customWidth="1"/>
    <col min="10" max="10" width="13.85546875" style="70" customWidth="1"/>
    <col min="11" max="16384" width="9.140625" style="70"/>
  </cols>
  <sheetData>
    <row r="1" spans="1:11" ht="15.75">
      <c r="D1" s="111"/>
    </row>
    <row r="2" spans="1:11" ht="15.75">
      <c r="D2" s="111"/>
    </row>
    <row r="3" spans="1:11" ht="15.75">
      <c r="D3" s="111"/>
    </row>
    <row r="4" spans="1:11" ht="15" customHeight="1">
      <c r="A4" s="112" t="s">
        <v>115</v>
      </c>
      <c r="B4" s="112"/>
      <c r="C4" s="112"/>
      <c r="D4" s="112"/>
      <c r="E4" s="112"/>
      <c r="F4" s="112"/>
      <c r="G4" s="112"/>
      <c r="H4" s="112"/>
      <c r="I4" s="112"/>
      <c r="J4" s="112"/>
    </row>
    <row r="5" spans="1:11" ht="15" customHeight="1">
      <c r="A5" s="112"/>
      <c r="B5" s="112"/>
      <c r="C5" s="112"/>
      <c r="D5" s="112"/>
      <c r="E5" s="112"/>
      <c r="F5" s="112"/>
      <c r="G5" s="112"/>
      <c r="H5" s="112"/>
      <c r="I5" s="112"/>
      <c r="J5" s="112"/>
    </row>
    <row r="6" spans="1:11" ht="15.75" thickBot="1"/>
    <row r="7" spans="1:11" ht="17.25" thickTop="1" thickBot="1">
      <c r="A7" s="177" t="s">
        <v>114</v>
      </c>
      <c r="B7" s="179" t="s">
        <v>113</v>
      </c>
      <c r="C7" s="179"/>
      <c r="D7" s="179"/>
      <c r="E7" s="180" t="s">
        <v>112</v>
      </c>
      <c r="F7" s="180"/>
      <c r="G7" s="181" t="s">
        <v>111</v>
      </c>
      <c r="H7" s="181"/>
      <c r="I7" s="181" t="s">
        <v>110</v>
      </c>
      <c r="J7" s="182"/>
    </row>
    <row r="8" spans="1:11" ht="16.5" thickBot="1">
      <c r="A8" s="178"/>
      <c r="B8" s="110" t="s">
        <v>0</v>
      </c>
      <c r="C8" s="110" t="s">
        <v>109</v>
      </c>
      <c r="E8" s="110" t="s">
        <v>0</v>
      </c>
      <c r="F8" s="110" t="s">
        <v>109</v>
      </c>
      <c r="G8" s="110" t="s">
        <v>108</v>
      </c>
      <c r="H8" s="110" t="s">
        <v>107</v>
      </c>
      <c r="I8" s="110" t="s">
        <v>108</v>
      </c>
      <c r="J8" s="109" t="s">
        <v>107</v>
      </c>
    </row>
    <row r="9" spans="1:11" ht="15.75">
      <c r="A9" s="108" t="s">
        <v>106</v>
      </c>
      <c r="B9" s="106">
        <v>205</v>
      </c>
      <c r="C9" s="107">
        <v>3815</v>
      </c>
      <c r="E9" s="106">
        <v>235</v>
      </c>
      <c r="F9" s="107">
        <v>4071</v>
      </c>
      <c r="G9" s="105">
        <f t="shared" ref="G9:G29" si="0">E9-B9</f>
        <v>30</v>
      </c>
      <c r="H9" s="106">
        <f t="shared" ref="H9:H29" si="1">E9/B9%</f>
        <v>114.63414634146342</v>
      </c>
      <c r="I9" s="105">
        <f t="shared" ref="I9:I29" si="2">F9-C9</f>
        <v>256</v>
      </c>
      <c r="J9" s="104">
        <f t="shared" ref="J9:J29" si="3">F9/C9%</f>
        <v>106.71035386631718</v>
      </c>
    </row>
    <row r="10" spans="1:11" ht="15.75">
      <c r="A10" s="103" t="s">
        <v>105</v>
      </c>
      <c r="B10" s="78">
        <v>210</v>
      </c>
      <c r="C10" s="79">
        <v>4000</v>
      </c>
      <c r="E10" s="101">
        <v>233</v>
      </c>
      <c r="F10" s="102">
        <v>3992</v>
      </c>
      <c r="G10" s="100">
        <f t="shared" si="0"/>
        <v>23</v>
      </c>
      <c r="H10" s="101">
        <f t="shared" si="1"/>
        <v>110.95238095238095</v>
      </c>
      <c r="I10" s="100">
        <f t="shared" si="2"/>
        <v>-8</v>
      </c>
      <c r="J10" s="99">
        <f t="shared" si="3"/>
        <v>99.8</v>
      </c>
      <c r="K10" s="70" t="s">
        <v>34</v>
      </c>
    </row>
    <row r="11" spans="1:11" ht="15.75">
      <c r="A11" s="82" t="s">
        <v>104</v>
      </c>
      <c r="B11" s="78">
        <v>184</v>
      </c>
      <c r="C11" s="79">
        <v>3421</v>
      </c>
      <c r="E11" s="78">
        <v>269</v>
      </c>
      <c r="F11" s="79">
        <v>4843</v>
      </c>
      <c r="G11" s="77">
        <f t="shared" si="0"/>
        <v>85</v>
      </c>
      <c r="H11" s="78">
        <f t="shared" si="1"/>
        <v>146.19565217391303</v>
      </c>
      <c r="I11" s="77">
        <f t="shared" si="2"/>
        <v>1422</v>
      </c>
      <c r="J11" s="76">
        <f t="shared" si="3"/>
        <v>141.56679333528209</v>
      </c>
    </row>
    <row r="12" spans="1:11" ht="15.75">
      <c r="A12" s="82" t="s">
        <v>103</v>
      </c>
      <c r="B12" s="78">
        <v>213</v>
      </c>
      <c r="C12" s="79">
        <v>4117</v>
      </c>
      <c r="E12" s="78">
        <v>239</v>
      </c>
      <c r="F12" s="79">
        <v>4185</v>
      </c>
      <c r="G12" s="77">
        <f t="shared" si="0"/>
        <v>26</v>
      </c>
      <c r="H12" s="78">
        <f t="shared" si="1"/>
        <v>112.20657276995306</v>
      </c>
      <c r="I12" s="77">
        <f t="shared" si="2"/>
        <v>68</v>
      </c>
      <c r="J12" s="76">
        <f t="shared" si="3"/>
        <v>101.65168812241923</v>
      </c>
    </row>
    <row r="13" spans="1:11" ht="15.75">
      <c r="A13" s="82" t="s">
        <v>102</v>
      </c>
      <c r="B13" s="78">
        <v>213</v>
      </c>
      <c r="C13" s="79">
        <v>4095</v>
      </c>
      <c r="E13" s="78">
        <v>226</v>
      </c>
      <c r="F13" s="79">
        <v>4104</v>
      </c>
      <c r="G13" s="77">
        <f t="shared" si="0"/>
        <v>13</v>
      </c>
      <c r="H13" s="78">
        <f t="shared" si="1"/>
        <v>106.10328638497653</v>
      </c>
      <c r="I13" s="77">
        <f t="shared" si="2"/>
        <v>9</v>
      </c>
      <c r="J13" s="76">
        <f t="shared" si="3"/>
        <v>100.21978021978022</v>
      </c>
    </row>
    <row r="14" spans="1:11" ht="15.75">
      <c r="A14" s="82" t="s">
        <v>101</v>
      </c>
      <c r="B14" s="78">
        <v>224</v>
      </c>
      <c r="C14" s="79">
        <v>4411</v>
      </c>
      <c r="E14" s="78">
        <v>235</v>
      </c>
      <c r="F14" s="79">
        <v>4248</v>
      </c>
      <c r="G14" s="77">
        <f t="shared" si="0"/>
        <v>11</v>
      </c>
      <c r="H14" s="78">
        <f t="shared" si="1"/>
        <v>104.91071428571428</v>
      </c>
      <c r="I14" s="77">
        <f t="shared" si="2"/>
        <v>-163</v>
      </c>
      <c r="J14" s="76">
        <f t="shared" si="3"/>
        <v>96.304692813420999</v>
      </c>
    </row>
    <row r="15" spans="1:11" ht="15.75">
      <c r="A15" s="82" t="s">
        <v>100</v>
      </c>
      <c r="B15" s="91">
        <v>235</v>
      </c>
      <c r="C15" s="79">
        <v>4533</v>
      </c>
      <c r="E15" s="78">
        <v>251</v>
      </c>
      <c r="F15" s="79">
        <v>4541</v>
      </c>
      <c r="G15" s="77">
        <f t="shared" si="0"/>
        <v>16</v>
      </c>
      <c r="H15" s="78">
        <f t="shared" si="1"/>
        <v>106.80851063829788</v>
      </c>
      <c r="I15" s="77">
        <f t="shared" si="2"/>
        <v>8</v>
      </c>
      <c r="J15" s="76">
        <f t="shared" si="3"/>
        <v>100.17648356496801</v>
      </c>
    </row>
    <row r="16" spans="1:11" ht="15.75">
      <c r="A16" s="82" t="s">
        <v>99</v>
      </c>
      <c r="B16" s="98">
        <v>271</v>
      </c>
      <c r="C16" s="79">
        <v>5181</v>
      </c>
      <c r="E16" s="78">
        <v>273</v>
      </c>
      <c r="F16" s="79">
        <v>5078</v>
      </c>
      <c r="G16" s="77">
        <f t="shared" si="0"/>
        <v>2</v>
      </c>
      <c r="H16" s="78">
        <f t="shared" si="1"/>
        <v>100.7380073800738</v>
      </c>
      <c r="I16" s="77">
        <f t="shared" si="2"/>
        <v>-103</v>
      </c>
      <c r="J16" s="76">
        <f t="shared" si="3"/>
        <v>98.011966801775714</v>
      </c>
    </row>
    <row r="17" spans="1:10" ht="15.75">
      <c r="A17" s="97" t="s">
        <v>98</v>
      </c>
      <c r="B17" s="78">
        <v>253</v>
      </c>
      <c r="C17" s="79">
        <v>4883</v>
      </c>
      <c r="E17" s="78">
        <v>280</v>
      </c>
      <c r="F17" s="79">
        <v>5224</v>
      </c>
      <c r="G17" s="77">
        <f t="shared" si="0"/>
        <v>27</v>
      </c>
      <c r="H17" s="78">
        <f t="shared" si="1"/>
        <v>110.6719367588933</v>
      </c>
      <c r="I17" s="77">
        <f t="shared" si="2"/>
        <v>341</v>
      </c>
      <c r="J17" s="76">
        <f t="shared" si="3"/>
        <v>106.98341183698547</v>
      </c>
    </row>
    <row r="18" spans="1:10" ht="15.75">
      <c r="A18" s="96" t="s">
        <v>97</v>
      </c>
      <c r="B18" s="95">
        <v>222</v>
      </c>
      <c r="C18" s="94">
        <v>4085</v>
      </c>
      <c r="E18" s="93">
        <v>244</v>
      </c>
      <c r="F18" s="92">
        <v>4226</v>
      </c>
      <c r="G18" s="77">
        <f t="shared" si="0"/>
        <v>22</v>
      </c>
      <c r="H18" s="91">
        <f t="shared" si="1"/>
        <v>109.9099099099099</v>
      </c>
      <c r="I18" s="77">
        <f t="shared" si="2"/>
        <v>141</v>
      </c>
      <c r="J18" s="90">
        <f t="shared" si="3"/>
        <v>103.45165238678091</v>
      </c>
    </row>
    <row r="19" spans="1:10" ht="15.75">
      <c r="A19" s="89" t="s">
        <v>96</v>
      </c>
      <c r="B19" s="87">
        <v>126</v>
      </c>
      <c r="C19" s="88">
        <v>2213</v>
      </c>
      <c r="E19" s="87">
        <v>196</v>
      </c>
      <c r="F19" s="88">
        <v>2792</v>
      </c>
      <c r="G19" s="86">
        <f t="shared" si="0"/>
        <v>70</v>
      </c>
      <c r="H19" s="87">
        <f t="shared" si="1"/>
        <v>155.55555555555554</v>
      </c>
      <c r="I19" s="86">
        <f t="shared" si="2"/>
        <v>579</v>
      </c>
      <c r="J19" s="85">
        <f t="shared" si="3"/>
        <v>126.16357885223678</v>
      </c>
    </row>
    <row r="20" spans="1:10" ht="15.75">
      <c r="A20" s="82" t="s">
        <v>95</v>
      </c>
      <c r="B20" s="78">
        <v>215</v>
      </c>
      <c r="C20" s="79">
        <v>3936</v>
      </c>
      <c r="E20" s="78">
        <v>252</v>
      </c>
      <c r="F20" s="79">
        <v>4417</v>
      </c>
      <c r="G20" s="77">
        <f t="shared" si="0"/>
        <v>37</v>
      </c>
      <c r="H20" s="78">
        <f t="shared" si="1"/>
        <v>117.2093023255814</v>
      </c>
      <c r="I20" s="77">
        <f t="shared" si="2"/>
        <v>481</v>
      </c>
      <c r="J20" s="76">
        <f t="shared" si="3"/>
        <v>112.22052845528455</v>
      </c>
    </row>
    <row r="21" spans="1:10" ht="15.75">
      <c r="A21" s="82" t="s">
        <v>94</v>
      </c>
      <c r="B21" s="78">
        <v>225</v>
      </c>
      <c r="C21" s="79">
        <v>4133</v>
      </c>
      <c r="E21" s="78">
        <v>246</v>
      </c>
      <c r="F21" s="79">
        <v>4238</v>
      </c>
      <c r="G21" s="77">
        <f t="shared" si="0"/>
        <v>21</v>
      </c>
      <c r="H21" s="78">
        <f t="shared" si="1"/>
        <v>109.33333333333333</v>
      </c>
      <c r="I21" s="77">
        <f t="shared" si="2"/>
        <v>105</v>
      </c>
      <c r="J21" s="76">
        <f t="shared" si="3"/>
        <v>102.5405274618921</v>
      </c>
    </row>
    <row r="22" spans="1:10" ht="15.75">
      <c r="A22" s="82" t="s">
        <v>93</v>
      </c>
      <c r="B22" s="78">
        <v>256</v>
      </c>
      <c r="C22" s="79">
        <v>4566</v>
      </c>
      <c r="E22" s="78">
        <v>233</v>
      </c>
      <c r="F22" s="79">
        <v>4049</v>
      </c>
      <c r="G22" s="77">
        <f t="shared" si="0"/>
        <v>-23</v>
      </c>
      <c r="H22" s="78">
        <f t="shared" si="1"/>
        <v>91.015625</v>
      </c>
      <c r="I22" s="77">
        <f t="shared" si="2"/>
        <v>-517</v>
      </c>
      <c r="J22" s="76">
        <f t="shared" si="3"/>
        <v>88.677179150240917</v>
      </c>
    </row>
    <row r="23" spans="1:10" ht="15.75">
      <c r="A23" s="82" t="s">
        <v>92</v>
      </c>
      <c r="B23" s="78">
        <v>249</v>
      </c>
      <c r="C23" s="79">
        <v>4652</v>
      </c>
      <c r="E23" s="78">
        <v>256</v>
      </c>
      <c r="F23" s="79">
        <v>4506</v>
      </c>
      <c r="G23" s="77">
        <f t="shared" si="0"/>
        <v>7</v>
      </c>
      <c r="H23" s="78">
        <f t="shared" si="1"/>
        <v>102.81124497991966</v>
      </c>
      <c r="I23" s="77">
        <f t="shared" si="2"/>
        <v>-146</v>
      </c>
      <c r="J23" s="76">
        <f t="shared" si="3"/>
        <v>96.861564918314699</v>
      </c>
    </row>
    <row r="24" spans="1:10" ht="15.75">
      <c r="A24" s="82" t="s">
        <v>91</v>
      </c>
      <c r="B24" s="78">
        <v>258</v>
      </c>
      <c r="C24" s="79">
        <v>4813</v>
      </c>
      <c r="E24" s="78">
        <v>270</v>
      </c>
      <c r="F24" s="79">
        <v>4669</v>
      </c>
      <c r="G24" s="77">
        <f t="shared" si="0"/>
        <v>12</v>
      </c>
      <c r="H24" s="78">
        <f t="shared" si="1"/>
        <v>104.65116279069767</v>
      </c>
      <c r="I24" s="77">
        <f t="shared" si="2"/>
        <v>-144</v>
      </c>
      <c r="J24" s="76">
        <f t="shared" si="3"/>
        <v>97.00810305422813</v>
      </c>
    </row>
    <row r="25" spans="1:10" ht="15.75">
      <c r="A25" s="82" t="s">
        <v>90</v>
      </c>
      <c r="B25" s="78">
        <v>246</v>
      </c>
      <c r="C25" s="79">
        <v>4602</v>
      </c>
      <c r="E25" s="84">
        <v>281</v>
      </c>
      <c r="F25" s="83">
        <v>5063</v>
      </c>
      <c r="G25" s="83">
        <f t="shared" si="0"/>
        <v>35</v>
      </c>
      <c r="H25" s="84">
        <f t="shared" si="1"/>
        <v>114.22764227642277</v>
      </c>
      <c r="I25" s="83">
        <f t="shared" si="2"/>
        <v>461</v>
      </c>
      <c r="J25" s="76">
        <f t="shared" si="3"/>
        <v>110.0173837461973</v>
      </c>
    </row>
    <row r="26" spans="1:10" ht="15.75">
      <c r="A26" s="82" t="s">
        <v>89</v>
      </c>
      <c r="B26" s="78">
        <v>228</v>
      </c>
      <c r="C26" s="79">
        <v>4260</v>
      </c>
      <c r="E26" s="78">
        <v>297</v>
      </c>
      <c r="F26" s="79">
        <v>5335</v>
      </c>
      <c r="G26" s="77">
        <f t="shared" si="0"/>
        <v>69</v>
      </c>
      <c r="H26" s="78">
        <f t="shared" si="1"/>
        <v>130.26315789473685</v>
      </c>
      <c r="I26" s="77">
        <f t="shared" si="2"/>
        <v>1075</v>
      </c>
      <c r="J26" s="76">
        <f t="shared" si="3"/>
        <v>125.23474178403755</v>
      </c>
    </row>
    <row r="27" spans="1:10" ht="15.75">
      <c r="A27" s="82" t="s">
        <v>88</v>
      </c>
      <c r="B27" s="78">
        <v>226</v>
      </c>
      <c r="C27" s="79">
        <v>4249</v>
      </c>
      <c r="E27" s="78">
        <v>231</v>
      </c>
      <c r="F27" s="79">
        <v>4227</v>
      </c>
      <c r="G27" s="77">
        <f t="shared" si="0"/>
        <v>5</v>
      </c>
      <c r="H27" s="78">
        <f t="shared" si="1"/>
        <v>102.21238938053098</v>
      </c>
      <c r="I27" s="77">
        <f t="shared" si="2"/>
        <v>-22</v>
      </c>
      <c r="J27" s="76">
        <f t="shared" si="3"/>
        <v>99.482231113203099</v>
      </c>
    </row>
    <row r="28" spans="1:10" ht="16.5" thickBot="1">
      <c r="A28" s="82" t="s">
        <v>87</v>
      </c>
      <c r="B28" s="81">
        <v>218</v>
      </c>
      <c r="C28" s="80">
        <v>3999</v>
      </c>
      <c r="E28" s="78">
        <v>233</v>
      </c>
      <c r="F28" s="79">
        <v>4188</v>
      </c>
      <c r="G28" s="77">
        <f t="shared" si="0"/>
        <v>15</v>
      </c>
      <c r="H28" s="78">
        <f t="shared" si="1"/>
        <v>106.88073394495412</v>
      </c>
      <c r="I28" s="77">
        <f t="shared" si="2"/>
        <v>189</v>
      </c>
      <c r="J28" s="76">
        <f t="shared" si="3"/>
        <v>104.72618154538634</v>
      </c>
    </row>
    <row r="29" spans="1:10" ht="17.25" thickTop="1" thickBot="1">
      <c r="A29" s="72" t="s">
        <v>86</v>
      </c>
      <c r="B29" s="74">
        <f>SUM(B10:B28)</f>
        <v>4272</v>
      </c>
      <c r="C29" s="75">
        <f>SUM(C10:C28)</f>
        <v>80149</v>
      </c>
      <c r="E29" s="74">
        <f>SUM(E10:E28)</f>
        <v>4745</v>
      </c>
      <c r="F29" s="74">
        <f>SUM(F10:F28)</f>
        <v>83925</v>
      </c>
      <c r="G29" s="73">
        <f t="shared" si="0"/>
        <v>473</v>
      </c>
      <c r="H29" s="72">
        <f t="shared" si="1"/>
        <v>111.07209737827715</v>
      </c>
      <c r="I29" s="73">
        <f t="shared" si="2"/>
        <v>3776</v>
      </c>
      <c r="J29" s="72">
        <f t="shared" si="3"/>
        <v>104.71122534279904</v>
      </c>
    </row>
    <row r="30" spans="1:10" ht="15.75" thickTop="1">
      <c r="D30" s="71"/>
    </row>
    <row r="31" spans="1:10">
      <c r="D31" s="71"/>
    </row>
    <row r="32" spans="1:10">
      <c r="B32" s="70">
        <f>B29/20</f>
        <v>213.6</v>
      </c>
      <c r="D32" s="71"/>
    </row>
    <row r="33" spans="4:4">
      <c r="D33" s="71"/>
    </row>
    <row r="34" spans="4:4">
      <c r="D34" s="71"/>
    </row>
    <row r="35" spans="4:4">
      <c r="D35" s="71"/>
    </row>
    <row r="36" spans="4:4">
      <c r="D36" s="71"/>
    </row>
    <row r="37" spans="4:4">
      <c r="D37" s="71"/>
    </row>
    <row r="38" spans="4:4">
      <c r="D38" s="71"/>
    </row>
    <row r="39" spans="4:4">
      <c r="D39" s="71"/>
    </row>
    <row r="40" spans="4:4">
      <c r="D40" s="71"/>
    </row>
    <row r="41" spans="4:4">
      <c r="D41" s="71"/>
    </row>
    <row r="42" spans="4:4">
      <c r="D42" s="71"/>
    </row>
    <row r="43" spans="4:4">
      <c r="D43" s="71"/>
    </row>
    <row r="44" spans="4:4">
      <c r="D44" s="71"/>
    </row>
    <row r="45" spans="4:4">
      <c r="D45" s="71"/>
    </row>
    <row r="46" spans="4:4">
      <c r="D46" s="71"/>
    </row>
    <row r="47" spans="4:4">
      <c r="D47" s="71"/>
    </row>
    <row r="48" spans="4:4">
      <c r="D48" s="71"/>
    </row>
    <row r="49" spans="4:4">
      <c r="D49" s="71"/>
    </row>
    <row r="50" spans="4:4">
      <c r="D50" s="71"/>
    </row>
    <row r="51" spans="4:4">
      <c r="D51" s="71"/>
    </row>
    <row r="52" spans="4:4">
      <c r="D52" s="71"/>
    </row>
    <row r="53" spans="4:4">
      <c r="D53" s="71"/>
    </row>
    <row r="54" spans="4:4">
      <c r="D54" s="71"/>
    </row>
    <row r="55" spans="4:4">
      <c r="D55" s="71"/>
    </row>
    <row r="56" spans="4:4">
      <c r="D56" s="71"/>
    </row>
    <row r="57" spans="4:4">
      <c r="D57" s="71"/>
    </row>
    <row r="58" spans="4:4">
      <c r="D58" s="71"/>
    </row>
    <row r="59" spans="4:4">
      <c r="D59" s="71"/>
    </row>
    <row r="60" spans="4:4">
      <c r="D60" s="71"/>
    </row>
  </sheetData>
  <mergeCells count="5">
    <mergeCell ref="A7:A8"/>
    <mergeCell ref="B7:D7"/>
    <mergeCell ref="E7:F7"/>
    <mergeCell ref="G7:H7"/>
    <mergeCell ref="I7:J7"/>
  </mergeCells>
  <pageMargins left="0.75" right="0.75" top="1" bottom="1" header="0.5" footer="0.5"/>
  <pageSetup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dimension ref="A4:H22"/>
  <sheetViews>
    <sheetView workbookViewId="0">
      <selection activeCell="D20" sqref="D20"/>
    </sheetView>
  </sheetViews>
  <sheetFormatPr defaultRowHeight="12.75"/>
  <cols>
    <col min="1" max="1" width="5.28515625" customWidth="1"/>
    <col min="2" max="2" width="49.5703125" customWidth="1"/>
    <col min="3" max="6" width="10.7109375" customWidth="1"/>
    <col min="7" max="8" width="14.7109375" customWidth="1"/>
  </cols>
  <sheetData>
    <row r="4" spans="1:8" ht="15.75">
      <c r="B4" s="140" t="s">
        <v>7</v>
      </c>
      <c r="C4" s="140"/>
      <c r="D4" s="140"/>
      <c r="E4" s="140"/>
      <c r="F4" s="140"/>
      <c r="G4" s="140"/>
      <c r="H4" s="140"/>
    </row>
    <row r="5" spans="1:8" ht="15.75">
      <c r="B5" s="140" t="s">
        <v>23</v>
      </c>
      <c r="C5" s="140"/>
      <c r="D5" s="140"/>
      <c r="E5" s="140"/>
      <c r="F5" s="140"/>
      <c r="G5" s="140"/>
      <c r="H5" s="140"/>
    </row>
    <row r="7" spans="1:8" ht="17.25" customHeight="1">
      <c r="A7" s="23" t="s">
        <v>20</v>
      </c>
      <c r="B7" s="22" t="s">
        <v>19</v>
      </c>
      <c r="C7" s="185" t="s">
        <v>21</v>
      </c>
      <c r="D7" s="186"/>
      <c r="E7" s="187" t="s">
        <v>22</v>
      </c>
      <c r="F7" s="188"/>
      <c r="G7" s="183" t="s">
        <v>13</v>
      </c>
      <c r="H7" s="183"/>
    </row>
    <row r="8" spans="1:8" ht="16.5">
      <c r="A8" s="24">
        <v>1</v>
      </c>
      <c r="B8" s="25" t="s">
        <v>27</v>
      </c>
      <c r="C8" s="189">
        <v>9</v>
      </c>
      <c r="D8" s="190"/>
      <c r="E8" s="189">
        <v>12</v>
      </c>
      <c r="F8" s="190"/>
      <c r="G8" s="191"/>
      <c r="H8" s="192"/>
    </row>
    <row r="9" spans="1:8" ht="16.5">
      <c r="A9" s="24">
        <v>2</v>
      </c>
      <c r="B9" s="25" t="s">
        <v>28</v>
      </c>
      <c r="C9" s="189">
        <v>18</v>
      </c>
      <c r="D9" s="190"/>
      <c r="E9" s="189">
        <v>23</v>
      </c>
      <c r="F9" s="190"/>
      <c r="G9" s="191"/>
      <c r="H9" s="192"/>
    </row>
    <row r="10" spans="1:8" ht="16.5">
      <c r="A10" s="24">
        <v>3</v>
      </c>
      <c r="B10" s="25" t="s">
        <v>24</v>
      </c>
      <c r="C10" s="189">
        <v>310</v>
      </c>
      <c r="D10" s="190"/>
      <c r="E10" s="189">
        <v>300</v>
      </c>
      <c r="F10" s="190"/>
      <c r="G10" s="191"/>
      <c r="H10" s="192"/>
    </row>
    <row r="11" spans="1:8" ht="16.5">
      <c r="A11" s="24">
        <v>4</v>
      </c>
      <c r="B11" s="25" t="s">
        <v>25</v>
      </c>
      <c r="C11" s="189">
        <v>12317</v>
      </c>
      <c r="D11" s="190"/>
      <c r="E11" s="189">
        <v>18449</v>
      </c>
      <c r="F11" s="190"/>
      <c r="G11" s="191"/>
      <c r="H11" s="192"/>
    </row>
    <row r="12" spans="1:8" ht="16.5">
      <c r="A12" s="24">
        <v>5</v>
      </c>
      <c r="B12" s="25" t="s">
        <v>26</v>
      </c>
      <c r="C12" s="189">
        <v>258794</v>
      </c>
      <c r="D12" s="190"/>
      <c r="E12" s="189">
        <v>335990</v>
      </c>
      <c r="F12" s="190"/>
      <c r="G12" s="191"/>
      <c r="H12" s="192"/>
    </row>
    <row r="13" spans="1:8" ht="16.5">
      <c r="A13" s="24">
        <v>6</v>
      </c>
      <c r="B13" s="26" t="s">
        <v>31</v>
      </c>
      <c r="C13" s="195" t="s">
        <v>35</v>
      </c>
      <c r="D13" s="196"/>
      <c r="E13" s="195" t="s">
        <v>29</v>
      </c>
      <c r="F13" s="196"/>
      <c r="G13" s="195" t="s">
        <v>30</v>
      </c>
      <c r="H13" s="196"/>
    </row>
    <row r="14" spans="1:8" ht="16.5">
      <c r="A14" s="24"/>
      <c r="B14" s="27" t="s">
        <v>33</v>
      </c>
      <c r="C14" s="189">
        <v>194</v>
      </c>
      <c r="D14" s="190"/>
      <c r="E14" s="189">
        <v>246</v>
      </c>
      <c r="F14" s="190"/>
      <c r="G14" s="191"/>
      <c r="H14" s="192"/>
    </row>
    <row r="15" spans="1:8" ht="16.5">
      <c r="A15" s="24"/>
      <c r="B15" s="27" t="s">
        <v>32</v>
      </c>
      <c r="C15" s="197"/>
      <c r="D15" s="198"/>
      <c r="E15" s="197"/>
      <c r="F15" s="198"/>
      <c r="G15" s="191"/>
      <c r="H15" s="192"/>
    </row>
    <row r="16" spans="1:8" ht="16.5">
      <c r="A16" s="24"/>
      <c r="B16" s="26"/>
      <c r="C16" s="193"/>
      <c r="D16" s="194"/>
      <c r="E16" s="193"/>
      <c r="F16" s="194"/>
      <c r="G16" s="191"/>
      <c r="H16" s="192"/>
    </row>
    <row r="17" spans="4:8" ht="13.5" customHeight="1">
      <c r="G17" s="184" t="s">
        <v>12</v>
      </c>
      <c r="H17" s="184"/>
    </row>
    <row r="18" spans="4:8" ht="16.5">
      <c r="G18" s="139" t="s">
        <v>18</v>
      </c>
      <c r="H18" s="139"/>
    </row>
    <row r="19" spans="4:8" ht="16.5">
      <c r="G19" s="139"/>
      <c r="H19" s="139"/>
    </row>
    <row r="22" spans="4:8">
      <c r="D22" t="s">
        <v>34</v>
      </c>
    </row>
  </sheetData>
  <mergeCells count="35">
    <mergeCell ref="C15:D15"/>
    <mergeCell ref="E15:F15"/>
    <mergeCell ref="G15:H15"/>
    <mergeCell ref="G18:H18"/>
    <mergeCell ref="G19:H19"/>
    <mergeCell ref="C9:D9"/>
    <mergeCell ref="C10:D10"/>
    <mergeCell ref="C11:D11"/>
    <mergeCell ref="C12:D12"/>
    <mergeCell ref="E9:F9"/>
    <mergeCell ref="E10:F10"/>
    <mergeCell ref="E11:F11"/>
    <mergeCell ref="E12:F12"/>
    <mergeCell ref="G10:H10"/>
    <mergeCell ref="G11:H11"/>
    <mergeCell ref="G12:H12"/>
    <mergeCell ref="C13:D13"/>
    <mergeCell ref="E13:F13"/>
    <mergeCell ref="G13:H13"/>
    <mergeCell ref="B4:H4"/>
    <mergeCell ref="B5:H5"/>
    <mergeCell ref="G7:H7"/>
    <mergeCell ref="G17:H17"/>
    <mergeCell ref="C7:D7"/>
    <mergeCell ref="E7:F7"/>
    <mergeCell ref="C8:D8"/>
    <mergeCell ref="E8:F8"/>
    <mergeCell ref="G8:H8"/>
    <mergeCell ref="G9:H9"/>
    <mergeCell ref="C16:D16"/>
    <mergeCell ref="E16:F16"/>
    <mergeCell ref="G16:H16"/>
    <mergeCell ref="C14:D14"/>
    <mergeCell ref="E14:F14"/>
    <mergeCell ref="G14:H14"/>
  </mergeCells>
  <pageMargins left="0.75" right="0.75" top="1" bottom="1" header="0.5" footer="0.5"/>
  <pageSetup paperSize="9"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2009</vt:lpstr>
      <vt:lpstr>2010</vt:lpstr>
      <vt:lpstr>2011</vt:lpstr>
      <vt:lpstr>2012</vt:lpstr>
      <vt:lpstr>2013</vt:lpstr>
      <vt:lpstr>TẾT 2013</vt:lpstr>
      <vt:lpstr>HV-2011</vt:lpstr>
    </vt:vector>
  </TitlesOfParts>
  <Company>HOME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Nguyen Truong</cp:lastModifiedBy>
  <cp:lastPrinted>2013-02-19T02:48:29Z</cp:lastPrinted>
  <dcterms:created xsi:type="dcterms:W3CDTF">2002-10-08T04:43:28Z</dcterms:created>
  <dcterms:modified xsi:type="dcterms:W3CDTF">2013-04-28T02:53:16Z</dcterms:modified>
</cp:coreProperties>
</file>