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cuments\UofTProjects\PhD\CSC2231\CSC2231_2023_Project\results\final_results\"/>
    </mc:Choice>
  </mc:AlternateContent>
  <xr:revisionPtr revIDLastSave="0" documentId="13_ncr:1_{92E8B214-E374-47D6-ADB6-9F291017D388}" xr6:coauthVersionLast="47" xr6:coauthVersionMax="47" xr10:uidLastSave="{00000000-0000-0000-0000-000000000000}"/>
  <bookViews>
    <workbookView xWindow="-120" yWindow="-120" windowWidth="29040" windowHeight="16440" xr2:uid="{C05E4AFC-58E5-45BA-B77C-FF741C8F077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" i="1" l="1"/>
  <c r="D17" i="1"/>
  <c r="C17" i="1"/>
  <c r="F17" i="1" s="1"/>
  <c r="E13" i="1"/>
  <c r="D13" i="1"/>
  <c r="C13" i="1"/>
  <c r="F13" i="1" s="1"/>
  <c r="E9" i="1"/>
  <c r="D9" i="1"/>
  <c r="C9" i="1"/>
  <c r="F9" i="1" s="1"/>
  <c r="E5" i="1"/>
  <c r="D5" i="1"/>
  <c r="C5" i="1"/>
  <c r="F5" i="1" s="1"/>
  <c r="E16" i="1"/>
  <c r="D16" i="1"/>
  <c r="C16" i="1"/>
  <c r="F16" i="1" s="1"/>
  <c r="E12" i="1"/>
  <c r="D12" i="1"/>
  <c r="C12" i="1"/>
  <c r="F12" i="1" s="1"/>
  <c r="E8" i="1"/>
  <c r="D8" i="1"/>
  <c r="C8" i="1"/>
  <c r="F8" i="1" s="1"/>
  <c r="E4" i="1"/>
  <c r="D4" i="1"/>
  <c r="C4" i="1"/>
  <c r="F4" i="1" s="1"/>
  <c r="F24" i="1"/>
  <c r="C34" i="1"/>
  <c r="C35" i="1"/>
  <c r="C33" i="1"/>
  <c r="C31" i="1"/>
  <c r="C32" i="1"/>
  <c r="C30" i="1"/>
  <c r="C28" i="1"/>
  <c r="C29" i="1"/>
  <c r="C27" i="1"/>
  <c r="C26" i="1"/>
  <c r="C25" i="1"/>
  <c r="C24" i="1"/>
  <c r="C18" i="1"/>
  <c r="D18" i="1"/>
  <c r="E18" i="1"/>
  <c r="F15" i="1"/>
  <c r="C14" i="1"/>
  <c r="D14" i="1"/>
  <c r="E14" i="1"/>
  <c r="F11" i="1"/>
  <c r="C10" i="1"/>
  <c r="D10" i="1"/>
  <c r="E10" i="1"/>
  <c r="F7" i="1"/>
  <c r="D6" i="1"/>
  <c r="C6" i="1"/>
  <c r="F3" i="1"/>
  <c r="E6" i="1"/>
  <c r="F14" i="1" l="1"/>
  <c r="F10" i="1"/>
  <c r="F6" i="1"/>
  <c r="F18" i="1"/>
</calcChain>
</file>

<file path=xl/sharedStrings.xml><?xml version="1.0" encoding="utf-8"?>
<sst xmlns="http://schemas.openxmlformats.org/spreadsheetml/2006/main" count="75" uniqueCount="17">
  <si>
    <t>ResNet18</t>
  </si>
  <si>
    <t>SA</t>
  </si>
  <si>
    <t>GA</t>
  </si>
  <si>
    <t>Greedy</t>
  </si>
  <si>
    <t>ResNet50</t>
  </si>
  <si>
    <t>MobileNetV2</t>
  </si>
  <si>
    <t>DenseNet121</t>
  </si>
  <si>
    <t>Baseline</t>
  </si>
  <si>
    <t>Mantissa Footprint</t>
  </si>
  <si>
    <t>Exponent Footprint</t>
  </si>
  <si>
    <t>Sign Footprint</t>
  </si>
  <si>
    <t>minmax</t>
  </si>
  <si>
    <t>Total</t>
  </si>
  <si>
    <t>average</t>
  </si>
  <si>
    <t>Normalized Time</t>
  </si>
  <si>
    <t>Top-1 Accuracy</t>
  </si>
  <si>
    <t>Top-5 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</si>
</sst>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381FF"/>
      <color rgb="FF725BFF"/>
      <color rgb="FF4E148C"/>
      <color rgb="FFB8B8FF"/>
      <color rgb="FF58355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CA" sz="1800">
                <a:solidFill>
                  <a:schemeClr val="tx1"/>
                </a:solidFill>
              </a:rPr>
              <a:t>Footprint Distribution for All Methods Versus Baseline FP32 - Spread Across Mantissas, Exponents and Sign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Hoja1!$C$1:$C$2</c:f>
              <c:strCache>
                <c:ptCount val="2"/>
                <c:pt idx="0">
                  <c:v>Mantissa Footprint</c:v>
                </c:pt>
              </c:strCache>
            </c:strRef>
          </c:tx>
          <c:spPr>
            <a:solidFill>
              <a:srgbClr val="725BFF"/>
            </a:solidFill>
            <a:ln>
              <a:noFill/>
            </a:ln>
            <a:effectLst/>
          </c:spPr>
          <c:invertIfNegative val="0"/>
          <c:cat>
            <c:multiLvlStrRef>
              <c:f>Hoja1!$A$3:$B$18</c:f>
              <c:multiLvlStrCache>
                <c:ptCount val="16"/>
                <c:lvl>
                  <c:pt idx="0">
                    <c:v>Baseline</c:v>
                  </c:pt>
                  <c:pt idx="1">
                    <c:v>GA</c:v>
                  </c:pt>
                  <c:pt idx="2">
                    <c:v>SA</c:v>
                  </c:pt>
                  <c:pt idx="3">
                    <c:v>Greedy</c:v>
                  </c:pt>
                  <c:pt idx="4">
                    <c:v>Baseline</c:v>
                  </c:pt>
                  <c:pt idx="5">
                    <c:v>GA</c:v>
                  </c:pt>
                  <c:pt idx="6">
                    <c:v>SA</c:v>
                  </c:pt>
                  <c:pt idx="7">
                    <c:v>Greedy</c:v>
                  </c:pt>
                  <c:pt idx="8">
                    <c:v>Baseline</c:v>
                  </c:pt>
                  <c:pt idx="9">
                    <c:v>GA</c:v>
                  </c:pt>
                  <c:pt idx="10">
                    <c:v>SA</c:v>
                  </c:pt>
                  <c:pt idx="11">
                    <c:v>Greedy</c:v>
                  </c:pt>
                  <c:pt idx="12">
                    <c:v>Baseline</c:v>
                  </c:pt>
                  <c:pt idx="13">
                    <c:v>GA</c:v>
                  </c:pt>
                  <c:pt idx="14">
                    <c:v>SA</c:v>
                  </c:pt>
                  <c:pt idx="15">
                    <c:v>Greedy</c:v>
                  </c:pt>
                </c:lvl>
                <c:lvl>
                  <c:pt idx="0">
                    <c:v>ResNet18</c:v>
                  </c:pt>
                  <c:pt idx="4">
                    <c:v>ResNet50</c:v>
                  </c:pt>
                  <c:pt idx="8">
                    <c:v>MobileNetV2</c:v>
                  </c:pt>
                  <c:pt idx="12">
                    <c:v>DenseNet121</c:v>
                  </c:pt>
                </c:lvl>
              </c:multiLvlStrCache>
            </c:multiLvlStrRef>
          </c:cat>
          <c:val>
            <c:numRef>
              <c:f>Hoja1!$C$3:$C$18</c:f>
              <c:numCache>
                <c:formatCode>General</c:formatCode>
                <c:ptCount val="16"/>
                <c:pt idx="0">
                  <c:v>0.71875</c:v>
                </c:pt>
                <c:pt idx="1">
                  <c:v>0.19656713298485473</c:v>
                </c:pt>
                <c:pt idx="2">
                  <c:v>0.13598024543763285</c:v>
                </c:pt>
                <c:pt idx="3">
                  <c:v>0.13474068124493505</c:v>
                </c:pt>
                <c:pt idx="4">
                  <c:v>0.71875</c:v>
                </c:pt>
                <c:pt idx="5">
                  <c:v>0.21839964133002446</c:v>
                </c:pt>
                <c:pt idx="6">
                  <c:v>0.21874999999999961</c:v>
                </c:pt>
                <c:pt idx="7">
                  <c:v>0.13738789873992441</c:v>
                </c:pt>
                <c:pt idx="8">
                  <c:v>0.71875</c:v>
                </c:pt>
                <c:pt idx="9">
                  <c:v>0.21873663642043126</c:v>
                </c:pt>
                <c:pt idx="10">
                  <c:v>0.16231038333427955</c:v>
                </c:pt>
                <c:pt idx="11">
                  <c:v>0.19104594231610883</c:v>
                </c:pt>
                <c:pt idx="12">
                  <c:v>0.71875</c:v>
                </c:pt>
                <c:pt idx="13">
                  <c:v>0.1876295904712757</c:v>
                </c:pt>
                <c:pt idx="14">
                  <c:v>0.11580350088372666</c:v>
                </c:pt>
                <c:pt idx="15">
                  <c:v>0.1224318822245257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88-4A02-ADE4-0A8E80591E1C}"/>
            </c:ext>
          </c:extLst>
        </c:ser>
        <c:ser>
          <c:idx val="1"/>
          <c:order val="1"/>
          <c:tx>
            <c:strRef>
              <c:f>Hoja1!$D$1:$D$2</c:f>
              <c:strCache>
                <c:ptCount val="2"/>
                <c:pt idx="0">
                  <c:v>Exponent Footprint</c:v>
                </c:pt>
              </c:strCache>
            </c:strRef>
          </c:tx>
          <c:spPr>
            <a:solidFill>
              <a:srgbClr val="9381FF"/>
            </a:solidFill>
            <a:ln>
              <a:noFill/>
            </a:ln>
            <a:effectLst/>
          </c:spPr>
          <c:invertIfNegative val="0"/>
          <c:cat>
            <c:multiLvlStrRef>
              <c:f>Hoja1!$A$3:$B$18</c:f>
              <c:multiLvlStrCache>
                <c:ptCount val="16"/>
                <c:lvl>
                  <c:pt idx="0">
                    <c:v>Baseline</c:v>
                  </c:pt>
                  <c:pt idx="1">
                    <c:v>GA</c:v>
                  </c:pt>
                  <c:pt idx="2">
                    <c:v>SA</c:v>
                  </c:pt>
                  <c:pt idx="3">
                    <c:v>Greedy</c:v>
                  </c:pt>
                  <c:pt idx="4">
                    <c:v>Baseline</c:v>
                  </c:pt>
                  <c:pt idx="5">
                    <c:v>GA</c:v>
                  </c:pt>
                  <c:pt idx="6">
                    <c:v>SA</c:v>
                  </c:pt>
                  <c:pt idx="7">
                    <c:v>Greedy</c:v>
                  </c:pt>
                  <c:pt idx="8">
                    <c:v>Baseline</c:v>
                  </c:pt>
                  <c:pt idx="9">
                    <c:v>GA</c:v>
                  </c:pt>
                  <c:pt idx="10">
                    <c:v>SA</c:v>
                  </c:pt>
                  <c:pt idx="11">
                    <c:v>Greedy</c:v>
                  </c:pt>
                  <c:pt idx="12">
                    <c:v>Baseline</c:v>
                  </c:pt>
                  <c:pt idx="13">
                    <c:v>GA</c:v>
                  </c:pt>
                  <c:pt idx="14">
                    <c:v>SA</c:v>
                  </c:pt>
                  <c:pt idx="15">
                    <c:v>Greedy</c:v>
                  </c:pt>
                </c:lvl>
                <c:lvl>
                  <c:pt idx="0">
                    <c:v>ResNet18</c:v>
                  </c:pt>
                  <c:pt idx="4">
                    <c:v>ResNet50</c:v>
                  </c:pt>
                  <c:pt idx="8">
                    <c:v>MobileNetV2</c:v>
                  </c:pt>
                  <c:pt idx="12">
                    <c:v>DenseNet121</c:v>
                  </c:pt>
                </c:lvl>
              </c:multiLvlStrCache>
            </c:multiLvlStrRef>
          </c:cat>
          <c:val>
            <c:numRef>
              <c:f>Hoja1!$D$3:$D$18</c:f>
              <c:numCache>
                <c:formatCode>General</c:formatCode>
                <c:ptCount val="16"/>
                <c:pt idx="0">
                  <c:v>0.25</c:v>
                </c:pt>
                <c:pt idx="1">
                  <c:v>0.15515630884853726</c:v>
                </c:pt>
                <c:pt idx="2">
                  <c:v>0.15515630884853726</c:v>
                </c:pt>
                <c:pt idx="3">
                  <c:v>0.15515630884853726</c:v>
                </c:pt>
                <c:pt idx="4">
                  <c:v>0.25</c:v>
                </c:pt>
                <c:pt idx="5">
                  <c:v>0.1558554664061105</c:v>
                </c:pt>
                <c:pt idx="6">
                  <c:v>0.1558554664061105</c:v>
                </c:pt>
                <c:pt idx="7">
                  <c:v>0.1558554664061105</c:v>
                </c:pt>
                <c:pt idx="8">
                  <c:v>0.25</c:v>
                </c:pt>
                <c:pt idx="9">
                  <c:v>0.152216078223713</c:v>
                </c:pt>
                <c:pt idx="10">
                  <c:v>0.152216078223713</c:v>
                </c:pt>
                <c:pt idx="11">
                  <c:v>0.152216078223713</c:v>
                </c:pt>
                <c:pt idx="12">
                  <c:v>0.25</c:v>
                </c:pt>
                <c:pt idx="13">
                  <c:v>0.14795949241638851</c:v>
                </c:pt>
                <c:pt idx="14">
                  <c:v>0.14795949241638851</c:v>
                </c:pt>
                <c:pt idx="15">
                  <c:v>0.14795949241638851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88-4A02-ADE4-0A8E80591E1C}"/>
            </c:ext>
          </c:extLst>
        </c:ser>
        <c:ser>
          <c:idx val="2"/>
          <c:order val="2"/>
          <c:tx>
            <c:strRef>
              <c:f>Hoja1!$E$1:$E$2</c:f>
              <c:strCache>
                <c:ptCount val="2"/>
                <c:pt idx="0">
                  <c:v>Sign Footprint</c:v>
                </c:pt>
              </c:strCache>
            </c:strRef>
          </c:tx>
          <c:spPr>
            <a:solidFill>
              <a:srgbClr val="B8B8FF"/>
            </a:solidFill>
            <a:ln>
              <a:noFill/>
            </a:ln>
            <a:effectLst/>
          </c:spPr>
          <c:invertIfNegative val="0"/>
          <c:cat>
            <c:multiLvlStrRef>
              <c:f>Hoja1!$A$3:$B$18</c:f>
              <c:multiLvlStrCache>
                <c:ptCount val="16"/>
                <c:lvl>
                  <c:pt idx="0">
                    <c:v>Baseline</c:v>
                  </c:pt>
                  <c:pt idx="1">
                    <c:v>GA</c:v>
                  </c:pt>
                  <c:pt idx="2">
                    <c:v>SA</c:v>
                  </c:pt>
                  <c:pt idx="3">
                    <c:v>Greedy</c:v>
                  </c:pt>
                  <c:pt idx="4">
                    <c:v>Baseline</c:v>
                  </c:pt>
                  <c:pt idx="5">
                    <c:v>GA</c:v>
                  </c:pt>
                  <c:pt idx="6">
                    <c:v>SA</c:v>
                  </c:pt>
                  <c:pt idx="7">
                    <c:v>Greedy</c:v>
                  </c:pt>
                  <c:pt idx="8">
                    <c:v>Baseline</c:v>
                  </c:pt>
                  <c:pt idx="9">
                    <c:v>GA</c:v>
                  </c:pt>
                  <c:pt idx="10">
                    <c:v>SA</c:v>
                  </c:pt>
                  <c:pt idx="11">
                    <c:v>Greedy</c:v>
                  </c:pt>
                  <c:pt idx="12">
                    <c:v>Baseline</c:v>
                  </c:pt>
                  <c:pt idx="13">
                    <c:v>GA</c:v>
                  </c:pt>
                  <c:pt idx="14">
                    <c:v>SA</c:v>
                  </c:pt>
                  <c:pt idx="15">
                    <c:v>Greedy</c:v>
                  </c:pt>
                </c:lvl>
                <c:lvl>
                  <c:pt idx="0">
                    <c:v>ResNet18</c:v>
                  </c:pt>
                  <c:pt idx="4">
                    <c:v>ResNet50</c:v>
                  </c:pt>
                  <c:pt idx="8">
                    <c:v>MobileNetV2</c:v>
                  </c:pt>
                  <c:pt idx="12">
                    <c:v>DenseNet121</c:v>
                  </c:pt>
                </c:lvl>
              </c:multiLvlStrCache>
            </c:multiLvlStrRef>
          </c:cat>
          <c:val>
            <c:numRef>
              <c:f>Hoja1!$E$3:$E$18</c:f>
              <c:numCache>
                <c:formatCode>General</c:formatCode>
                <c:ptCount val="16"/>
                <c:pt idx="0">
                  <c:v>3.125E-2</c:v>
                </c:pt>
                <c:pt idx="1">
                  <c:v>3.125E-2</c:v>
                </c:pt>
                <c:pt idx="2">
                  <c:v>3.125E-2</c:v>
                </c:pt>
                <c:pt idx="3">
                  <c:v>3.125E-2</c:v>
                </c:pt>
                <c:pt idx="4">
                  <c:v>3.125E-2</c:v>
                </c:pt>
                <c:pt idx="5">
                  <c:v>3.125E-2</c:v>
                </c:pt>
                <c:pt idx="6">
                  <c:v>3.125E-2</c:v>
                </c:pt>
                <c:pt idx="7">
                  <c:v>3.125E-2</c:v>
                </c:pt>
                <c:pt idx="8">
                  <c:v>3.125E-2</c:v>
                </c:pt>
                <c:pt idx="9">
                  <c:v>3.125E-2</c:v>
                </c:pt>
                <c:pt idx="10">
                  <c:v>3.125E-2</c:v>
                </c:pt>
                <c:pt idx="11">
                  <c:v>3.125E-2</c:v>
                </c:pt>
                <c:pt idx="12">
                  <c:v>3.125E-2</c:v>
                </c:pt>
                <c:pt idx="13">
                  <c:v>3.125E-2</c:v>
                </c:pt>
                <c:pt idx="14">
                  <c:v>3.125E-2</c:v>
                </c:pt>
                <c:pt idx="15">
                  <c:v>3.125E-2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888-4A02-ADE4-0A8E80591E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938891568"/>
        <c:axId val="998516224"/>
      </c:barChart>
      <c:catAx>
        <c:axId val="938891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516224"/>
        <c:crosses val="autoZero"/>
        <c:auto val="1"/>
        <c:lblAlgn val="ctr"/>
        <c:lblOffset val="100"/>
        <c:noMultiLvlLbl val="0"/>
      </c:catAx>
      <c:valAx>
        <c:axId val="9985162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891568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aseline="0">
                <a:solidFill>
                  <a:schemeClr val="tx1"/>
                </a:solidFill>
              </a:rPr>
              <a:t>Compute Time Normalized To Greedy/Exhaustive Algorithm</a:t>
            </a:r>
            <a:endParaRPr lang="en-US" sz="180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Hoja1!$C$23</c:f>
              <c:strCache>
                <c:ptCount val="1"/>
                <c:pt idx="0">
                  <c:v>Normalized Time</c:v>
                </c:pt>
              </c:strCache>
            </c:strRef>
          </c:tx>
          <c:spPr>
            <a:solidFill>
              <a:srgbClr val="725BFF"/>
            </a:solidFill>
            <a:ln>
              <a:noFill/>
            </a:ln>
            <a:effectLst/>
          </c:spPr>
          <c:invertIfNegative val="0"/>
          <c:cat>
            <c:multiLvlStrRef>
              <c:f>Hoja1!$A$24:$B$35</c:f>
              <c:multiLvlStrCache>
                <c:ptCount val="12"/>
                <c:lvl>
                  <c:pt idx="0">
                    <c:v>Greedy</c:v>
                  </c:pt>
                  <c:pt idx="1">
                    <c:v>GA</c:v>
                  </c:pt>
                  <c:pt idx="2">
                    <c:v>SA</c:v>
                  </c:pt>
                  <c:pt idx="3">
                    <c:v>Greedy</c:v>
                  </c:pt>
                  <c:pt idx="4">
                    <c:v>GA</c:v>
                  </c:pt>
                  <c:pt idx="5">
                    <c:v>SA</c:v>
                  </c:pt>
                  <c:pt idx="6">
                    <c:v>Greedy</c:v>
                  </c:pt>
                  <c:pt idx="7">
                    <c:v>GA</c:v>
                  </c:pt>
                  <c:pt idx="8">
                    <c:v>SA</c:v>
                  </c:pt>
                  <c:pt idx="9">
                    <c:v>Greedy</c:v>
                  </c:pt>
                  <c:pt idx="10">
                    <c:v>GA</c:v>
                  </c:pt>
                  <c:pt idx="11">
                    <c:v>SA</c:v>
                  </c:pt>
                </c:lvl>
                <c:lvl>
                  <c:pt idx="0">
                    <c:v>ResNet18</c:v>
                  </c:pt>
                  <c:pt idx="3">
                    <c:v>ResNet50</c:v>
                  </c:pt>
                  <c:pt idx="6">
                    <c:v>MobileNetV2</c:v>
                  </c:pt>
                  <c:pt idx="9">
                    <c:v>DenseNet121</c:v>
                  </c:pt>
                </c:lvl>
              </c:multiLvlStrCache>
            </c:multiLvlStrRef>
          </c:cat>
          <c:val>
            <c:numRef>
              <c:f>Hoja1!$C$24:$C$35</c:f>
              <c:numCache>
                <c:formatCode>General</c:formatCode>
                <c:ptCount val="12"/>
                <c:pt idx="0">
                  <c:v>1</c:v>
                </c:pt>
                <c:pt idx="1">
                  <c:v>0.20308194485216438</c:v>
                </c:pt>
                <c:pt idx="2">
                  <c:v>6.0914835157653315E-2</c:v>
                </c:pt>
                <c:pt idx="3">
                  <c:v>1</c:v>
                </c:pt>
                <c:pt idx="4">
                  <c:v>0.13644080773661152</c:v>
                </c:pt>
                <c:pt idx="5">
                  <c:v>2.3459796976725001E-2</c:v>
                </c:pt>
                <c:pt idx="6">
                  <c:v>1</c:v>
                </c:pt>
                <c:pt idx="7">
                  <c:v>0.15868511672508234</c:v>
                </c:pt>
                <c:pt idx="8">
                  <c:v>1.8952977698622472E-2</c:v>
                </c:pt>
                <c:pt idx="9">
                  <c:v>1</c:v>
                </c:pt>
                <c:pt idx="10">
                  <c:v>7.6144826899186183E-2</c:v>
                </c:pt>
                <c:pt idx="11">
                  <c:v>1.0176538641996564E-2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36-4DF6-8D57-FB293F9A83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0"/>
        <c:overlap val="-27"/>
        <c:axId val="1013897728"/>
        <c:axId val="1174914224"/>
      </c:barChart>
      <c:catAx>
        <c:axId val="1013897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4914224"/>
        <c:crosses val="autoZero"/>
        <c:auto val="1"/>
        <c:lblAlgn val="ctr"/>
        <c:lblOffset val="100"/>
        <c:noMultiLvlLbl val="0"/>
      </c:catAx>
      <c:valAx>
        <c:axId val="11749142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3897728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CA" sz="1800">
                <a:solidFill>
                  <a:schemeClr val="tx1"/>
                </a:solidFill>
              </a:rPr>
              <a:t>Top-1 and Top-5 Accuracies Across All</a:t>
            </a:r>
            <a:r>
              <a:rPr lang="en-CA" sz="1800" baseline="0">
                <a:solidFill>
                  <a:schemeClr val="tx1"/>
                </a:solidFill>
              </a:rPr>
              <a:t> Algorithms and Networks</a:t>
            </a:r>
            <a:endParaRPr lang="en-CA" sz="180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Hoja1!$C$40</c:f>
              <c:strCache>
                <c:ptCount val="1"/>
                <c:pt idx="0">
                  <c:v>Top-1 Accuracy</c:v>
                </c:pt>
              </c:strCache>
            </c:strRef>
          </c:tx>
          <c:spPr>
            <a:solidFill>
              <a:srgbClr val="725BFF"/>
            </a:solidFill>
            <a:ln>
              <a:noFill/>
            </a:ln>
            <a:effectLst/>
          </c:spPr>
          <c:invertIfNegative val="0"/>
          <c:cat>
            <c:multiLvlStrRef>
              <c:f>Hoja1!$A$41:$B$56</c:f>
              <c:multiLvlStrCache>
                <c:ptCount val="16"/>
                <c:lvl>
                  <c:pt idx="0">
                    <c:v>Baseline</c:v>
                  </c:pt>
                  <c:pt idx="1">
                    <c:v>GA</c:v>
                  </c:pt>
                  <c:pt idx="2">
                    <c:v>SA</c:v>
                  </c:pt>
                  <c:pt idx="3">
                    <c:v>Greedy</c:v>
                  </c:pt>
                  <c:pt idx="4">
                    <c:v>Baseline</c:v>
                  </c:pt>
                  <c:pt idx="5">
                    <c:v>GA</c:v>
                  </c:pt>
                  <c:pt idx="6">
                    <c:v>SA</c:v>
                  </c:pt>
                  <c:pt idx="7">
                    <c:v>Greedy</c:v>
                  </c:pt>
                  <c:pt idx="8">
                    <c:v>Baseline</c:v>
                  </c:pt>
                  <c:pt idx="9">
                    <c:v>GA</c:v>
                  </c:pt>
                  <c:pt idx="10">
                    <c:v>SA</c:v>
                  </c:pt>
                  <c:pt idx="11">
                    <c:v>Greedy</c:v>
                  </c:pt>
                  <c:pt idx="12">
                    <c:v>Baseline</c:v>
                  </c:pt>
                  <c:pt idx="13">
                    <c:v>GA</c:v>
                  </c:pt>
                  <c:pt idx="14">
                    <c:v>SA</c:v>
                  </c:pt>
                  <c:pt idx="15">
                    <c:v>Greedy</c:v>
                  </c:pt>
                </c:lvl>
                <c:lvl>
                  <c:pt idx="0">
                    <c:v>ResNet18</c:v>
                  </c:pt>
                  <c:pt idx="4">
                    <c:v>ResNet50</c:v>
                  </c:pt>
                  <c:pt idx="8">
                    <c:v>MobileNetV2</c:v>
                  </c:pt>
                  <c:pt idx="12">
                    <c:v>DenseNet121</c:v>
                  </c:pt>
                </c:lvl>
              </c:multiLvlStrCache>
            </c:multiLvlStrRef>
          </c:cat>
          <c:val>
            <c:numRef>
              <c:f>Hoja1!$C$41:$C$56</c:f>
              <c:numCache>
                <c:formatCode>General</c:formatCode>
                <c:ptCount val="16"/>
                <c:pt idx="0">
                  <c:v>74.14</c:v>
                </c:pt>
                <c:pt idx="1">
                  <c:v>74.05</c:v>
                </c:pt>
                <c:pt idx="2">
                  <c:v>74.19</c:v>
                </c:pt>
                <c:pt idx="3">
                  <c:v>74.23</c:v>
                </c:pt>
                <c:pt idx="4">
                  <c:v>74.05</c:v>
                </c:pt>
                <c:pt idx="5">
                  <c:v>73.959999999999994</c:v>
                </c:pt>
                <c:pt idx="6">
                  <c:v>74</c:v>
                </c:pt>
                <c:pt idx="7">
                  <c:v>73.98</c:v>
                </c:pt>
                <c:pt idx="8">
                  <c:v>71.05</c:v>
                </c:pt>
                <c:pt idx="9">
                  <c:v>71.14</c:v>
                </c:pt>
                <c:pt idx="10">
                  <c:v>71.17</c:v>
                </c:pt>
                <c:pt idx="11">
                  <c:v>71.069999999999993</c:v>
                </c:pt>
                <c:pt idx="12">
                  <c:v>77.430000000000007</c:v>
                </c:pt>
                <c:pt idx="13">
                  <c:v>77.27</c:v>
                </c:pt>
                <c:pt idx="14">
                  <c:v>77.27</c:v>
                </c:pt>
                <c:pt idx="15">
                  <c:v>77.16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2D-4492-B020-F99596C7D61E}"/>
            </c:ext>
          </c:extLst>
        </c:ser>
        <c:ser>
          <c:idx val="1"/>
          <c:order val="1"/>
          <c:tx>
            <c:strRef>
              <c:f>Hoja1!$D$40</c:f>
              <c:strCache>
                <c:ptCount val="1"/>
                <c:pt idx="0">
                  <c:v>Top-5 Accuracy</c:v>
                </c:pt>
              </c:strCache>
            </c:strRef>
          </c:tx>
          <c:spPr>
            <a:solidFill>
              <a:srgbClr val="9381FF"/>
            </a:solidFill>
            <a:ln>
              <a:noFill/>
            </a:ln>
            <a:effectLst/>
          </c:spPr>
          <c:invertIfNegative val="0"/>
          <c:cat>
            <c:multiLvlStrRef>
              <c:f>Hoja1!$A$41:$B$56</c:f>
              <c:multiLvlStrCache>
                <c:ptCount val="16"/>
                <c:lvl>
                  <c:pt idx="0">
                    <c:v>Baseline</c:v>
                  </c:pt>
                  <c:pt idx="1">
                    <c:v>GA</c:v>
                  </c:pt>
                  <c:pt idx="2">
                    <c:v>SA</c:v>
                  </c:pt>
                  <c:pt idx="3">
                    <c:v>Greedy</c:v>
                  </c:pt>
                  <c:pt idx="4">
                    <c:v>Baseline</c:v>
                  </c:pt>
                  <c:pt idx="5">
                    <c:v>GA</c:v>
                  </c:pt>
                  <c:pt idx="6">
                    <c:v>SA</c:v>
                  </c:pt>
                  <c:pt idx="7">
                    <c:v>Greedy</c:v>
                  </c:pt>
                  <c:pt idx="8">
                    <c:v>Baseline</c:v>
                  </c:pt>
                  <c:pt idx="9">
                    <c:v>GA</c:v>
                  </c:pt>
                  <c:pt idx="10">
                    <c:v>SA</c:v>
                  </c:pt>
                  <c:pt idx="11">
                    <c:v>Greedy</c:v>
                  </c:pt>
                  <c:pt idx="12">
                    <c:v>Baseline</c:v>
                  </c:pt>
                  <c:pt idx="13">
                    <c:v>GA</c:v>
                  </c:pt>
                  <c:pt idx="14">
                    <c:v>SA</c:v>
                  </c:pt>
                  <c:pt idx="15">
                    <c:v>Greedy</c:v>
                  </c:pt>
                </c:lvl>
                <c:lvl>
                  <c:pt idx="0">
                    <c:v>ResNet18</c:v>
                  </c:pt>
                  <c:pt idx="4">
                    <c:v>ResNet50</c:v>
                  </c:pt>
                  <c:pt idx="8">
                    <c:v>MobileNetV2</c:v>
                  </c:pt>
                  <c:pt idx="12">
                    <c:v>DenseNet121</c:v>
                  </c:pt>
                </c:lvl>
              </c:multiLvlStrCache>
            </c:multiLvlStrRef>
          </c:cat>
          <c:val>
            <c:numRef>
              <c:f>Hoja1!$D$41:$D$56</c:f>
              <c:numCache>
                <c:formatCode>General</c:formatCode>
                <c:ptCount val="16"/>
                <c:pt idx="0">
                  <c:v>92.39</c:v>
                </c:pt>
                <c:pt idx="1">
                  <c:v>92.52</c:v>
                </c:pt>
                <c:pt idx="2">
                  <c:v>92.49</c:v>
                </c:pt>
                <c:pt idx="3">
                  <c:v>92.55</c:v>
                </c:pt>
                <c:pt idx="4">
                  <c:v>92.84</c:v>
                </c:pt>
                <c:pt idx="5">
                  <c:v>93</c:v>
                </c:pt>
                <c:pt idx="6">
                  <c:v>92.98</c:v>
                </c:pt>
                <c:pt idx="7">
                  <c:v>92.82</c:v>
                </c:pt>
                <c:pt idx="8">
                  <c:v>92.71</c:v>
                </c:pt>
                <c:pt idx="9">
                  <c:v>92.66</c:v>
                </c:pt>
                <c:pt idx="10">
                  <c:v>92.69</c:v>
                </c:pt>
                <c:pt idx="11">
                  <c:v>92.71</c:v>
                </c:pt>
                <c:pt idx="12">
                  <c:v>94.12</c:v>
                </c:pt>
                <c:pt idx="13">
                  <c:v>94.29</c:v>
                </c:pt>
                <c:pt idx="14">
                  <c:v>94.28</c:v>
                </c:pt>
                <c:pt idx="15">
                  <c:v>94.26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2D-4492-B020-F99596C7D6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3593168"/>
        <c:axId val="1154522320"/>
      </c:barChart>
      <c:catAx>
        <c:axId val="1153593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522320"/>
        <c:crosses val="autoZero"/>
        <c:auto val="1"/>
        <c:lblAlgn val="ctr"/>
        <c:lblOffset val="100"/>
        <c:noMultiLvlLbl val="0"/>
      </c:catAx>
      <c:valAx>
        <c:axId val="115452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3593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210951</xdr:colOff>
      <xdr:row>2</xdr:row>
      <xdr:rowOff>2240</xdr:rowOff>
    </xdr:from>
    <xdr:to>
      <xdr:col>17</xdr:col>
      <xdr:colOff>594951</xdr:colOff>
      <xdr:row>22</xdr:row>
      <xdr:rowOff>152240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460D764F-20CC-F8E8-C4DE-9ADDDC2B5A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616602</xdr:colOff>
      <xdr:row>1</xdr:row>
      <xdr:rowOff>186577</xdr:rowOff>
    </xdr:from>
    <xdr:to>
      <xdr:col>26</xdr:col>
      <xdr:colOff>238602</xdr:colOff>
      <xdr:row>22</xdr:row>
      <xdr:rowOff>146077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C8B228DD-7F6E-6B35-FF48-E6EF4B1509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212913</xdr:colOff>
      <xdr:row>23</xdr:row>
      <xdr:rowOff>17930</xdr:rowOff>
    </xdr:from>
    <xdr:to>
      <xdr:col>26</xdr:col>
      <xdr:colOff>218913</xdr:colOff>
      <xdr:row>38</xdr:row>
      <xdr:rowOff>40430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F09FF610-1BB3-E6F9-D189-FDC78F452E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5EC4EE-1649-458F-86E5-A91F6AE98F02}">
  <dimension ref="A1:I56"/>
  <sheetViews>
    <sheetView tabSelected="1" topLeftCell="E1" zoomScale="85" zoomScaleNormal="85" workbookViewId="0">
      <selection activeCell="AA17" sqref="AA17"/>
    </sheetView>
  </sheetViews>
  <sheetFormatPr baseColWidth="10" defaultRowHeight="15" x14ac:dyDescent="0.25"/>
  <cols>
    <col min="3" max="3" width="17.7109375" bestFit="1" customWidth="1"/>
    <col min="5" max="5" width="13.42578125" bestFit="1" customWidth="1"/>
  </cols>
  <sheetData>
    <row r="1" spans="1:9" x14ac:dyDescent="0.25">
      <c r="C1" t="s">
        <v>8</v>
      </c>
      <c r="D1" t="s">
        <v>9</v>
      </c>
      <c r="E1" t="s">
        <v>10</v>
      </c>
      <c r="F1" t="s">
        <v>12</v>
      </c>
    </row>
    <row r="3" spans="1:9" x14ac:dyDescent="0.25">
      <c r="A3" t="s">
        <v>0</v>
      </c>
      <c r="B3" t="s">
        <v>7</v>
      </c>
      <c r="C3">
        <v>0.71875</v>
      </c>
      <c r="D3">
        <v>0.25</v>
      </c>
      <c r="E3">
        <v>3.125E-2</v>
      </c>
      <c r="F3">
        <f>SUM(C3:E3)</f>
        <v>1</v>
      </c>
    </row>
    <row r="4" spans="1:9" x14ac:dyDescent="0.25">
      <c r="B4" t="s">
        <v>2</v>
      </c>
      <c r="C4">
        <f>(0.273484706761537*23)/32</f>
        <v>0.19656713298485473</v>
      </c>
      <c r="D4">
        <f>(8*0.620625235394149)/32</f>
        <v>0.15515630884853726</v>
      </c>
      <c r="E4">
        <f t="shared" ref="E4" si="0">E3</f>
        <v>3.125E-2</v>
      </c>
      <c r="F4">
        <f t="shared" ref="F4" si="1">SUM(C4:E4)</f>
        <v>0.38297344183339199</v>
      </c>
      <c r="I4" t="s">
        <v>11</v>
      </c>
    </row>
    <row r="5" spans="1:9" x14ac:dyDescent="0.25">
      <c r="B5" t="s">
        <v>1</v>
      </c>
      <c r="C5">
        <f>(0.189189906695837*23)/32</f>
        <v>0.13598024543763285</v>
      </c>
      <c r="D5">
        <f>(8*0.620625235394149)/32</f>
        <v>0.15515630884853726</v>
      </c>
      <c r="E5">
        <f>E4</f>
        <v>3.125E-2</v>
      </c>
      <c r="F5">
        <f>SUM(C5:E5)</f>
        <v>0.32238655428617013</v>
      </c>
      <c r="I5" t="s">
        <v>13</v>
      </c>
    </row>
    <row r="6" spans="1:9" x14ac:dyDescent="0.25">
      <c r="B6" t="s">
        <v>3</v>
      </c>
      <c r="C6">
        <f>(0.187465295645127*23)/32</f>
        <v>0.13474068124493505</v>
      </c>
      <c r="D6">
        <f>(8*0.620625235394149)/32</f>
        <v>0.15515630884853726</v>
      </c>
      <c r="E6">
        <f t="shared" ref="E6" si="2">E5</f>
        <v>3.125E-2</v>
      </c>
      <c r="F6">
        <f t="shared" ref="F6" si="3">SUM(C6:E6)</f>
        <v>0.32114699009347231</v>
      </c>
      <c r="I6" t="s">
        <v>11</v>
      </c>
    </row>
    <row r="7" spans="1:9" x14ac:dyDescent="0.25">
      <c r="A7" t="s">
        <v>4</v>
      </c>
      <c r="B7" t="s">
        <v>7</v>
      </c>
      <c r="C7">
        <v>0.71875</v>
      </c>
      <c r="D7">
        <v>0.25</v>
      </c>
      <c r="E7">
        <v>3.125E-2</v>
      </c>
      <c r="F7">
        <f>SUM(C7:E7)</f>
        <v>1</v>
      </c>
    </row>
    <row r="8" spans="1:9" x14ac:dyDescent="0.25">
      <c r="B8" t="s">
        <v>2</v>
      </c>
      <c r="C8">
        <f>(0.303860370546121*23)/32</f>
        <v>0.21839964133002446</v>
      </c>
      <c r="D8">
        <f t="shared" ref="D8:D10" si="4">(8*0.623421865624442)/32</f>
        <v>0.1558554664061105</v>
      </c>
      <c r="E8">
        <f t="shared" ref="E8" si="5">E7</f>
        <v>3.125E-2</v>
      </c>
      <c r="F8">
        <f t="shared" ref="F8" si="6">SUM(C8:E8)</f>
        <v>0.40550510773613496</v>
      </c>
      <c r="I8" t="s">
        <v>13</v>
      </c>
    </row>
    <row r="9" spans="1:9" x14ac:dyDescent="0.25">
      <c r="B9" t="s">
        <v>1</v>
      </c>
      <c r="C9">
        <f>(0.304347826086956*23)/32</f>
        <v>0.21874999999999961</v>
      </c>
      <c r="D9">
        <f>(8*0.623421865624442)/32</f>
        <v>0.1558554664061105</v>
      </c>
      <c r="E9">
        <f>E8</f>
        <v>3.125E-2</v>
      </c>
      <c r="F9">
        <f>SUM(C9:E9)</f>
        <v>0.40585546640611014</v>
      </c>
      <c r="I9" t="s">
        <v>13</v>
      </c>
    </row>
    <row r="10" spans="1:9" x14ac:dyDescent="0.25">
      <c r="B10" t="s">
        <v>3</v>
      </c>
      <c r="C10">
        <f>(0.191148380855547*23)/32</f>
        <v>0.13738789873992441</v>
      </c>
      <c r="D10">
        <f t="shared" si="4"/>
        <v>0.1558554664061105</v>
      </c>
      <c r="E10">
        <f t="shared" ref="E10" si="7">E9</f>
        <v>3.125E-2</v>
      </c>
      <c r="F10">
        <f t="shared" ref="F10" si="8">SUM(C10:E10)</f>
        <v>0.32449336514603488</v>
      </c>
      <c r="I10" t="s">
        <v>11</v>
      </c>
    </row>
    <row r="11" spans="1:9" x14ac:dyDescent="0.25">
      <c r="A11" t="s">
        <v>5</v>
      </c>
      <c r="B11" t="s">
        <v>7</v>
      </c>
      <c r="C11">
        <v>0.71875</v>
      </c>
      <c r="D11">
        <v>0.25</v>
      </c>
      <c r="E11">
        <v>3.125E-2</v>
      </c>
      <c r="F11">
        <f>SUM(C11:E11)</f>
        <v>1</v>
      </c>
    </row>
    <row r="12" spans="1:9" x14ac:dyDescent="0.25">
      <c r="B12" t="s">
        <v>2</v>
      </c>
      <c r="C12">
        <f>(0.3043292332806*23)/32</f>
        <v>0.21873663642043126</v>
      </c>
      <c r="D12">
        <f t="shared" ref="D12:D14" si="9">(8*0.608864312894852)/32</f>
        <v>0.152216078223713</v>
      </c>
      <c r="E12">
        <f t="shared" ref="E12" si="10">E11</f>
        <v>3.125E-2</v>
      </c>
      <c r="F12">
        <f t="shared" ref="F12" si="11">SUM(C12:E12)</f>
        <v>0.40220271464414425</v>
      </c>
      <c r="I12" t="s">
        <v>11</v>
      </c>
    </row>
    <row r="13" spans="1:9" x14ac:dyDescent="0.25">
      <c r="B13" t="s">
        <v>1</v>
      </c>
      <c r="C13">
        <f>(0.225823142030302*23)/32</f>
        <v>0.16231038333427955</v>
      </c>
      <c r="D13">
        <f>(8*0.608864312894852)/32</f>
        <v>0.152216078223713</v>
      </c>
      <c r="E13">
        <f>E12</f>
        <v>3.125E-2</v>
      </c>
      <c r="F13">
        <f>SUM(C13:E13)</f>
        <v>0.34577646155799258</v>
      </c>
      <c r="I13" t="s">
        <v>13</v>
      </c>
    </row>
    <row r="14" spans="1:9" x14ac:dyDescent="0.25">
      <c r="B14" t="s">
        <v>3</v>
      </c>
      <c r="C14">
        <f>(0.265803050178934*23)/32</f>
        <v>0.19104594231610883</v>
      </c>
      <c r="D14">
        <f t="shared" si="9"/>
        <v>0.152216078223713</v>
      </c>
      <c r="E14">
        <f t="shared" ref="E14" si="12">E13</f>
        <v>3.125E-2</v>
      </c>
      <c r="F14">
        <f t="shared" ref="F14" si="13">SUM(C14:E14)</f>
        <v>0.3745120205398218</v>
      </c>
      <c r="I14" t="s">
        <v>11</v>
      </c>
    </row>
    <row r="15" spans="1:9" x14ac:dyDescent="0.25">
      <c r="A15" t="s">
        <v>6</v>
      </c>
      <c r="B15" t="s">
        <v>7</v>
      </c>
      <c r="C15">
        <v>0.71875</v>
      </c>
      <c r="D15">
        <v>0.25</v>
      </c>
      <c r="E15">
        <v>3.125E-2</v>
      </c>
      <c r="F15">
        <f>SUM(C15:E15)</f>
        <v>1</v>
      </c>
    </row>
    <row r="16" spans="1:9" x14ac:dyDescent="0.25">
      <c r="B16" t="s">
        <v>2</v>
      </c>
      <c r="C16">
        <f>(0.261049865003514*23)/32</f>
        <v>0.1876295904712757</v>
      </c>
      <c r="D16">
        <f t="shared" ref="D16:D18" si="14">(8*0.591837969665554)/32</f>
        <v>0.14795949241638851</v>
      </c>
      <c r="E16">
        <f t="shared" ref="E16" si="15">E15</f>
        <v>3.125E-2</v>
      </c>
      <c r="F16">
        <f t="shared" ref="F16" si="16">SUM(C16:E16)</f>
        <v>0.3668390828876642</v>
      </c>
      <c r="I16" t="s">
        <v>11</v>
      </c>
    </row>
    <row r="17" spans="1:9" x14ac:dyDescent="0.25">
      <c r="B17" t="s">
        <v>1</v>
      </c>
      <c r="C17">
        <f>(0.161117914273011*23)/32</f>
        <v>0.11580350088372666</v>
      </c>
      <c r="D17">
        <f>(8*0.591837969665554)/32</f>
        <v>0.14795949241638851</v>
      </c>
      <c r="E17">
        <f>E16</f>
        <v>3.125E-2</v>
      </c>
      <c r="F17">
        <f>SUM(C17:E17)</f>
        <v>0.29501299330011516</v>
      </c>
      <c r="I17" t="s">
        <v>13</v>
      </c>
    </row>
    <row r="18" spans="1:9" x14ac:dyDescent="0.25">
      <c r="B18" t="s">
        <v>3</v>
      </c>
      <c r="C18">
        <f>(0.170340010051514*23)/32</f>
        <v>0.1224318822245257</v>
      </c>
      <c r="D18">
        <f t="shared" si="14"/>
        <v>0.14795949241638851</v>
      </c>
      <c r="E18">
        <f t="shared" ref="E18" si="17">E17</f>
        <v>3.125E-2</v>
      </c>
      <c r="F18">
        <f t="shared" ref="F18" si="18">SUM(C18:E18)</f>
        <v>0.30164137464091423</v>
      </c>
      <c r="I18" t="s">
        <v>11</v>
      </c>
    </row>
    <row r="23" spans="1:9" x14ac:dyDescent="0.25">
      <c r="C23" t="s">
        <v>14</v>
      </c>
    </row>
    <row r="24" spans="1:9" x14ac:dyDescent="0.25">
      <c r="A24" t="s">
        <v>0</v>
      </c>
      <c r="B24" t="s">
        <v>3</v>
      </c>
      <c r="C24">
        <f>E24/$E$24</f>
        <v>1</v>
      </c>
      <c r="E24">
        <v>62.808135509490903</v>
      </c>
      <c r="F24">
        <f>C24/C26</f>
        <v>16.416362244302331</v>
      </c>
    </row>
    <row r="25" spans="1:9" x14ac:dyDescent="0.25">
      <c r="B25" t="s">
        <v>2</v>
      </c>
      <c r="C25">
        <f>E25/$E$24</f>
        <v>0.20308194485216438</v>
      </c>
      <c r="E25">
        <v>12.7551983118057</v>
      </c>
    </row>
    <row r="26" spans="1:9" x14ac:dyDescent="0.25">
      <c r="B26" t="s">
        <v>1</v>
      </c>
      <c r="C26">
        <f>E26/$E$24</f>
        <v>6.0914835157653315E-2</v>
      </c>
      <c r="E26">
        <v>3.8259472211201899</v>
      </c>
    </row>
    <row r="27" spans="1:9" x14ac:dyDescent="0.25">
      <c r="A27" t="s">
        <v>4</v>
      </c>
      <c r="B27" t="s">
        <v>3</v>
      </c>
      <c r="C27">
        <f>E27/$E$27</f>
        <v>1</v>
      </c>
      <c r="E27">
        <v>418.50126346349703</v>
      </c>
    </row>
    <row r="28" spans="1:9" x14ac:dyDescent="0.25">
      <c r="B28" t="s">
        <v>2</v>
      </c>
      <c r="C28">
        <f t="shared" ref="C28:C29" si="19">E28/$E$27</f>
        <v>0.13644080773661152</v>
      </c>
      <c r="E28">
        <v>57.100650425752001</v>
      </c>
    </row>
    <row r="29" spans="1:9" x14ac:dyDescent="0.25">
      <c r="B29" t="s">
        <v>1</v>
      </c>
      <c r="C29">
        <f t="shared" si="19"/>
        <v>2.3459796976725001E-2</v>
      </c>
      <c r="E29">
        <v>9.8179546753565408</v>
      </c>
    </row>
    <row r="30" spans="1:9" x14ac:dyDescent="0.25">
      <c r="A30" t="s">
        <v>5</v>
      </c>
      <c r="B30" t="s">
        <v>3</v>
      </c>
      <c r="C30">
        <f>E30/$E$30</f>
        <v>1</v>
      </c>
      <c r="E30">
        <v>352.29876520633599</v>
      </c>
    </row>
    <row r="31" spans="1:9" x14ac:dyDescent="0.25">
      <c r="B31" t="s">
        <v>2</v>
      </c>
      <c r="C31">
        <f t="shared" ref="C31:C32" si="20">E31/$E$30</f>
        <v>0.15868511672508234</v>
      </c>
      <c r="E31">
        <v>55.904570678869803</v>
      </c>
    </row>
    <row r="32" spans="1:9" x14ac:dyDescent="0.25">
      <c r="B32" t="s">
        <v>1</v>
      </c>
      <c r="C32">
        <f t="shared" si="20"/>
        <v>1.8952977698622472E-2</v>
      </c>
      <c r="E32">
        <v>6.6771106402079203</v>
      </c>
    </row>
    <row r="33" spans="1:5" x14ac:dyDescent="0.25">
      <c r="A33" t="s">
        <v>6</v>
      </c>
      <c r="B33" t="s">
        <v>3</v>
      </c>
      <c r="C33">
        <f>E33/$E$33</f>
        <v>1</v>
      </c>
      <c r="E33">
        <v>1732.68142674764</v>
      </c>
    </row>
    <row r="34" spans="1:5" x14ac:dyDescent="0.25">
      <c r="B34" t="s">
        <v>2</v>
      </c>
      <c r="C34">
        <f t="shared" ref="C34:C35" si="21">E34/$E$33</f>
        <v>7.6144826899186183E-2</v>
      </c>
      <c r="E34">
        <v>131.934727311134</v>
      </c>
    </row>
    <row r="35" spans="1:5" x14ac:dyDescent="0.25">
      <c r="B35" t="s">
        <v>1</v>
      </c>
      <c r="C35">
        <f t="shared" si="21"/>
        <v>1.0176538641996564E-2</v>
      </c>
      <c r="E35">
        <v>17.632699493567099</v>
      </c>
    </row>
    <row r="40" spans="1:5" x14ac:dyDescent="0.25">
      <c r="C40" t="s">
        <v>15</v>
      </c>
      <c r="D40" t="s">
        <v>16</v>
      </c>
    </row>
    <row r="41" spans="1:5" x14ac:dyDescent="0.25">
      <c r="A41" t="s">
        <v>0</v>
      </c>
      <c r="B41" t="s">
        <v>7</v>
      </c>
      <c r="C41">
        <v>74.14</v>
      </c>
      <c r="D41">
        <v>92.39</v>
      </c>
    </row>
    <row r="42" spans="1:5" x14ac:dyDescent="0.25">
      <c r="B42" t="s">
        <v>2</v>
      </c>
      <c r="C42">
        <v>74.05</v>
      </c>
      <c r="D42">
        <v>92.52</v>
      </c>
    </row>
    <row r="43" spans="1:5" x14ac:dyDescent="0.25">
      <c r="B43" t="s">
        <v>1</v>
      </c>
      <c r="C43">
        <v>74.19</v>
      </c>
      <c r="D43">
        <v>92.49</v>
      </c>
    </row>
    <row r="44" spans="1:5" x14ac:dyDescent="0.25">
      <c r="B44" t="s">
        <v>3</v>
      </c>
      <c r="C44">
        <v>74.23</v>
      </c>
      <c r="D44">
        <v>92.55</v>
      </c>
    </row>
    <row r="45" spans="1:5" x14ac:dyDescent="0.25">
      <c r="A45" t="s">
        <v>4</v>
      </c>
      <c r="B45" t="s">
        <v>7</v>
      </c>
      <c r="C45">
        <v>74.05</v>
      </c>
      <c r="D45">
        <v>92.84</v>
      </c>
    </row>
    <row r="46" spans="1:5" x14ac:dyDescent="0.25">
      <c r="B46" t="s">
        <v>2</v>
      </c>
      <c r="C46">
        <v>73.959999999999994</v>
      </c>
      <c r="D46">
        <v>93</v>
      </c>
    </row>
    <row r="47" spans="1:5" x14ac:dyDescent="0.25">
      <c r="B47" t="s">
        <v>1</v>
      </c>
      <c r="C47">
        <v>74</v>
      </c>
      <c r="D47">
        <v>92.98</v>
      </c>
    </row>
    <row r="48" spans="1:5" x14ac:dyDescent="0.25">
      <c r="B48" t="s">
        <v>3</v>
      </c>
      <c r="C48">
        <v>73.98</v>
      </c>
      <c r="D48">
        <v>92.82</v>
      </c>
    </row>
    <row r="49" spans="1:4" x14ac:dyDescent="0.25">
      <c r="A49" t="s">
        <v>5</v>
      </c>
      <c r="B49" t="s">
        <v>7</v>
      </c>
      <c r="C49">
        <v>71.05</v>
      </c>
      <c r="D49">
        <v>92.71</v>
      </c>
    </row>
    <row r="50" spans="1:4" x14ac:dyDescent="0.25">
      <c r="B50" t="s">
        <v>2</v>
      </c>
      <c r="C50">
        <v>71.14</v>
      </c>
      <c r="D50">
        <v>92.66</v>
      </c>
    </row>
    <row r="51" spans="1:4" x14ac:dyDescent="0.25">
      <c r="B51" t="s">
        <v>1</v>
      </c>
      <c r="C51">
        <v>71.17</v>
      </c>
      <c r="D51">
        <v>92.69</v>
      </c>
    </row>
    <row r="52" spans="1:4" x14ac:dyDescent="0.25">
      <c r="B52" t="s">
        <v>3</v>
      </c>
      <c r="C52">
        <v>71.069999999999993</v>
      </c>
      <c r="D52">
        <v>92.71</v>
      </c>
    </row>
    <row r="53" spans="1:4" x14ac:dyDescent="0.25">
      <c r="A53" t="s">
        <v>6</v>
      </c>
      <c r="B53" t="s">
        <v>7</v>
      </c>
      <c r="C53">
        <v>77.430000000000007</v>
      </c>
      <c r="D53">
        <v>94.12</v>
      </c>
    </row>
    <row r="54" spans="1:4" x14ac:dyDescent="0.25">
      <c r="B54" t="s">
        <v>2</v>
      </c>
      <c r="C54">
        <v>77.27</v>
      </c>
      <c r="D54">
        <v>94.29</v>
      </c>
    </row>
    <row r="55" spans="1:4" x14ac:dyDescent="0.25">
      <c r="B55" t="s">
        <v>1</v>
      </c>
      <c r="C55">
        <v>77.27</v>
      </c>
      <c r="D55">
        <v>94.28</v>
      </c>
    </row>
    <row r="56" spans="1:4" x14ac:dyDescent="0.25">
      <c r="B56" t="s">
        <v>3</v>
      </c>
      <c r="C56">
        <v>77.16</v>
      </c>
      <c r="D56">
        <v>94.26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Etsmsj Torres</dc:creator>
  <cp:lastModifiedBy>Etsmsj Torres</cp:lastModifiedBy>
  <dcterms:created xsi:type="dcterms:W3CDTF">2023-04-06T00:25:48Z</dcterms:created>
  <dcterms:modified xsi:type="dcterms:W3CDTF">2023-04-11T03:12:19Z</dcterms:modified>
</cp:coreProperties>
</file>