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587153f61b7cb0/Desktop/Derivative Securities Project/"/>
    </mc:Choice>
  </mc:AlternateContent>
  <xr:revisionPtr revIDLastSave="12" documentId="8_{03ABDF7A-A591-4F15-BB8C-FB5A2192594E}" xr6:coauthVersionLast="47" xr6:coauthVersionMax="47" xr10:uidLastSave="{41421D9E-C473-4D6B-A672-9251CDCB910A}"/>
  <bookViews>
    <workbookView xWindow="-110" yWindow="-110" windowWidth="38620" windowHeight="21100" activeTab="7" xr2:uid="{893033B3-B0DC-4079-88F2-8EF50B7D2121}"/>
  </bookViews>
  <sheets>
    <sheet name="Part 1.1 data" sheetId="1" r:id="rId1"/>
    <sheet name="Part 1.2 returns" sheetId="8" r:id="rId2"/>
    <sheet name="Part 2 Guide" sheetId="2" r:id="rId3"/>
    <sheet name="Cov. Corr." sheetId="7" r:id="rId4"/>
    <sheet name="Part 2 Decomposition" sheetId="4" r:id="rId5"/>
    <sheet name="Static Optimization" sheetId="9" r:id="rId6"/>
    <sheet name="Dynamic Optimization" sheetId="10" r:id="rId7"/>
    <sheet name="Regression" sheetId="11" r:id="rId8"/>
  </sheets>
  <definedNames>
    <definedName name="solver_eng" localSheetId="0" hidden="1">1</definedName>
    <definedName name="solver_eng" localSheetId="1" hidden="1">1</definedName>
    <definedName name="solver_neg" localSheetId="0" hidden="1">1</definedName>
    <definedName name="solver_neg" localSheetId="1" hidden="1">1</definedName>
    <definedName name="solver_num" localSheetId="0" hidden="1">0</definedName>
    <definedName name="solver_num" localSheetId="1" hidden="1">0</definedName>
    <definedName name="solver_opt" localSheetId="0" hidden="1">'Part 1.2 returns'!$I$6</definedName>
    <definedName name="solver_opt" localSheetId="1" hidden="1">'Part 1.2 returns'!$AA$3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5" i="8" l="1"/>
  <c r="C35" i="4"/>
  <c r="J71" i="7"/>
  <c r="K71" i="7"/>
  <c r="L71" i="7"/>
  <c r="M71" i="7"/>
  <c r="N71" i="7"/>
  <c r="J72" i="7"/>
  <c r="K72" i="7"/>
  <c r="L72" i="7"/>
  <c r="M72" i="7"/>
  <c r="N72" i="7"/>
  <c r="J73" i="7"/>
  <c r="K73" i="7"/>
  <c r="L73" i="7"/>
  <c r="M73" i="7"/>
  <c r="N73" i="7"/>
  <c r="J74" i="7"/>
  <c r="K74" i="7"/>
  <c r="L74" i="7"/>
  <c r="M74" i="7"/>
  <c r="N74" i="7"/>
  <c r="K70" i="7"/>
  <c r="L70" i="7"/>
  <c r="M70" i="7"/>
  <c r="N70" i="7"/>
  <c r="J70" i="7"/>
  <c r="C71" i="7"/>
  <c r="D71" i="7"/>
  <c r="E71" i="7"/>
  <c r="F71" i="7"/>
  <c r="G71" i="7"/>
  <c r="C72" i="7"/>
  <c r="D72" i="7"/>
  <c r="E72" i="7"/>
  <c r="F72" i="7"/>
  <c r="G72" i="7"/>
  <c r="C73" i="7"/>
  <c r="D73" i="7"/>
  <c r="E73" i="7"/>
  <c r="F73" i="7"/>
  <c r="G73" i="7"/>
  <c r="C74" i="7"/>
  <c r="D74" i="7"/>
  <c r="E74" i="7"/>
  <c r="F74" i="7"/>
  <c r="G74" i="7"/>
  <c r="D70" i="7"/>
  <c r="E70" i="7"/>
  <c r="F70" i="7"/>
  <c r="G70" i="7"/>
  <c r="C70" i="7"/>
  <c r="C34" i="4"/>
  <c r="C33" i="4"/>
  <c r="E53" i="7" l="1"/>
  <c r="L53" i="7"/>
  <c r="J52" i="7"/>
  <c r="K52" i="7"/>
  <c r="L52" i="7"/>
  <c r="M52" i="7"/>
  <c r="N52" i="7"/>
  <c r="J53" i="7"/>
  <c r="K53" i="7"/>
  <c r="M53" i="7"/>
  <c r="N53" i="7"/>
  <c r="J54" i="7"/>
  <c r="K54" i="7"/>
  <c r="L54" i="7"/>
  <c r="M54" i="7"/>
  <c r="N54" i="7"/>
  <c r="J55" i="7"/>
  <c r="K55" i="7"/>
  <c r="L55" i="7"/>
  <c r="M55" i="7"/>
  <c r="N55" i="7"/>
  <c r="K51" i="7"/>
  <c r="L51" i="7"/>
  <c r="M51" i="7"/>
  <c r="N51" i="7"/>
  <c r="J51" i="7"/>
  <c r="J33" i="7"/>
  <c r="K33" i="7"/>
  <c r="L33" i="7"/>
  <c r="M33" i="7"/>
  <c r="N33" i="7"/>
  <c r="J34" i="7"/>
  <c r="K34" i="7"/>
  <c r="L34" i="7"/>
  <c r="M34" i="7"/>
  <c r="N34" i="7"/>
  <c r="J35" i="7"/>
  <c r="K35" i="7"/>
  <c r="L35" i="7"/>
  <c r="M35" i="7"/>
  <c r="N35" i="7"/>
  <c r="J36" i="7"/>
  <c r="K36" i="7"/>
  <c r="L36" i="7"/>
  <c r="M36" i="7"/>
  <c r="N36" i="7"/>
  <c r="K32" i="7"/>
  <c r="L32" i="7"/>
  <c r="M32" i="7"/>
  <c r="N32" i="7"/>
  <c r="J32" i="7"/>
  <c r="J14" i="7"/>
  <c r="K14" i="7"/>
  <c r="L14" i="7"/>
  <c r="M14" i="7"/>
  <c r="N14" i="7"/>
  <c r="J15" i="7"/>
  <c r="K15" i="7"/>
  <c r="L15" i="7"/>
  <c r="M15" i="7"/>
  <c r="N15" i="7"/>
  <c r="J16" i="7"/>
  <c r="K16" i="7"/>
  <c r="L16" i="7"/>
  <c r="M16" i="7"/>
  <c r="N16" i="7"/>
  <c r="J17" i="7"/>
  <c r="K17" i="7"/>
  <c r="L17" i="7"/>
  <c r="M17" i="7"/>
  <c r="N17" i="7"/>
  <c r="K13" i="7"/>
  <c r="L13" i="7"/>
  <c r="M13" i="7"/>
  <c r="N13" i="7"/>
  <c r="J13" i="7"/>
  <c r="F54" i="7"/>
  <c r="C52" i="7"/>
  <c r="D52" i="7"/>
  <c r="E52" i="7"/>
  <c r="F52" i="7"/>
  <c r="G52" i="7"/>
  <c r="C53" i="7"/>
  <c r="D53" i="7"/>
  <c r="F53" i="7"/>
  <c r="G53" i="7"/>
  <c r="C54" i="7"/>
  <c r="D54" i="7"/>
  <c r="E54" i="7"/>
  <c r="G54" i="7"/>
  <c r="C55" i="7"/>
  <c r="D55" i="7"/>
  <c r="E55" i="7"/>
  <c r="F55" i="7"/>
  <c r="G55" i="7"/>
  <c r="D51" i="7"/>
  <c r="E51" i="7"/>
  <c r="F51" i="7"/>
  <c r="G51" i="7"/>
  <c r="E34" i="7"/>
  <c r="C33" i="7"/>
  <c r="D33" i="7"/>
  <c r="E33" i="7"/>
  <c r="F33" i="7"/>
  <c r="G33" i="7"/>
  <c r="C34" i="7"/>
  <c r="D34" i="7"/>
  <c r="F34" i="7"/>
  <c r="G34" i="7"/>
  <c r="C35" i="7"/>
  <c r="D35" i="7"/>
  <c r="E35" i="7"/>
  <c r="F35" i="7"/>
  <c r="G35" i="7"/>
  <c r="C36" i="7"/>
  <c r="D36" i="7"/>
  <c r="E36" i="7"/>
  <c r="F36" i="7"/>
  <c r="G36" i="7"/>
  <c r="D32" i="7"/>
  <c r="E32" i="7"/>
  <c r="F32" i="7"/>
  <c r="G32" i="7"/>
  <c r="E15" i="7"/>
  <c r="C14" i="7"/>
  <c r="D14" i="7"/>
  <c r="E14" i="7"/>
  <c r="F14" i="7"/>
  <c r="G14" i="7"/>
  <c r="C15" i="7"/>
  <c r="D15" i="7"/>
  <c r="F15" i="7"/>
  <c r="G15" i="7"/>
  <c r="C16" i="7"/>
  <c r="D16" i="7"/>
  <c r="E16" i="7"/>
  <c r="F16" i="7"/>
  <c r="G16" i="7"/>
  <c r="C17" i="7"/>
  <c r="D17" i="7"/>
  <c r="E17" i="7"/>
  <c r="F17" i="7"/>
  <c r="G17" i="7"/>
  <c r="D13" i="7"/>
  <c r="E13" i="7"/>
  <c r="F13" i="7"/>
  <c r="G13" i="7"/>
  <c r="C13" i="7"/>
  <c r="C51" i="7"/>
  <c r="C32" i="7"/>
  <c r="K1" i="7"/>
  <c r="C26" i="4" l="1"/>
  <c r="D26" i="4"/>
  <c r="E26" i="4"/>
  <c r="F26" i="4"/>
  <c r="G26" i="4"/>
  <c r="C27" i="4"/>
  <c r="D27" i="4"/>
  <c r="E27" i="4"/>
  <c r="F27" i="4"/>
  <c r="G27" i="4"/>
  <c r="C28" i="4"/>
  <c r="D28" i="4"/>
  <c r="E28" i="4"/>
  <c r="F28" i="4"/>
  <c r="G28" i="4"/>
  <c r="C29" i="4"/>
  <c r="D29" i="4"/>
  <c r="E29" i="4"/>
  <c r="F29" i="4"/>
  <c r="G29" i="4"/>
  <c r="D25" i="4"/>
  <c r="E25" i="4"/>
  <c r="F25" i="4"/>
  <c r="G25" i="4"/>
  <c r="C25" i="4"/>
  <c r="O6" i="4"/>
  <c r="O5" i="4"/>
  <c r="N6" i="4"/>
  <c r="N4" i="4"/>
  <c r="K7" i="4"/>
  <c r="K6" i="4"/>
  <c r="K8" i="4"/>
  <c r="K4" i="4"/>
  <c r="K5" i="4"/>
  <c r="J6" i="4"/>
  <c r="J7" i="4"/>
  <c r="J8" i="4"/>
  <c r="J5" i="4"/>
  <c r="J4" i="4"/>
  <c r="I6" i="4"/>
  <c r="I7" i="4"/>
  <c r="I8" i="4"/>
  <c r="I5" i="4"/>
  <c r="I4" i="4"/>
  <c r="H8" i="4"/>
  <c r="H7" i="4"/>
  <c r="H6" i="4"/>
  <c r="H5" i="4"/>
  <c r="H4" i="4"/>
  <c r="G5" i="4"/>
  <c r="G6" i="4"/>
  <c r="G7" i="4"/>
  <c r="G8" i="4"/>
  <c r="G4" i="4"/>
  <c r="E4" i="4"/>
  <c r="E8" i="4"/>
  <c r="E7" i="4"/>
  <c r="E6" i="4"/>
  <c r="E5" i="4"/>
  <c r="D8" i="4"/>
  <c r="D7" i="4"/>
  <c r="D6" i="4"/>
  <c r="D5" i="4"/>
  <c r="D4" i="4"/>
  <c r="C8" i="4"/>
  <c r="C7" i="4"/>
  <c r="C6" i="4"/>
  <c r="C5" i="4"/>
  <c r="C4" i="4"/>
  <c r="F8" i="4"/>
  <c r="F7" i="4"/>
  <c r="F6" i="4"/>
  <c r="F5" i="4"/>
  <c r="H5" i="8"/>
  <c r="I5" i="8"/>
  <c r="J5" i="8"/>
  <c r="K5" i="8"/>
  <c r="H6" i="8"/>
  <c r="I6" i="8"/>
  <c r="J6" i="8"/>
  <c r="K6" i="8"/>
  <c r="H7" i="8"/>
  <c r="I7" i="8"/>
  <c r="J7" i="8"/>
  <c r="K7" i="8"/>
  <c r="H8" i="8"/>
  <c r="I8" i="8"/>
  <c r="J8" i="8"/>
  <c r="K8" i="8"/>
  <c r="H9" i="8"/>
  <c r="I9" i="8"/>
  <c r="J9" i="8"/>
  <c r="K9" i="8"/>
  <c r="H10" i="8"/>
  <c r="I10" i="8"/>
  <c r="J10" i="8"/>
  <c r="K10" i="8"/>
  <c r="H11" i="8"/>
  <c r="I11" i="8"/>
  <c r="J11" i="8"/>
  <c r="K11" i="8"/>
  <c r="H12" i="8"/>
  <c r="I12" i="8"/>
  <c r="J12" i="8"/>
  <c r="K12" i="8"/>
  <c r="H13" i="8"/>
  <c r="I13" i="8"/>
  <c r="J13" i="8"/>
  <c r="K13" i="8"/>
  <c r="H14" i="8"/>
  <c r="I14" i="8"/>
  <c r="J14" i="8"/>
  <c r="K14" i="8"/>
  <c r="H15" i="8"/>
  <c r="I15" i="8"/>
  <c r="J15" i="8"/>
  <c r="K15" i="8"/>
  <c r="H16" i="8"/>
  <c r="I16" i="8"/>
  <c r="J16" i="8"/>
  <c r="K16" i="8"/>
  <c r="H17" i="8"/>
  <c r="I17" i="8"/>
  <c r="J17" i="8"/>
  <c r="K17" i="8"/>
  <c r="H18" i="8"/>
  <c r="I18" i="8"/>
  <c r="J18" i="8"/>
  <c r="K18" i="8"/>
  <c r="H19" i="8"/>
  <c r="I19" i="8"/>
  <c r="J19" i="8"/>
  <c r="K19" i="8"/>
  <c r="H20" i="8"/>
  <c r="I20" i="8"/>
  <c r="J20" i="8"/>
  <c r="K20" i="8"/>
  <c r="H21" i="8"/>
  <c r="I21" i="8"/>
  <c r="J21" i="8"/>
  <c r="K21" i="8"/>
  <c r="H22" i="8"/>
  <c r="I22" i="8"/>
  <c r="J22" i="8"/>
  <c r="K22" i="8"/>
  <c r="H23" i="8"/>
  <c r="I23" i="8"/>
  <c r="J23" i="8"/>
  <c r="K23" i="8"/>
  <c r="H24" i="8"/>
  <c r="I24" i="8"/>
  <c r="J24" i="8"/>
  <c r="K24" i="8"/>
  <c r="H25" i="8"/>
  <c r="I25" i="8"/>
  <c r="J25" i="8"/>
  <c r="K25" i="8"/>
  <c r="H26" i="8"/>
  <c r="I26" i="8"/>
  <c r="J26" i="8"/>
  <c r="K26" i="8"/>
  <c r="H27" i="8"/>
  <c r="I27" i="8"/>
  <c r="J27" i="8"/>
  <c r="K27" i="8"/>
  <c r="H28" i="8"/>
  <c r="I28" i="8"/>
  <c r="J28" i="8"/>
  <c r="K28" i="8"/>
  <c r="H29" i="8"/>
  <c r="I29" i="8"/>
  <c r="J29" i="8"/>
  <c r="K29" i="8"/>
  <c r="H30" i="8"/>
  <c r="I30" i="8"/>
  <c r="J30" i="8"/>
  <c r="K30" i="8"/>
  <c r="H31" i="8"/>
  <c r="I31" i="8"/>
  <c r="J31" i="8"/>
  <c r="K31" i="8"/>
  <c r="H32" i="8"/>
  <c r="I32" i="8"/>
  <c r="J32" i="8"/>
  <c r="K32" i="8"/>
  <c r="H33" i="8"/>
  <c r="I33" i="8"/>
  <c r="J33" i="8"/>
  <c r="K33" i="8"/>
  <c r="H34" i="8"/>
  <c r="I34" i="8"/>
  <c r="J34" i="8"/>
  <c r="K34" i="8"/>
  <c r="H35" i="8"/>
  <c r="I35" i="8"/>
  <c r="J35" i="8"/>
  <c r="K35" i="8"/>
  <c r="H36" i="8"/>
  <c r="I36" i="8"/>
  <c r="J36" i="8"/>
  <c r="K36" i="8"/>
  <c r="H37" i="8"/>
  <c r="I37" i="8"/>
  <c r="J37" i="8"/>
  <c r="K37" i="8"/>
  <c r="H38" i="8"/>
  <c r="I38" i="8"/>
  <c r="J38" i="8"/>
  <c r="K38" i="8"/>
  <c r="H39" i="8"/>
  <c r="I39" i="8"/>
  <c r="J39" i="8"/>
  <c r="K39" i="8"/>
  <c r="H40" i="8"/>
  <c r="I40" i="8"/>
  <c r="J40" i="8"/>
  <c r="K40" i="8"/>
  <c r="H41" i="8"/>
  <c r="I41" i="8"/>
  <c r="J41" i="8"/>
  <c r="K41" i="8"/>
  <c r="H42" i="8"/>
  <c r="I42" i="8"/>
  <c r="J42" i="8"/>
  <c r="K42" i="8"/>
  <c r="H43" i="8"/>
  <c r="I43" i="8"/>
  <c r="J43" i="8"/>
  <c r="K43" i="8"/>
  <c r="H44" i="8"/>
  <c r="I44" i="8"/>
  <c r="J44" i="8"/>
  <c r="K44" i="8"/>
  <c r="H45" i="8"/>
  <c r="I45" i="8"/>
  <c r="J45" i="8"/>
  <c r="K45" i="8"/>
  <c r="H46" i="8"/>
  <c r="I46" i="8"/>
  <c r="J46" i="8"/>
  <c r="K46" i="8"/>
  <c r="H47" i="8"/>
  <c r="I47" i="8"/>
  <c r="J47" i="8"/>
  <c r="K47" i="8"/>
  <c r="H48" i="8"/>
  <c r="I48" i="8"/>
  <c r="J48" i="8"/>
  <c r="K48" i="8"/>
  <c r="H49" i="8"/>
  <c r="I49" i="8"/>
  <c r="J49" i="8"/>
  <c r="K49" i="8"/>
  <c r="H50" i="8"/>
  <c r="I50" i="8"/>
  <c r="J50" i="8"/>
  <c r="K50" i="8"/>
  <c r="H51" i="8"/>
  <c r="I51" i="8"/>
  <c r="J51" i="8"/>
  <c r="K51" i="8"/>
  <c r="H52" i="8"/>
  <c r="I52" i="8"/>
  <c r="J52" i="8"/>
  <c r="K52" i="8"/>
  <c r="H53" i="8"/>
  <c r="I53" i="8"/>
  <c r="J53" i="8"/>
  <c r="K53" i="8"/>
  <c r="H54" i="8"/>
  <c r="I54" i="8"/>
  <c r="J54" i="8"/>
  <c r="K54" i="8"/>
  <c r="H55" i="8"/>
  <c r="I55" i="8"/>
  <c r="J55" i="8"/>
  <c r="K55" i="8"/>
  <c r="H56" i="8"/>
  <c r="I56" i="8"/>
  <c r="J56" i="8"/>
  <c r="K56" i="8"/>
  <c r="H57" i="8"/>
  <c r="I57" i="8"/>
  <c r="J57" i="8"/>
  <c r="K57" i="8"/>
  <c r="H58" i="8"/>
  <c r="I58" i="8"/>
  <c r="J58" i="8"/>
  <c r="K58" i="8"/>
  <c r="H59" i="8"/>
  <c r="I59" i="8"/>
  <c r="J59" i="8"/>
  <c r="K59" i="8"/>
  <c r="H60" i="8"/>
  <c r="I60" i="8"/>
  <c r="J60" i="8"/>
  <c r="K60" i="8"/>
  <c r="H61" i="8"/>
  <c r="I61" i="8"/>
  <c r="J61" i="8"/>
  <c r="K61" i="8"/>
  <c r="H62" i="8"/>
  <c r="I62" i="8"/>
  <c r="J62" i="8"/>
  <c r="K62" i="8"/>
  <c r="H63" i="8"/>
  <c r="I63" i="8"/>
  <c r="J63" i="8"/>
  <c r="K63" i="8"/>
  <c r="H64" i="8"/>
  <c r="I64" i="8"/>
  <c r="J64" i="8"/>
  <c r="K64" i="8"/>
  <c r="H65" i="8"/>
  <c r="I65" i="8"/>
  <c r="J65" i="8"/>
  <c r="K65" i="8"/>
  <c r="H66" i="8"/>
  <c r="I66" i="8"/>
  <c r="J66" i="8"/>
  <c r="K66" i="8"/>
  <c r="H67" i="8"/>
  <c r="I67" i="8"/>
  <c r="J67" i="8"/>
  <c r="K67" i="8"/>
  <c r="H68" i="8"/>
  <c r="I68" i="8"/>
  <c r="J68" i="8"/>
  <c r="K68" i="8"/>
  <c r="H69" i="8"/>
  <c r="I69" i="8"/>
  <c r="J69" i="8"/>
  <c r="K69" i="8"/>
  <c r="H70" i="8"/>
  <c r="I70" i="8"/>
  <c r="J70" i="8"/>
  <c r="K70" i="8"/>
  <c r="H71" i="8"/>
  <c r="I71" i="8"/>
  <c r="J71" i="8"/>
  <c r="K71" i="8"/>
  <c r="H72" i="8"/>
  <c r="I72" i="8"/>
  <c r="J72" i="8"/>
  <c r="K72" i="8"/>
  <c r="H73" i="8"/>
  <c r="I73" i="8"/>
  <c r="J73" i="8"/>
  <c r="K73" i="8"/>
  <c r="H74" i="8"/>
  <c r="I74" i="8"/>
  <c r="J74" i="8"/>
  <c r="K74" i="8"/>
  <c r="H75" i="8"/>
  <c r="I75" i="8"/>
  <c r="J75" i="8"/>
  <c r="K75" i="8"/>
  <c r="H76" i="8"/>
  <c r="I76" i="8"/>
  <c r="J76" i="8"/>
  <c r="K76" i="8"/>
  <c r="H77" i="8"/>
  <c r="I77" i="8"/>
  <c r="J77" i="8"/>
  <c r="K77" i="8"/>
  <c r="H78" i="8"/>
  <c r="I78" i="8"/>
  <c r="J78" i="8"/>
  <c r="K78" i="8"/>
  <c r="H79" i="8"/>
  <c r="I79" i="8"/>
  <c r="J79" i="8"/>
  <c r="K79" i="8"/>
  <c r="H80" i="8"/>
  <c r="I80" i="8"/>
  <c r="J80" i="8"/>
  <c r="K80" i="8"/>
  <c r="H81" i="8"/>
  <c r="I81" i="8"/>
  <c r="J81" i="8"/>
  <c r="K81" i="8"/>
  <c r="H82" i="8"/>
  <c r="I82" i="8"/>
  <c r="J82" i="8"/>
  <c r="K82" i="8"/>
  <c r="H83" i="8"/>
  <c r="I83" i="8"/>
  <c r="J83" i="8"/>
  <c r="K83" i="8"/>
  <c r="H84" i="8"/>
  <c r="I84" i="8"/>
  <c r="J84" i="8"/>
  <c r="K84" i="8"/>
  <c r="H4" i="8"/>
  <c r="I4" i="8"/>
  <c r="J4" i="8"/>
  <c r="K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4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F19" i="8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24" i="8"/>
  <c r="C24" i="8"/>
  <c r="D24" i="8"/>
  <c r="E24" i="8"/>
  <c r="F24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B30" i="8"/>
  <c r="C30" i="8"/>
  <c r="D30" i="8"/>
  <c r="E30" i="8"/>
  <c r="F30" i="8"/>
  <c r="B31" i="8"/>
  <c r="C31" i="8"/>
  <c r="D31" i="8"/>
  <c r="E31" i="8"/>
  <c r="F31" i="8"/>
  <c r="B32" i="8"/>
  <c r="C32" i="8"/>
  <c r="D32" i="8"/>
  <c r="E32" i="8"/>
  <c r="F32" i="8"/>
  <c r="B33" i="8"/>
  <c r="C33" i="8"/>
  <c r="D33" i="8"/>
  <c r="E33" i="8"/>
  <c r="F33" i="8"/>
  <c r="B34" i="8"/>
  <c r="C34" i="8"/>
  <c r="D34" i="8"/>
  <c r="E34" i="8"/>
  <c r="F34" i="8"/>
  <c r="B35" i="8"/>
  <c r="C35" i="8"/>
  <c r="D35" i="8"/>
  <c r="E35" i="8"/>
  <c r="F35" i="8"/>
  <c r="B36" i="8"/>
  <c r="C36" i="8"/>
  <c r="D36" i="8"/>
  <c r="E36" i="8"/>
  <c r="F36" i="8"/>
  <c r="B37" i="8"/>
  <c r="C37" i="8"/>
  <c r="D37" i="8"/>
  <c r="E37" i="8"/>
  <c r="F37" i="8"/>
  <c r="B38" i="8"/>
  <c r="C38" i="8"/>
  <c r="D38" i="8"/>
  <c r="E38" i="8"/>
  <c r="F38" i="8"/>
  <c r="B39" i="8"/>
  <c r="C39" i="8"/>
  <c r="D39" i="8"/>
  <c r="E39" i="8"/>
  <c r="F39" i="8"/>
  <c r="B40" i="8"/>
  <c r="C40" i="8"/>
  <c r="D40" i="8"/>
  <c r="E40" i="8"/>
  <c r="F40" i="8"/>
  <c r="B41" i="8"/>
  <c r="C41" i="8"/>
  <c r="D41" i="8"/>
  <c r="E41" i="8"/>
  <c r="F41" i="8"/>
  <c r="B42" i="8"/>
  <c r="C42" i="8"/>
  <c r="D42" i="8"/>
  <c r="E42" i="8"/>
  <c r="F42" i="8"/>
  <c r="B43" i="8"/>
  <c r="C43" i="8"/>
  <c r="D43" i="8"/>
  <c r="E43" i="8"/>
  <c r="F43" i="8"/>
  <c r="B44" i="8"/>
  <c r="C44" i="8"/>
  <c r="D44" i="8"/>
  <c r="E44" i="8"/>
  <c r="F44" i="8"/>
  <c r="B45" i="8"/>
  <c r="C45" i="8"/>
  <c r="D45" i="8"/>
  <c r="E45" i="8"/>
  <c r="F45" i="8"/>
  <c r="B46" i="8"/>
  <c r="C46" i="8"/>
  <c r="D46" i="8"/>
  <c r="E46" i="8"/>
  <c r="F46" i="8"/>
  <c r="B47" i="8"/>
  <c r="C47" i="8"/>
  <c r="D47" i="8"/>
  <c r="E47" i="8"/>
  <c r="F47" i="8"/>
  <c r="B48" i="8"/>
  <c r="C48" i="8"/>
  <c r="D48" i="8"/>
  <c r="E48" i="8"/>
  <c r="F48" i="8"/>
  <c r="B49" i="8"/>
  <c r="C49" i="8"/>
  <c r="D49" i="8"/>
  <c r="E49" i="8"/>
  <c r="F49" i="8"/>
  <c r="B50" i="8"/>
  <c r="C50" i="8"/>
  <c r="D50" i="8"/>
  <c r="E50" i="8"/>
  <c r="F50" i="8"/>
  <c r="B51" i="8"/>
  <c r="C51" i="8"/>
  <c r="D51" i="8"/>
  <c r="E51" i="8"/>
  <c r="F51" i="8"/>
  <c r="B52" i="8"/>
  <c r="C52" i="8"/>
  <c r="D52" i="8"/>
  <c r="E52" i="8"/>
  <c r="F52" i="8"/>
  <c r="B53" i="8"/>
  <c r="C53" i="8"/>
  <c r="D53" i="8"/>
  <c r="E53" i="8"/>
  <c r="F53" i="8"/>
  <c r="B54" i="8"/>
  <c r="C54" i="8"/>
  <c r="D54" i="8"/>
  <c r="E54" i="8"/>
  <c r="F54" i="8"/>
  <c r="B55" i="8"/>
  <c r="C55" i="8"/>
  <c r="D55" i="8"/>
  <c r="E55" i="8"/>
  <c r="F55" i="8"/>
  <c r="B56" i="8"/>
  <c r="C56" i="8"/>
  <c r="D56" i="8"/>
  <c r="E56" i="8"/>
  <c r="F56" i="8"/>
  <c r="B57" i="8"/>
  <c r="C57" i="8"/>
  <c r="D57" i="8"/>
  <c r="E57" i="8"/>
  <c r="F57" i="8"/>
  <c r="B58" i="8"/>
  <c r="C58" i="8"/>
  <c r="D58" i="8"/>
  <c r="E58" i="8"/>
  <c r="F58" i="8"/>
  <c r="B59" i="8"/>
  <c r="C59" i="8"/>
  <c r="D59" i="8"/>
  <c r="E59" i="8"/>
  <c r="F59" i="8"/>
  <c r="B60" i="8"/>
  <c r="C60" i="8"/>
  <c r="D60" i="8"/>
  <c r="E60" i="8"/>
  <c r="F60" i="8"/>
  <c r="B61" i="8"/>
  <c r="C61" i="8"/>
  <c r="D61" i="8"/>
  <c r="E61" i="8"/>
  <c r="F61" i="8"/>
  <c r="B62" i="8"/>
  <c r="C62" i="8"/>
  <c r="D62" i="8"/>
  <c r="E62" i="8"/>
  <c r="F62" i="8"/>
  <c r="B63" i="8"/>
  <c r="C63" i="8"/>
  <c r="D63" i="8"/>
  <c r="E63" i="8"/>
  <c r="F63" i="8"/>
  <c r="B64" i="8"/>
  <c r="C64" i="8"/>
  <c r="D64" i="8"/>
  <c r="E64" i="8"/>
  <c r="F64" i="8"/>
  <c r="B65" i="8"/>
  <c r="C65" i="8"/>
  <c r="D65" i="8"/>
  <c r="E65" i="8"/>
  <c r="F65" i="8"/>
  <c r="B66" i="8"/>
  <c r="C66" i="8"/>
  <c r="D66" i="8"/>
  <c r="E66" i="8"/>
  <c r="F66" i="8"/>
  <c r="B67" i="8"/>
  <c r="C67" i="8"/>
  <c r="D67" i="8"/>
  <c r="E67" i="8"/>
  <c r="F67" i="8"/>
  <c r="B68" i="8"/>
  <c r="C68" i="8"/>
  <c r="D68" i="8"/>
  <c r="E68" i="8"/>
  <c r="F68" i="8"/>
  <c r="B69" i="8"/>
  <c r="C69" i="8"/>
  <c r="D69" i="8"/>
  <c r="E69" i="8"/>
  <c r="F69" i="8"/>
  <c r="B70" i="8"/>
  <c r="C70" i="8"/>
  <c r="D70" i="8"/>
  <c r="E70" i="8"/>
  <c r="F70" i="8"/>
  <c r="B71" i="8"/>
  <c r="C71" i="8"/>
  <c r="D71" i="8"/>
  <c r="E71" i="8"/>
  <c r="F71" i="8"/>
  <c r="B72" i="8"/>
  <c r="C72" i="8"/>
  <c r="D72" i="8"/>
  <c r="E72" i="8"/>
  <c r="F72" i="8"/>
  <c r="B73" i="8"/>
  <c r="C73" i="8"/>
  <c r="D73" i="8"/>
  <c r="E73" i="8"/>
  <c r="F73" i="8"/>
  <c r="B74" i="8"/>
  <c r="C74" i="8"/>
  <c r="D74" i="8"/>
  <c r="E74" i="8"/>
  <c r="F74" i="8"/>
  <c r="B75" i="8"/>
  <c r="C75" i="8"/>
  <c r="D75" i="8"/>
  <c r="E75" i="8"/>
  <c r="F75" i="8"/>
  <c r="B76" i="8"/>
  <c r="C76" i="8"/>
  <c r="D76" i="8"/>
  <c r="E76" i="8"/>
  <c r="F76" i="8"/>
  <c r="B77" i="8"/>
  <c r="C77" i="8"/>
  <c r="D77" i="8"/>
  <c r="E77" i="8"/>
  <c r="F77" i="8"/>
  <c r="B78" i="8"/>
  <c r="C78" i="8"/>
  <c r="D78" i="8"/>
  <c r="E78" i="8"/>
  <c r="F78" i="8"/>
  <c r="B79" i="8"/>
  <c r="C79" i="8"/>
  <c r="D79" i="8"/>
  <c r="E79" i="8"/>
  <c r="F79" i="8"/>
  <c r="B80" i="8"/>
  <c r="C80" i="8"/>
  <c r="D80" i="8"/>
  <c r="E80" i="8"/>
  <c r="F80" i="8"/>
  <c r="B81" i="8"/>
  <c r="C81" i="8"/>
  <c r="D81" i="8"/>
  <c r="E81" i="8"/>
  <c r="F81" i="8"/>
  <c r="B82" i="8"/>
  <c r="C82" i="8"/>
  <c r="D82" i="8"/>
  <c r="E82" i="8"/>
  <c r="F82" i="8"/>
  <c r="B83" i="8"/>
  <c r="C83" i="8"/>
  <c r="D83" i="8"/>
  <c r="E83" i="8"/>
  <c r="F83" i="8"/>
  <c r="B84" i="8"/>
  <c r="C84" i="8"/>
  <c r="D84" i="8"/>
  <c r="E84" i="8"/>
  <c r="F84" i="8"/>
  <c r="C4" i="8"/>
  <c r="D4" i="8"/>
  <c r="E4" i="8"/>
  <c r="F4" i="8"/>
  <c r="B4" i="8"/>
  <c r="D36" i="11" l="1"/>
  <c r="D37" i="11"/>
  <c r="D38" i="11"/>
  <c r="D39" i="11"/>
  <c r="D35" i="11"/>
  <c r="C6" i="11"/>
  <c r="D6" i="11"/>
  <c r="E6" i="11"/>
  <c r="B6" i="11"/>
  <c r="M16" i="1" l="1"/>
  <c r="C20" i="4" l="1"/>
  <c r="D20" i="4"/>
  <c r="E20" i="4"/>
  <c r="F20" i="4"/>
  <c r="G20" i="4"/>
  <c r="C21" i="4"/>
  <c r="D21" i="4"/>
  <c r="E21" i="4"/>
  <c r="F21" i="4"/>
  <c r="G21" i="4"/>
  <c r="C22" i="4"/>
  <c r="D22" i="4"/>
  <c r="E22" i="4"/>
  <c r="F22" i="4"/>
  <c r="G22" i="4"/>
  <c r="C23" i="4"/>
  <c r="D23" i="4"/>
  <c r="E23" i="4"/>
  <c r="F23" i="4"/>
  <c r="G23" i="4"/>
  <c r="D19" i="4"/>
  <c r="E19" i="4"/>
  <c r="F19" i="4"/>
  <c r="G19" i="4"/>
  <c r="C14" i="4"/>
  <c r="D14" i="4"/>
  <c r="E14" i="4"/>
  <c r="F14" i="4"/>
  <c r="G14" i="4"/>
  <c r="C15" i="4"/>
  <c r="D15" i="4"/>
  <c r="E15" i="4"/>
  <c r="F15" i="4"/>
  <c r="G15" i="4"/>
  <c r="C16" i="4"/>
  <c r="D16" i="4"/>
  <c r="E16" i="4"/>
  <c r="F16" i="4"/>
  <c r="G16" i="4"/>
  <c r="C17" i="4"/>
  <c r="D17" i="4"/>
  <c r="E17" i="4"/>
  <c r="F17" i="4"/>
  <c r="G17" i="4"/>
  <c r="D13" i="4"/>
  <c r="E13" i="4"/>
  <c r="F13" i="4"/>
  <c r="G13" i="4"/>
  <c r="C19" i="4"/>
  <c r="C13" i="4"/>
  <c r="V15" i="1"/>
  <c r="V5" i="1"/>
  <c r="V6" i="1"/>
  <c r="V7" i="1"/>
  <c r="V8" i="1"/>
  <c r="V9" i="1"/>
  <c r="V10" i="1"/>
  <c r="V11" i="1"/>
  <c r="V12" i="1"/>
  <c r="V13" i="1"/>
  <c r="V14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4" i="1"/>
  <c r="X8" i="1" l="1"/>
  <c r="W4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P75" i="8" l="1"/>
  <c r="P71" i="8"/>
  <c r="P59" i="8"/>
  <c r="P55" i="8"/>
  <c r="P43" i="8"/>
  <c r="P39" i="8"/>
  <c r="P27" i="8"/>
  <c r="P23" i="8"/>
  <c r="P36" i="8"/>
  <c r="P82" i="8"/>
  <c r="P66" i="8"/>
  <c r="P50" i="8"/>
  <c r="P34" i="8"/>
  <c r="P18" i="8"/>
  <c r="I5" i="1"/>
  <c r="O5" i="8" s="1"/>
  <c r="I4" i="1"/>
  <c r="O4" i="8" s="1"/>
  <c r="J5" i="1"/>
  <c r="P5" i="8" s="1"/>
  <c r="K5" i="1"/>
  <c r="L5" i="1"/>
  <c r="M5" i="1"/>
  <c r="N5" i="1"/>
  <c r="L4" i="8" s="1"/>
  <c r="I6" i="1"/>
  <c r="O6" i="8" s="1"/>
  <c r="J6" i="1"/>
  <c r="K6" i="1"/>
  <c r="L6" i="1"/>
  <c r="R6" i="8" s="1"/>
  <c r="M6" i="1"/>
  <c r="N6" i="1"/>
  <c r="L5" i="8" s="1"/>
  <c r="I7" i="1"/>
  <c r="O7" i="8" s="1"/>
  <c r="J7" i="1"/>
  <c r="P7" i="8" s="1"/>
  <c r="K7" i="1"/>
  <c r="L7" i="1"/>
  <c r="M7" i="1"/>
  <c r="N7" i="1"/>
  <c r="L6" i="8" s="1"/>
  <c r="I8" i="1"/>
  <c r="O8" i="8" s="1"/>
  <c r="J8" i="1"/>
  <c r="K8" i="1"/>
  <c r="Q8" i="8" s="1"/>
  <c r="L8" i="1"/>
  <c r="R8" i="8" s="1"/>
  <c r="M8" i="1"/>
  <c r="N8" i="1"/>
  <c r="L7" i="8" s="1"/>
  <c r="I9" i="1"/>
  <c r="O9" i="8" s="1"/>
  <c r="J9" i="1"/>
  <c r="K9" i="1"/>
  <c r="L9" i="1"/>
  <c r="M9" i="1"/>
  <c r="S9" i="8" s="1"/>
  <c r="N9" i="1"/>
  <c r="L8" i="8" s="1"/>
  <c r="I10" i="1"/>
  <c r="O10" i="8" s="1"/>
  <c r="J10" i="1"/>
  <c r="K10" i="1"/>
  <c r="L10" i="1"/>
  <c r="M10" i="1"/>
  <c r="N10" i="1"/>
  <c r="L9" i="8" s="1"/>
  <c r="I11" i="1"/>
  <c r="O11" i="8" s="1"/>
  <c r="J11" i="1"/>
  <c r="P11" i="8" s="1"/>
  <c r="K11" i="1"/>
  <c r="L11" i="1"/>
  <c r="M11" i="1"/>
  <c r="N11" i="1"/>
  <c r="L10" i="8" s="1"/>
  <c r="I12" i="1"/>
  <c r="O12" i="8" s="1"/>
  <c r="K12" i="1"/>
  <c r="L12" i="1"/>
  <c r="R12" i="8" s="1"/>
  <c r="M12" i="1"/>
  <c r="S12" i="8" s="1"/>
  <c r="N12" i="1"/>
  <c r="L11" i="8" s="1"/>
  <c r="I13" i="1"/>
  <c r="O13" i="8" s="1"/>
  <c r="K13" i="1"/>
  <c r="L13" i="1"/>
  <c r="R13" i="8" s="1"/>
  <c r="M13" i="1"/>
  <c r="N13" i="1"/>
  <c r="L12" i="8" s="1"/>
  <c r="I14" i="1"/>
  <c r="O14" i="8" s="1"/>
  <c r="K14" i="1"/>
  <c r="Q14" i="8" s="1"/>
  <c r="L14" i="1"/>
  <c r="M14" i="1"/>
  <c r="N14" i="1"/>
  <c r="L13" i="8" s="1"/>
  <c r="I15" i="1"/>
  <c r="O15" i="8" s="1"/>
  <c r="K15" i="1"/>
  <c r="L15" i="1"/>
  <c r="M15" i="1"/>
  <c r="N15" i="1"/>
  <c r="L14" i="8" s="1"/>
  <c r="I16" i="1"/>
  <c r="O16" i="8" s="1"/>
  <c r="K16" i="1"/>
  <c r="L16" i="1"/>
  <c r="R16" i="8" s="1"/>
  <c r="S16" i="8"/>
  <c r="N16" i="1"/>
  <c r="L15" i="8" s="1"/>
  <c r="I17" i="1"/>
  <c r="O17" i="8" s="1"/>
  <c r="K17" i="1"/>
  <c r="L17" i="1"/>
  <c r="R17" i="8" s="1"/>
  <c r="M17" i="1"/>
  <c r="N17" i="1"/>
  <c r="L16" i="8" s="1"/>
  <c r="I18" i="1"/>
  <c r="O18" i="8" s="1"/>
  <c r="K18" i="1"/>
  <c r="Q18" i="8" s="1"/>
  <c r="L18" i="1"/>
  <c r="M18" i="1"/>
  <c r="N18" i="1"/>
  <c r="L17" i="8" s="1"/>
  <c r="I19" i="1"/>
  <c r="O19" i="8" s="1"/>
  <c r="K19" i="1"/>
  <c r="L19" i="1"/>
  <c r="M19" i="1"/>
  <c r="N19" i="1"/>
  <c r="L18" i="8" s="1"/>
  <c r="I20" i="1"/>
  <c r="O20" i="8" s="1"/>
  <c r="K20" i="1"/>
  <c r="L20" i="1"/>
  <c r="R20" i="8" s="1"/>
  <c r="M20" i="1"/>
  <c r="S20" i="8" s="1"/>
  <c r="N20" i="1"/>
  <c r="L19" i="8" s="1"/>
  <c r="I21" i="1"/>
  <c r="O21" i="8" s="1"/>
  <c r="K21" i="1"/>
  <c r="L21" i="1"/>
  <c r="R21" i="8" s="1"/>
  <c r="M21" i="1"/>
  <c r="N21" i="1"/>
  <c r="L20" i="8" s="1"/>
  <c r="I22" i="1"/>
  <c r="O22" i="8" s="1"/>
  <c r="K22" i="1"/>
  <c r="Q22" i="8" s="1"/>
  <c r="L22" i="1"/>
  <c r="M22" i="1"/>
  <c r="N22" i="1"/>
  <c r="L21" i="8" s="1"/>
  <c r="I23" i="1"/>
  <c r="O23" i="8" s="1"/>
  <c r="K23" i="1"/>
  <c r="L23" i="1"/>
  <c r="M23" i="1"/>
  <c r="N23" i="1"/>
  <c r="L22" i="8" s="1"/>
  <c r="I24" i="1"/>
  <c r="O24" i="8" s="1"/>
  <c r="K24" i="1"/>
  <c r="L24" i="1"/>
  <c r="R24" i="8" s="1"/>
  <c r="M24" i="1"/>
  <c r="S24" i="8" s="1"/>
  <c r="N24" i="1"/>
  <c r="L23" i="8" s="1"/>
  <c r="I25" i="1"/>
  <c r="O25" i="8" s="1"/>
  <c r="K25" i="1"/>
  <c r="L25" i="1"/>
  <c r="R25" i="8" s="1"/>
  <c r="M25" i="1"/>
  <c r="N25" i="1"/>
  <c r="L24" i="8" s="1"/>
  <c r="I26" i="1"/>
  <c r="O26" i="8" s="1"/>
  <c r="K26" i="1"/>
  <c r="Q26" i="8" s="1"/>
  <c r="L26" i="1"/>
  <c r="M26" i="1"/>
  <c r="N26" i="1"/>
  <c r="L25" i="8" s="1"/>
  <c r="I27" i="1"/>
  <c r="O27" i="8" s="1"/>
  <c r="K27" i="1"/>
  <c r="L27" i="1"/>
  <c r="M27" i="1"/>
  <c r="N27" i="1"/>
  <c r="L26" i="8" s="1"/>
  <c r="I28" i="1"/>
  <c r="O28" i="8" s="1"/>
  <c r="K28" i="1"/>
  <c r="L28" i="1"/>
  <c r="R28" i="8" s="1"/>
  <c r="M28" i="1"/>
  <c r="S28" i="8" s="1"/>
  <c r="N28" i="1"/>
  <c r="L27" i="8" s="1"/>
  <c r="I29" i="1"/>
  <c r="O29" i="8" s="1"/>
  <c r="K29" i="1"/>
  <c r="L29" i="1"/>
  <c r="R29" i="8" s="1"/>
  <c r="M29" i="1"/>
  <c r="N29" i="1"/>
  <c r="L28" i="8" s="1"/>
  <c r="I30" i="1"/>
  <c r="O30" i="8" s="1"/>
  <c r="K30" i="1"/>
  <c r="Q30" i="8" s="1"/>
  <c r="L30" i="1"/>
  <c r="M30" i="1"/>
  <c r="N30" i="1"/>
  <c r="L29" i="8" s="1"/>
  <c r="I31" i="1"/>
  <c r="O31" i="8" s="1"/>
  <c r="K31" i="1"/>
  <c r="L31" i="1"/>
  <c r="M31" i="1"/>
  <c r="N31" i="1"/>
  <c r="L30" i="8" s="1"/>
  <c r="I32" i="1"/>
  <c r="O32" i="8" s="1"/>
  <c r="K32" i="1"/>
  <c r="L32" i="1"/>
  <c r="R32" i="8" s="1"/>
  <c r="M32" i="1"/>
  <c r="S32" i="8" s="1"/>
  <c r="N32" i="1"/>
  <c r="L31" i="8" s="1"/>
  <c r="I33" i="1"/>
  <c r="O33" i="8" s="1"/>
  <c r="K33" i="1"/>
  <c r="L33" i="1"/>
  <c r="R33" i="8" s="1"/>
  <c r="M33" i="1"/>
  <c r="N33" i="1"/>
  <c r="L32" i="8" s="1"/>
  <c r="I34" i="1"/>
  <c r="O34" i="8" s="1"/>
  <c r="K34" i="1"/>
  <c r="Q34" i="8" s="1"/>
  <c r="L34" i="1"/>
  <c r="M34" i="1"/>
  <c r="N34" i="1"/>
  <c r="L33" i="8" s="1"/>
  <c r="I35" i="1"/>
  <c r="O35" i="8" s="1"/>
  <c r="K35" i="1"/>
  <c r="L35" i="1"/>
  <c r="M35" i="1"/>
  <c r="N35" i="1"/>
  <c r="L34" i="8" s="1"/>
  <c r="I36" i="1"/>
  <c r="O36" i="8" s="1"/>
  <c r="K36" i="1"/>
  <c r="L36" i="1"/>
  <c r="R36" i="8" s="1"/>
  <c r="M36" i="1"/>
  <c r="S36" i="8" s="1"/>
  <c r="N36" i="1"/>
  <c r="L35" i="8" s="1"/>
  <c r="I37" i="1"/>
  <c r="O37" i="8" s="1"/>
  <c r="K37" i="1"/>
  <c r="L37" i="1"/>
  <c r="R37" i="8" s="1"/>
  <c r="M37" i="1"/>
  <c r="N37" i="1"/>
  <c r="L36" i="8" s="1"/>
  <c r="I38" i="1"/>
  <c r="O38" i="8" s="1"/>
  <c r="K38" i="1"/>
  <c r="Q38" i="8" s="1"/>
  <c r="L38" i="1"/>
  <c r="M38" i="1"/>
  <c r="N38" i="1"/>
  <c r="L37" i="8" s="1"/>
  <c r="I39" i="1"/>
  <c r="O39" i="8" s="1"/>
  <c r="K39" i="1"/>
  <c r="L39" i="1"/>
  <c r="M39" i="1"/>
  <c r="N39" i="1"/>
  <c r="L38" i="8" s="1"/>
  <c r="I40" i="1"/>
  <c r="O40" i="8" s="1"/>
  <c r="K40" i="1"/>
  <c r="L40" i="1"/>
  <c r="R40" i="8" s="1"/>
  <c r="M40" i="1"/>
  <c r="S40" i="8" s="1"/>
  <c r="N40" i="1"/>
  <c r="L39" i="8" s="1"/>
  <c r="I41" i="1"/>
  <c r="O41" i="8" s="1"/>
  <c r="K41" i="1"/>
  <c r="L41" i="1"/>
  <c r="R41" i="8" s="1"/>
  <c r="M41" i="1"/>
  <c r="N41" i="1"/>
  <c r="L40" i="8" s="1"/>
  <c r="I42" i="1"/>
  <c r="O42" i="8" s="1"/>
  <c r="K42" i="1"/>
  <c r="Q42" i="8" s="1"/>
  <c r="L42" i="1"/>
  <c r="M42" i="1"/>
  <c r="N42" i="1"/>
  <c r="L41" i="8" s="1"/>
  <c r="I43" i="1"/>
  <c r="O43" i="8" s="1"/>
  <c r="K43" i="1"/>
  <c r="L43" i="1"/>
  <c r="M43" i="1"/>
  <c r="N43" i="1"/>
  <c r="L42" i="8" s="1"/>
  <c r="I44" i="1"/>
  <c r="O44" i="8" s="1"/>
  <c r="K44" i="1"/>
  <c r="L44" i="1"/>
  <c r="R44" i="8" s="1"/>
  <c r="M44" i="1"/>
  <c r="S44" i="8" s="1"/>
  <c r="N44" i="1"/>
  <c r="L43" i="8" s="1"/>
  <c r="I45" i="1"/>
  <c r="O45" i="8" s="1"/>
  <c r="K45" i="1"/>
  <c r="L45" i="1"/>
  <c r="R45" i="8" s="1"/>
  <c r="M45" i="1"/>
  <c r="N45" i="1"/>
  <c r="L44" i="8" s="1"/>
  <c r="I46" i="1"/>
  <c r="O46" i="8" s="1"/>
  <c r="K46" i="1"/>
  <c r="Q46" i="8" s="1"/>
  <c r="L46" i="1"/>
  <c r="M46" i="1"/>
  <c r="N46" i="1"/>
  <c r="L45" i="8" s="1"/>
  <c r="I47" i="1"/>
  <c r="O47" i="8" s="1"/>
  <c r="K47" i="1"/>
  <c r="L47" i="1"/>
  <c r="M47" i="1"/>
  <c r="N47" i="1"/>
  <c r="L46" i="8" s="1"/>
  <c r="I48" i="1"/>
  <c r="O48" i="8" s="1"/>
  <c r="K48" i="1"/>
  <c r="L48" i="1"/>
  <c r="R48" i="8" s="1"/>
  <c r="M48" i="1"/>
  <c r="S48" i="8" s="1"/>
  <c r="N48" i="1"/>
  <c r="L47" i="8" s="1"/>
  <c r="I49" i="1"/>
  <c r="O49" i="8" s="1"/>
  <c r="K49" i="1"/>
  <c r="L49" i="1"/>
  <c r="R49" i="8" s="1"/>
  <c r="M49" i="1"/>
  <c r="N49" i="1"/>
  <c r="L48" i="8" s="1"/>
  <c r="I50" i="1"/>
  <c r="O50" i="8" s="1"/>
  <c r="K50" i="1"/>
  <c r="Q50" i="8" s="1"/>
  <c r="L50" i="1"/>
  <c r="M50" i="1"/>
  <c r="N50" i="1"/>
  <c r="L49" i="8" s="1"/>
  <c r="I51" i="1"/>
  <c r="O51" i="8" s="1"/>
  <c r="K51" i="1"/>
  <c r="L51" i="1"/>
  <c r="M51" i="1"/>
  <c r="N51" i="1"/>
  <c r="L50" i="8" s="1"/>
  <c r="I52" i="1"/>
  <c r="O52" i="8" s="1"/>
  <c r="K52" i="1"/>
  <c r="L52" i="1"/>
  <c r="R52" i="8" s="1"/>
  <c r="M52" i="1"/>
  <c r="S52" i="8" s="1"/>
  <c r="N52" i="1"/>
  <c r="L51" i="8" s="1"/>
  <c r="I53" i="1"/>
  <c r="O53" i="8" s="1"/>
  <c r="K53" i="1"/>
  <c r="L53" i="1"/>
  <c r="R53" i="8" s="1"/>
  <c r="M53" i="1"/>
  <c r="N53" i="1"/>
  <c r="L52" i="8" s="1"/>
  <c r="I54" i="1"/>
  <c r="O54" i="8" s="1"/>
  <c r="K54" i="1"/>
  <c r="Q54" i="8" s="1"/>
  <c r="L54" i="1"/>
  <c r="M54" i="1"/>
  <c r="N54" i="1"/>
  <c r="L53" i="8" s="1"/>
  <c r="I55" i="1"/>
  <c r="O55" i="8" s="1"/>
  <c r="K55" i="1"/>
  <c r="L55" i="1"/>
  <c r="M55" i="1"/>
  <c r="N55" i="1"/>
  <c r="L54" i="8" s="1"/>
  <c r="I56" i="1"/>
  <c r="O56" i="8" s="1"/>
  <c r="K56" i="1"/>
  <c r="L56" i="1"/>
  <c r="R56" i="8" s="1"/>
  <c r="M56" i="1"/>
  <c r="S56" i="8" s="1"/>
  <c r="N56" i="1"/>
  <c r="L55" i="8" s="1"/>
  <c r="I57" i="1"/>
  <c r="O57" i="8" s="1"/>
  <c r="K57" i="1"/>
  <c r="L57" i="1"/>
  <c r="R57" i="8" s="1"/>
  <c r="M57" i="1"/>
  <c r="N57" i="1"/>
  <c r="L56" i="8" s="1"/>
  <c r="I58" i="1"/>
  <c r="O58" i="8" s="1"/>
  <c r="K58" i="1"/>
  <c r="Q58" i="8" s="1"/>
  <c r="L58" i="1"/>
  <c r="M58" i="1"/>
  <c r="N58" i="1"/>
  <c r="L57" i="8" s="1"/>
  <c r="I59" i="1"/>
  <c r="O59" i="8" s="1"/>
  <c r="K59" i="1"/>
  <c r="L59" i="1"/>
  <c r="M59" i="1"/>
  <c r="N59" i="1"/>
  <c r="L58" i="8" s="1"/>
  <c r="I60" i="1"/>
  <c r="O60" i="8" s="1"/>
  <c r="K60" i="1"/>
  <c r="L60" i="1"/>
  <c r="R60" i="8" s="1"/>
  <c r="M60" i="1"/>
  <c r="S60" i="8" s="1"/>
  <c r="N60" i="1"/>
  <c r="L59" i="8" s="1"/>
  <c r="I61" i="1"/>
  <c r="O61" i="8" s="1"/>
  <c r="K61" i="1"/>
  <c r="L61" i="1"/>
  <c r="R61" i="8" s="1"/>
  <c r="M61" i="1"/>
  <c r="N61" i="1"/>
  <c r="L60" i="8" s="1"/>
  <c r="I62" i="1"/>
  <c r="O62" i="8" s="1"/>
  <c r="K62" i="1"/>
  <c r="Q62" i="8" s="1"/>
  <c r="L62" i="1"/>
  <c r="M62" i="1"/>
  <c r="N62" i="1"/>
  <c r="L61" i="8" s="1"/>
  <c r="I63" i="1"/>
  <c r="O63" i="8" s="1"/>
  <c r="K63" i="1"/>
  <c r="L63" i="1"/>
  <c r="M63" i="1"/>
  <c r="N63" i="1"/>
  <c r="L62" i="8" s="1"/>
  <c r="I64" i="1"/>
  <c r="O64" i="8" s="1"/>
  <c r="K64" i="1"/>
  <c r="L64" i="1"/>
  <c r="R64" i="8" s="1"/>
  <c r="M64" i="1"/>
  <c r="S64" i="8" s="1"/>
  <c r="N64" i="1"/>
  <c r="L63" i="8" s="1"/>
  <c r="I65" i="1"/>
  <c r="O65" i="8" s="1"/>
  <c r="K65" i="1"/>
  <c r="L65" i="1"/>
  <c r="R65" i="8" s="1"/>
  <c r="M65" i="1"/>
  <c r="N65" i="1"/>
  <c r="L64" i="8" s="1"/>
  <c r="I66" i="1"/>
  <c r="O66" i="8" s="1"/>
  <c r="K66" i="1"/>
  <c r="Q66" i="8" s="1"/>
  <c r="L66" i="1"/>
  <c r="M66" i="1"/>
  <c r="N66" i="1"/>
  <c r="L65" i="8" s="1"/>
  <c r="I67" i="1"/>
  <c r="O67" i="8" s="1"/>
  <c r="K67" i="1"/>
  <c r="L67" i="1"/>
  <c r="M67" i="1"/>
  <c r="N67" i="1"/>
  <c r="L66" i="8" s="1"/>
  <c r="I68" i="1"/>
  <c r="O68" i="8" s="1"/>
  <c r="K68" i="1"/>
  <c r="L68" i="1"/>
  <c r="R68" i="8" s="1"/>
  <c r="M68" i="1"/>
  <c r="S68" i="8" s="1"/>
  <c r="N68" i="1"/>
  <c r="L67" i="8" s="1"/>
  <c r="I69" i="1"/>
  <c r="O69" i="8" s="1"/>
  <c r="K69" i="1"/>
  <c r="L69" i="1"/>
  <c r="R69" i="8" s="1"/>
  <c r="M69" i="1"/>
  <c r="N69" i="1"/>
  <c r="L68" i="8" s="1"/>
  <c r="I70" i="1"/>
  <c r="O70" i="8" s="1"/>
  <c r="K70" i="1"/>
  <c r="Q70" i="8" s="1"/>
  <c r="L70" i="1"/>
  <c r="M70" i="1"/>
  <c r="N70" i="1"/>
  <c r="L69" i="8" s="1"/>
  <c r="I71" i="1"/>
  <c r="O71" i="8" s="1"/>
  <c r="K71" i="1"/>
  <c r="L71" i="1"/>
  <c r="M71" i="1"/>
  <c r="N71" i="1"/>
  <c r="L70" i="8" s="1"/>
  <c r="I72" i="1"/>
  <c r="O72" i="8" s="1"/>
  <c r="K72" i="1"/>
  <c r="L72" i="1"/>
  <c r="R72" i="8" s="1"/>
  <c r="M72" i="1"/>
  <c r="S72" i="8" s="1"/>
  <c r="N72" i="1"/>
  <c r="L71" i="8" s="1"/>
  <c r="I73" i="1"/>
  <c r="O73" i="8" s="1"/>
  <c r="K73" i="1"/>
  <c r="L73" i="1"/>
  <c r="R73" i="8" s="1"/>
  <c r="M73" i="1"/>
  <c r="N73" i="1"/>
  <c r="L72" i="8" s="1"/>
  <c r="I74" i="1"/>
  <c r="O74" i="8" s="1"/>
  <c r="K74" i="1"/>
  <c r="Q74" i="8" s="1"/>
  <c r="L74" i="1"/>
  <c r="M74" i="1"/>
  <c r="N74" i="1"/>
  <c r="L73" i="8" s="1"/>
  <c r="I75" i="1"/>
  <c r="O75" i="8" s="1"/>
  <c r="K75" i="1"/>
  <c r="L75" i="1"/>
  <c r="M75" i="1"/>
  <c r="N75" i="1"/>
  <c r="L74" i="8" s="1"/>
  <c r="I76" i="1"/>
  <c r="O76" i="8" s="1"/>
  <c r="K76" i="1"/>
  <c r="L76" i="1"/>
  <c r="R76" i="8" s="1"/>
  <c r="M76" i="1"/>
  <c r="S76" i="8" s="1"/>
  <c r="N76" i="1"/>
  <c r="L75" i="8" s="1"/>
  <c r="I77" i="1"/>
  <c r="O77" i="8" s="1"/>
  <c r="K77" i="1"/>
  <c r="L77" i="1"/>
  <c r="R77" i="8" s="1"/>
  <c r="M77" i="1"/>
  <c r="S77" i="8" s="1"/>
  <c r="N77" i="1"/>
  <c r="L76" i="8" s="1"/>
  <c r="I78" i="1"/>
  <c r="O78" i="8" s="1"/>
  <c r="K78" i="1"/>
  <c r="Q78" i="8" s="1"/>
  <c r="L78" i="1"/>
  <c r="M78" i="1"/>
  <c r="N78" i="1"/>
  <c r="L77" i="8" s="1"/>
  <c r="I79" i="1"/>
  <c r="O79" i="8" s="1"/>
  <c r="K79" i="1"/>
  <c r="Q79" i="8" s="1"/>
  <c r="L79" i="1"/>
  <c r="M79" i="1"/>
  <c r="N79" i="1"/>
  <c r="L78" i="8" s="1"/>
  <c r="I80" i="1"/>
  <c r="O80" i="8" s="1"/>
  <c r="K80" i="1"/>
  <c r="L80" i="1"/>
  <c r="R80" i="8" s="1"/>
  <c r="M80" i="1"/>
  <c r="S80" i="8" s="1"/>
  <c r="N80" i="1"/>
  <c r="L79" i="8" s="1"/>
  <c r="I81" i="1"/>
  <c r="O81" i="8" s="1"/>
  <c r="K81" i="1"/>
  <c r="L81" i="1"/>
  <c r="R81" i="8" s="1"/>
  <c r="M81" i="1"/>
  <c r="S81" i="8" s="1"/>
  <c r="N81" i="1"/>
  <c r="L80" i="8" s="1"/>
  <c r="I82" i="1"/>
  <c r="O82" i="8" s="1"/>
  <c r="K82" i="1"/>
  <c r="Q82" i="8" s="1"/>
  <c r="L82" i="1"/>
  <c r="M82" i="1"/>
  <c r="N82" i="1"/>
  <c r="L81" i="8" s="1"/>
  <c r="I83" i="1"/>
  <c r="O83" i="8" s="1"/>
  <c r="K83" i="1"/>
  <c r="Q83" i="8" s="1"/>
  <c r="L83" i="1"/>
  <c r="M83" i="1"/>
  <c r="N83" i="1"/>
  <c r="L82" i="8" s="1"/>
  <c r="I84" i="1"/>
  <c r="O84" i="8" s="1"/>
  <c r="K84" i="1"/>
  <c r="L84" i="1"/>
  <c r="R84" i="8" s="1"/>
  <c r="M84" i="1"/>
  <c r="S84" i="8" s="1"/>
  <c r="N84" i="1"/>
  <c r="L83" i="8" s="1"/>
  <c r="I85" i="1"/>
  <c r="O85" i="8" s="1"/>
  <c r="K85" i="1"/>
  <c r="L85" i="1"/>
  <c r="R85" i="8" s="1"/>
  <c r="M85" i="1"/>
  <c r="S85" i="8" s="1"/>
  <c r="N85" i="1"/>
  <c r="L84" i="8" s="1"/>
  <c r="J4" i="1"/>
  <c r="P4" i="8" s="1"/>
  <c r="K4" i="1"/>
  <c r="Q4" i="8" s="1"/>
  <c r="L4" i="1"/>
  <c r="M4" i="1"/>
  <c r="N4" i="1"/>
  <c r="W8" i="1"/>
  <c r="W5" i="1"/>
  <c r="W6" i="1"/>
  <c r="W7" i="1"/>
  <c r="W9" i="1"/>
  <c r="W10" i="1"/>
  <c r="W11" i="1"/>
  <c r="W12" i="1"/>
  <c r="P12" i="8" s="1"/>
  <c r="W13" i="1"/>
  <c r="P13" i="8" s="1"/>
  <c r="W14" i="1"/>
  <c r="P14" i="8" s="1"/>
  <c r="W15" i="1"/>
  <c r="P15" i="8" s="1"/>
  <c r="W16" i="1"/>
  <c r="P16" i="8" s="1"/>
  <c r="W17" i="1"/>
  <c r="P17" i="8" s="1"/>
  <c r="W18" i="1"/>
  <c r="W19" i="1"/>
  <c r="P19" i="8" s="1"/>
  <c r="W20" i="1"/>
  <c r="P20" i="8" s="1"/>
  <c r="W21" i="1"/>
  <c r="P21" i="8" s="1"/>
  <c r="W22" i="1"/>
  <c r="P22" i="8" s="1"/>
  <c r="W23" i="1"/>
  <c r="W24" i="1"/>
  <c r="P24" i="8" s="1"/>
  <c r="W25" i="1"/>
  <c r="P25" i="8" s="1"/>
  <c r="W26" i="1"/>
  <c r="P26" i="8" s="1"/>
  <c r="W27" i="1"/>
  <c r="W28" i="1"/>
  <c r="P28" i="8" s="1"/>
  <c r="W29" i="1"/>
  <c r="P29" i="8" s="1"/>
  <c r="W30" i="1"/>
  <c r="P30" i="8" s="1"/>
  <c r="W31" i="1"/>
  <c r="P31" i="8" s="1"/>
  <c r="W32" i="1"/>
  <c r="P32" i="8" s="1"/>
  <c r="W33" i="1"/>
  <c r="P33" i="8" s="1"/>
  <c r="W34" i="1"/>
  <c r="W35" i="1"/>
  <c r="P35" i="8" s="1"/>
  <c r="W36" i="1"/>
  <c r="W37" i="1"/>
  <c r="P37" i="8" s="1"/>
  <c r="W38" i="1"/>
  <c r="P38" i="8" s="1"/>
  <c r="W39" i="1"/>
  <c r="W40" i="1"/>
  <c r="P40" i="8" s="1"/>
  <c r="W41" i="1"/>
  <c r="P41" i="8" s="1"/>
  <c r="W42" i="1"/>
  <c r="P42" i="8" s="1"/>
  <c r="W43" i="1"/>
  <c r="W44" i="1"/>
  <c r="P44" i="8" s="1"/>
  <c r="W45" i="1"/>
  <c r="P45" i="8" s="1"/>
  <c r="W46" i="1"/>
  <c r="P46" i="8" s="1"/>
  <c r="W47" i="1"/>
  <c r="P47" i="8" s="1"/>
  <c r="W48" i="1"/>
  <c r="P48" i="8" s="1"/>
  <c r="W49" i="1"/>
  <c r="P49" i="8" s="1"/>
  <c r="W50" i="1"/>
  <c r="W51" i="1"/>
  <c r="P51" i="8" s="1"/>
  <c r="W52" i="1"/>
  <c r="P52" i="8" s="1"/>
  <c r="W53" i="1"/>
  <c r="P53" i="8" s="1"/>
  <c r="W54" i="1"/>
  <c r="P54" i="8" s="1"/>
  <c r="W55" i="1"/>
  <c r="W56" i="1"/>
  <c r="P56" i="8" s="1"/>
  <c r="W57" i="1"/>
  <c r="P57" i="8" s="1"/>
  <c r="W58" i="1"/>
  <c r="P58" i="8" s="1"/>
  <c r="W59" i="1"/>
  <c r="W60" i="1"/>
  <c r="P60" i="8" s="1"/>
  <c r="W61" i="1"/>
  <c r="P61" i="8" s="1"/>
  <c r="W62" i="1"/>
  <c r="P62" i="8" s="1"/>
  <c r="W63" i="1"/>
  <c r="P63" i="8" s="1"/>
  <c r="W64" i="1"/>
  <c r="P64" i="8" s="1"/>
  <c r="W65" i="1"/>
  <c r="P65" i="8" s="1"/>
  <c r="W66" i="1"/>
  <c r="W67" i="1"/>
  <c r="P67" i="8" s="1"/>
  <c r="W68" i="1"/>
  <c r="P68" i="8" s="1"/>
  <c r="W69" i="1"/>
  <c r="P69" i="8" s="1"/>
  <c r="W70" i="1"/>
  <c r="P70" i="8" s="1"/>
  <c r="W71" i="1"/>
  <c r="W72" i="1"/>
  <c r="P72" i="8" s="1"/>
  <c r="W73" i="1"/>
  <c r="P73" i="8" s="1"/>
  <c r="W74" i="1"/>
  <c r="P74" i="8" s="1"/>
  <c r="W75" i="1"/>
  <c r="W76" i="1"/>
  <c r="P76" i="8" s="1"/>
  <c r="W77" i="1"/>
  <c r="P77" i="8" s="1"/>
  <c r="W78" i="1"/>
  <c r="P78" i="8" s="1"/>
  <c r="W79" i="1"/>
  <c r="P79" i="8" s="1"/>
  <c r="W80" i="1"/>
  <c r="P80" i="8" s="1"/>
  <c r="W81" i="1"/>
  <c r="P81" i="8" s="1"/>
  <c r="W82" i="1"/>
  <c r="W83" i="1"/>
  <c r="P83" i="8" s="1"/>
  <c r="W84" i="1"/>
  <c r="P84" i="8" s="1"/>
  <c r="W85" i="1"/>
  <c r="P85" i="8" s="1"/>
  <c r="X5" i="1"/>
  <c r="Y5" i="1"/>
  <c r="Z5" i="1"/>
  <c r="X6" i="1"/>
  <c r="Y6" i="1"/>
  <c r="Z6" i="1"/>
  <c r="X7" i="1"/>
  <c r="Y7" i="1"/>
  <c r="Z7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X53" i="1"/>
  <c r="Y53" i="1"/>
  <c r="Z53" i="1"/>
  <c r="X54" i="1"/>
  <c r="Y54" i="1"/>
  <c r="Z54" i="1"/>
  <c r="X55" i="1"/>
  <c r="Y55" i="1"/>
  <c r="Z55" i="1"/>
  <c r="X56" i="1"/>
  <c r="Y56" i="1"/>
  <c r="Z56" i="1"/>
  <c r="X57" i="1"/>
  <c r="Y57" i="1"/>
  <c r="Z57" i="1"/>
  <c r="X58" i="1"/>
  <c r="Y58" i="1"/>
  <c r="Z58" i="1"/>
  <c r="X59" i="1"/>
  <c r="Y59" i="1"/>
  <c r="Z59" i="1"/>
  <c r="X60" i="1"/>
  <c r="Y60" i="1"/>
  <c r="Z60" i="1"/>
  <c r="X61" i="1"/>
  <c r="Y61" i="1"/>
  <c r="Z61" i="1"/>
  <c r="X62" i="1"/>
  <c r="Y62" i="1"/>
  <c r="Z62" i="1"/>
  <c r="X63" i="1"/>
  <c r="Y63" i="1"/>
  <c r="Z63" i="1"/>
  <c r="X64" i="1"/>
  <c r="Y64" i="1"/>
  <c r="Z64" i="1"/>
  <c r="X65" i="1"/>
  <c r="Y65" i="1"/>
  <c r="Z65" i="1"/>
  <c r="X66" i="1"/>
  <c r="Y66" i="1"/>
  <c r="Z66" i="1"/>
  <c r="X67" i="1"/>
  <c r="Y67" i="1"/>
  <c r="Z67" i="1"/>
  <c r="X68" i="1"/>
  <c r="Y68" i="1"/>
  <c r="Z68" i="1"/>
  <c r="X69" i="1"/>
  <c r="Y69" i="1"/>
  <c r="Z69" i="1"/>
  <c r="X70" i="1"/>
  <c r="Y70" i="1"/>
  <c r="Z70" i="1"/>
  <c r="X71" i="1"/>
  <c r="Y71" i="1"/>
  <c r="Z71" i="1"/>
  <c r="X72" i="1"/>
  <c r="Y72" i="1"/>
  <c r="Z72" i="1"/>
  <c r="X73" i="1"/>
  <c r="Y73" i="1"/>
  <c r="Z73" i="1"/>
  <c r="X74" i="1"/>
  <c r="Y74" i="1"/>
  <c r="Z74" i="1"/>
  <c r="X75" i="1"/>
  <c r="Y75" i="1"/>
  <c r="Z75" i="1"/>
  <c r="X76" i="1"/>
  <c r="Y76" i="1"/>
  <c r="Z76" i="1"/>
  <c r="X77" i="1"/>
  <c r="Y77" i="1"/>
  <c r="Z77" i="1"/>
  <c r="X78" i="1"/>
  <c r="Y78" i="1"/>
  <c r="Z78" i="1"/>
  <c r="X79" i="1"/>
  <c r="Y79" i="1"/>
  <c r="Z79" i="1"/>
  <c r="X80" i="1"/>
  <c r="Y80" i="1"/>
  <c r="Z80" i="1"/>
  <c r="X81" i="1"/>
  <c r="Y81" i="1"/>
  <c r="Z81" i="1"/>
  <c r="X82" i="1"/>
  <c r="Y82" i="1"/>
  <c r="Z82" i="1"/>
  <c r="X83" i="1"/>
  <c r="Y83" i="1"/>
  <c r="Z83" i="1"/>
  <c r="X84" i="1"/>
  <c r="Y84" i="1"/>
  <c r="Z84" i="1"/>
  <c r="X85" i="1"/>
  <c r="Y85" i="1"/>
  <c r="Z85" i="1"/>
  <c r="X4" i="1"/>
  <c r="Y4" i="1"/>
  <c r="Z4" i="1"/>
  <c r="Q85" i="8" l="1"/>
  <c r="S83" i="8"/>
  <c r="Q81" i="8"/>
  <c r="S79" i="8"/>
  <c r="Y78" i="8" s="1"/>
  <c r="Q77" i="8"/>
  <c r="S75" i="8"/>
  <c r="Q73" i="8"/>
  <c r="S71" i="8"/>
  <c r="Y70" i="8" s="1"/>
  <c r="Q69" i="8"/>
  <c r="S67" i="8"/>
  <c r="Q65" i="8"/>
  <c r="S63" i="8"/>
  <c r="Y63" i="8" s="1"/>
  <c r="Q61" i="8"/>
  <c r="S59" i="8"/>
  <c r="Q57" i="8"/>
  <c r="S55" i="8"/>
  <c r="Y55" i="8" s="1"/>
  <c r="Q53" i="8"/>
  <c r="S51" i="8"/>
  <c r="Q49" i="8"/>
  <c r="S47" i="8"/>
  <c r="Y46" i="8" s="1"/>
  <c r="Q45" i="8"/>
  <c r="S43" i="8"/>
  <c r="Q41" i="8"/>
  <c r="S39" i="8"/>
  <c r="Q37" i="8"/>
  <c r="S35" i="8"/>
  <c r="Q33" i="8"/>
  <c r="S31" i="8"/>
  <c r="Y31" i="8" s="1"/>
  <c r="Q29" i="8"/>
  <c r="S27" i="8"/>
  <c r="Q25" i="8"/>
  <c r="S23" i="8"/>
  <c r="Y22" i="8" s="1"/>
  <c r="Q21" i="8"/>
  <c r="S19" i="8"/>
  <c r="Q17" i="8"/>
  <c r="S15" i="8"/>
  <c r="Y15" i="8" s="1"/>
  <c r="Q13" i="8"/>
  <c r="S11" i="8"/>
  <c r="Q10" i="8"/>
  <c r="S7" i="8"/>
  <c r="Y6" i="8" s="1"/>
  <c r="Q6" i="8"/>
  <c r="S5" i="8"/>
  <c r="S4" i="8"/>
  <c r="Q84" i="8"/>
  <c r="W83" i="8" s="1"/>
  <c r="R83" i="8"/>
  <c r="S82" i="8"/>
  <c r="Q80" i="8"/>
  <c r="R79" i="8"/>
  <c r="X79" i="8" s="1"/>
  <c r="S78" i="8"/>
  <c r="Q76" i="8"/>
  <c r="R75" i="8"/>
  <c r="S74" i="8"/>
  <c r="Y74" i="8" s="1"/>
  <c r="Q72" i="8"/>
  <c r="W71" i="8" s="1"/>
  <c r="R71" i="8"/>
  <c r="S70" i="8"/>
  <c r="Q68" i="8"/>
  <c r="W67" i="8" s="1"/>
  <c r="R67" i="8"/>
  <c r="S66" i="8"/>
  <c r="Y66" i="8" s="1"/>
  <c r="Q64" i="8"/>
  <c r="R63" i="8"/>
  <c r="S62" i="8"/>
  <c r="Q60" i="8"/>
  <c r="R59" i="8"/>
  <c r="S58" i="8"/>
  <c r="Y58" i="8" s="1"/>
  <c r="Q56" i="8"/>
  <c r="R55" i="8"/>
  <c r="S54" i="8"/>
  <c r="Q52" i="8"/>
  <c r="W52" i="8" s="1"/>
  <c r="R51" i="8"/>
  <c r="X50" i="8" s="1"/>
  <c r="S50" i="8"/>
  <c r="Q48" i="8"/>
  <c r="R47" i="8"/>
  <c r="X47" i="8" s="1"/>
  <c r="S46" i="8"/>
  <c r="Q44" i="8"/>
  <c r="R43" i="8"/>
  <c r="S42" i="8"/>
  <c r="Y41" i="8" s="1"/>
  <c r="Q40" i="8"/>
  <c r="W39" i="8" s="1"/>
  <c r="R39" i="8"/>
  <c r="S38" i="8"/>
  <c r="Q36" i="8"/>
  <c r="W35" i="8" s="1"/>
  <c r="R35" i="8"/>
  <c r="X34" i="8" s="1"/>
  <c r="S34" i="8"/>
  <c r="Q32" i="8"/>
  <c r="R31" i="8"/>
  <c r="X31" i="8" s="1"/>
  <c r="S30" i="8"/>
  <c r="Q28" i="8"/>
  <c r="R27" i="8"/>
  <c r="S26" i="8"/>
  <c r="Y26" i="8" s="1"/>
  <c r="Q24" i="8"/>
  <c r="R23" i="8"/>
  <c r="S22" i="8"/>
  <c r="Q20" i="8"/>
  <c r="W20" i="8" s="1"/>
  <c r="R19" i="8"/>
  <c r="X18" i="8" s="1"/>
  <c r="S18" i="8"/>
  <c r="Q16" i="8"/>
  <c r="R15" i="8"/>
  <c r="X15" i="8" s="1"/>
  <c r="S14" i="8"/>
  <c r="Q12" i="8"/>
  <c r="R11" i="8"/>
  <c r="P10" i="8"/>
  <c r="V9" i="8" s="1"/>
  <c r="R9" i="8"/>
  <c r="P8" i="8"/>
  <c r="R7" i="8"/>
  <c r="P6" i="8"/>
  <c r="V6" i="8" s="1"/>
  <c r="R5" i="8"/>
  <c r="R4" i="8"/>
  <c r="R82" i="8"/>
  <c r="R78" i="8"/>
  <c r="X77" i="8" s="1"/>
  <c r="Q75" i="8"/>
  <c r="R74" i="8"/>
  <c r="X74" i="8" s="1"/>
  <c r="S73" i="8"/>
  <c r="Q71" i="8"/>
  <c r="W70" i="8" s="1"/>
  <c r="R70" i="8"/>
  <c r="S69" i="8"/>
  <c r="Q67" i="8"/>
  <c r="R66" i="8"/>
  <c r="S65" i="8"/>
  <c r="Q63" i="8"/>
  <c r="W63" i="8" s="1"/>
  <c r="R62" i="8"/>
  <c r="S61" i="8"/>
  <c r="Y61" i="8" s="1"/>
  <c r="Q59" i="8"/>
  <c r="R58" i="8"/>
  <c r="S57" i="8"/>
  <c r="Q55" i="8"/>
  <c r="W54" i="8" s="1"/>
  <c r="R54" i="8"/>
  <c r="S53" i="8"/>
  <c r="Q51" i="8"/>
  <c r="R50" i="8"/>
  <c r="S49" i="8"/>
  <c r="Q47" i="8"/>
  <c r="R46" i="8"/>
  <c r="S45" i="8"/>
  <c r="Y44" i="8" s="1"/>
  <c r="Q43" i="8"/>
  <c r="R42" i="8"/>
  <c r="S41" i="8"/>
  <c r="Q39" i="8"/>
  <c r="W38" i="8" s="1"/>
  <c r="R38" i="8"/>
  <c r="S37" i="8"/>
  <c r="Q35" i="8"/>
  <c r="R34" i="8"/>
  <c r="X33" i="8" s="1"/>
  <c r="S33" i="8"/>
  <c r="Q31" i="8"/>
  <c r="R30" i="8"/>
  <c r="S29" i="8"/>
  <c r="Y29" i="8" s="1"/>
  <c r="Q27" i="8"/>
  <c r="R26" i="8"/>
  <c r="S25" i="8"/>
  <c r="Q23" i="8"/>
  <c r="W23" i="8" s="1"/>
  <c r="R22" i="8"/>
  <c r="S21" i="8"/>
  <c r="Q19" i="8"/>
  <c r="R18" i="8"/>
  <c r="X17" i="8" s="1"/>
  <c r="S17" i="8"/>
  <c r="Q15" i="8"/>
  <c r="R14" i="8"/>
  <c r="S13" i="8"/>
  <c r="Y13" i="8" s="1"/>
  <c r="Q11" i="8"/>
  <c r="S10" i="8"/>
  <c r="Q9" i="8"/>
  <c r="S8" i="8"/>
  <c r="Y7" i="8" s="1"/>
  <c r="Q7" i="8"/>
  <c r="S6" i="8"/>
  <c r="Q5" i="8"/>
  <c r="R10" i="8"/>
  <c r="X10" i="8" s="1"/>
  <c r="P9" i="8"/>
  <c r="U79" i="8"/>
  <c r="V79" i="8"/>
  <c r="Y79" i="8"/>
  <c r="W79" i="8"/>
  <c r="U71" i="8"/>
  <c r="Y71" i="8"/>
  <c r="V71" i="8"/>
  <c r="X71" i="8"/>
  <c r="U63" i="8"/>
  <c r="V63" i="8"/>
  <c r="X63" i="8"/>
  <c r="U55" i="8"/>
  <c r="V55" i="8"/>
  <c r="W55" i="8"/>
  <c r="X55" i="8"/>
  <c r="V47" i="8"/>
  <c r="U47" i="8"/>
  <c r="Y47" i="8"/>
  <c r="W47" i="8"/>
  <c r="V39" i="8"/>
  <c r="Y39" i="8"/>
  <c r="U39" i="8"/>
  <c r="X39" i="8"/>
  <c r="V31" i="8"/>
  <c r="W31" i="8"/>
  <c r="U31" i="8"/>
  <c r="U23" i="8"/>
  <c r="X23" i="8"/>
  <c r="V23" i="8"/>
  <c r="Y23" i="8"/>
  <c r="U15" i="8"/>
  <c r="W15" i="8"/>
  <c r="V15" i="8"/>
  <c r="W78" i="8"/>
  <c r="U78" i="8"/>
  <c r="V78" i="8"/>
  <c r="W74" i="8"/>
  <c r="V74" i="8"/>
  <c r="U74" i="8"/>
  <c r="W66" i="8"/>
  <c r="U66" i="8"/>
  <c r="X66" i="8"/>
  <c r="V66" i="8"/>
  <c r="W58" i="8"/>
  <c r="V58" i="8"/>
  <c r="X58" i="8"/>
  <c r="U58" i="8"/>
  <c r="W50" i="8"/>
  <c r="Y50" i="8"/>
  <c r="V50" i="8"/>
  <c r="U50" i="8"/>
  <c r="W42" i="8"/>
  <c r="V42" i="8"/>
  <c r="U42" i="8"/>
  <c r="X42" i="8"/>
  <c r="W34" i="8"/>
  <c r="U34" i="8"/>
  <c r="V34" i="8"/>
  <c r="Y34" i="8"/>
  <c r="V26" i="8"/>
  <c r="U26" i="8"/>
  <c r="W26" i="8"/>
  <c r="X26" i="8"/>
  <c r="Y18" i="8"/>
  <c r="V18" i="8"/>
  <c r="U18" i="8"/>
  <c r="W18" i="8"/>
  <c r="W10" i="8"/>
  <c r="U10" i="8"/>
  <c r="Y10" i="8"/>
  <c r="V10" i="8"/>
  <c r="W6" i="8"/>
  <c r="U6" i="8"/>
  <c r="X6" i="8"/>
  <c r="V81" i="8"/>
  <c r="Y81" i="8"/>
  <c r="U81" i="8"/>
  <c r="X81" i="8"/>
  <c r="W81" i="8"/>
  <c r="U77" i="8"/>
  <c r="Y77" i="8"/>
  <c r="V77" i="8"/>
  <c r="W77" i="8"/>
  <c r="V73" i="8"/>
  <c r="U73" i="8"/>
  <c r="X73" i="8"/>
  <c r="W73" i="8"/>
  <c r="Y73" i="8"/>
  <c r="U69" i="8"/>
  <c r="Y69" i="8"/>
  <c r="V69" i="8"/>
  <c r="W69" i="8"/>
  <c r="X69" i="8"/>
  <c r="V65" i="8"/>
  <c r="Y65" i="8"/>
  <c r="X65" i="8"/>
  <c r="U65" i="8"/>
  <c r="W65" i="8"/>
  <c r="U61" i="8"/>
  <c r="X61" i="8"/>
  <c r="W61" i="8"/>
  <c r="V61" i="8"/>
  <c r="V57" i="8"/>
  <c r="W57" i="8"/>
  <c r="U57" i="8"/>
  <c r="X57" i="8"/>
  <c r="U53" i="8"/>
  <c r="V53" i="8"/>
  <c r="W53" i="8"/>
  <c r="Y53" i="8"/>
  <c r="X53" i="8"/>
  <c r="U49" i="8"/>
  <c r="Y49" i="8"/>
  <c r="X49" i="8"/>
  <c r="V49" i="8"/>
  <c r="W49" i="8"/>
  <c r="U45" i="8"/>
  <c r="Y45" i="8"/>
  <c r="V45" i="8"/>
  <c r="W45" i="8"/>
  <c r="X45" i="8"/>
  <c r="U41" i="8"/>
  <c r="X41" i="8"/>
  <c r="W41" i="8"/>
  <c r="V41" i="8"/>
  <c r="Y37" i="8"/>
  <c r="U37" i="8"/>
  <c r="V37" i="8"/>
  <c r="X37" i="8"/>
  <c r="W37" i="8"/>
  <c r="Y33" i="8"/>
  <c r="U33" i="8"/>
  <c r="W33" i="8"/>
  <c r="V33" i="8"/>
  <c r="V29" i="8"/>
  <c r="U29" i="8"/>
  <c r="X29" i="8"/>
  <c r="W29" i="8"/>
  <c r="V25" i="8"/>
  <c r="W25" i="8"/>
  <c r="X25" i="8"/>
  <c r="U25" i="8"/>
  <c r="V21" i="8"/>
  <c r="Y21" i="8"/>
  <c r="X21" i="8"/>
  <c r="U21" i="8"/>
  <c r="W21" i="8"/>
  <c r="Y17" i="8"/>
  <c r="U17" i="8"/>
  <c r="W17" i="8"/>
  <c r="V17" i="8"/>
  <c r="U13" i="8"/>
  <c r="W13" i="8"/>
  <c r="X13" i="8"/>
  <c r="V13" i="8"/>
  <c r="U83" i="8"/>
  <c r="Y83" i="8"/>
  <c r="V83" i="8"/>
  <c r="X83" i="8"/>
  <c r="U75" i="8"/>
  <c r="Y75" i="8"/>
  <c r="V75" i="8"/>
  <c r="X75" i="8"/>
  <c r="W75" i="8"/>
  <c r="U67" i="8"/>
  <c r="V67" i="8"/>
  <c r="Y67" i="8"/>
  <c r="X67" i="8"/>
  <c r="U59" i="8"/>
  <c r="Y59" i="8"/>
  <c r="X59" i="8"/>
  <c r="V59" i="8"/>
  <c r="W59" i="8"/>
  <c r="U51" i="8"/>
  <c r="X51" i="8"/>
  <c r="V51" i="8"/>
  <c r="Y51" i="8"/>
  <c r="V43" i="8"/>
  <c r="U43" i="8"/>
  <c r="Y43" i="8"/>
  <c r="X43" i="8"/>
  <c r="W43" i="8"/>
  <c r="U35" i="8"/>
  <c r="V35" i="8"/>
  <c r="Y35" i="8"/>
  <c r="X35" i="8"/>
  <c r="X27" i="8"/>
  <c r="U27" i="8"/>
  <c r="Y27" i="8"/>
  <c r="V27" i="8"/>
  <c r="W27" i="8"/>
  <c r="X19" i="8"/>
  <c r="U19" i="8"/>
  <c r="Y19" i="8"/>
  <c r="V19" i="8"/>
  <c r="Y11" i="8"/>
  <c r="U11" i="8"/>
  <c r="W11" i="8"/>
  <c r="V11" i="8"/>
  <c r="X11" i="8"/>
  <c r="W82" i="8"/>
  <c r="V82" i="8"/>
  <c r="X82" i="8"/>
  <c r="U82" i="8"/>
  <c r="Y82" i="8"/>
  <c r="X70" i="8"/>
  <c r="V70" i="8"/>
  <c r="U70" i="8"/>
  <c r="X62" i="8"/>
  <c r="W62" i="8"/>
  <c r="V62" i="8"/>
  <c r="U62" i="8"/>
  <c r="Y62" i="8"/>
  <c r="X54" i="8"/>
  <c r="U54" i="8"/>
  <c r="Y54" i="8"/>
  <c r="V54" i="8"/>
  <c r="W46" i="8"/>
  <c r="U46" i="8"/>
  <c r="V46" i="8"/>
  <c r="Y38" i="8"/>
  <c r="X38" i="8"/>
  <c r="U38" i="8"/>
  <c r="V38" i="8"/>
  <c r="X30" i="8"/>
  <c r="W30" i="8"/>
  <c r="U30" i="8"/>
  <c r="V30" i="8"/>
  <c r="V22" i="8"/>
  <c r="X22" i="8"/>
  <c r="U22" i="8"/>
  <c r="W14" i="8"/>
  <c r="U14" i="8"/>
  <c r="V14" i="8"/>
  <c r="W8" i="8"/>
  <c r="Y8" i="8"/>
  <c r="U8" i="8"/>
  <c r="V8" i="8"/>
  <c r="X8" i="8"/>
  <c r="W4" i="8"/>
  <c r="Y4" i="8"/>
  <c r="U4" i="8"/>
  <c r="V4" i="8"/>
  <c r="X4" i="8"/>
  <c r="Y84" i="8"/>
  <c r="X84" i="8"/>
  <c r="V84" i="8"/>
  <c r="U84" i="8"/>
  <c r="W80" i="8"/>
  <c r="X80" i="8"/>
  <c r="Y80" i="8"/>
  <c r="V80" i="8"/>
  <c r="U80" i="8"/>
  <c r="W76" i="8"/>
  <c r="V76" i="8"/>
  <c r="U76" i="8"/>
  <c r="Y76" i="8"/>
  <c r="X76" i="8"/>
  <c r="W72" i="8"/>
  <c r="V72" i="8"/>
  <c r="U72" i="8"/>
  <c r="X72" i="8"/>
  <c r="Y72" i="8"/>
  <c r="V68" i="8"/>
  <c r="U68" i="8"/>
  <c r="Y68" i="8"/>
  <c r="X68" i="8"/>
  <c r="W64" i="8"/>
  <c r="X64" i="8"/>
  <c r="Y64" i="8"/>
  <c r="V64" i="8"/>
  <c r="U64" i="8"/>
  <c r="W60" i="8"/>
  <c r="X60" i="8"/>
  <c r="U60" i="8"/>
  <c r="V60" i="8"/>
  <c r="W56" i="8"/>
  <c r="X56" i="8"/>
  <c r="V56" i="8"/>
  <c r="U56" i="8"/>
  <c r="Y56" i="8"/>
  <c r="X52" i="8"/>
  <c r="Y52" i="8"/>
  <c r="V52" i="8"/>
  <c r="U52" i="8"/>
  <c r="W48" i="8"/>
  <c r="V48" i="8"/>
  <c r="X48" i="8"/>
  <c r="Y48" i="8"/>
  <c r="U48" i="8"/>
  <c r="X44" i="8"/>
  <c r="W44" i="8"/>
  <c r="U44" i="8"/>
  <c r="V44" i="8"/>
  <c r="W40" i="8"/>
  <c r="V40" i="8"/>
  <c r="U40" i="8"/>
  <c r="Y40" i="8"/>
  <c r="X40" i="8"/>
  <c r="X36" i="8"/>
  <c r="U36" i="8"/>
  <c r="Y36" i="8"/>
  <c r="V36" i="8"/>
  <c r="W32" i="8"/>
  <c r="X32" i="8"/>
  <c r="V32" i="8"/>
  <c r="Y32" i="8"/>
  <c r="U32" i="8"/>
  <c r="V28" i="8"/>
  <c r="U28" i="8"/>
  <c r="W28" i="8"/>
  <c r="X28" i="8"/>
  <c r="V24" i="8"/>
  <c r="U24" i="8"/>
  <c r="W24" i="8"/>
  <c r="X24" i="8"/>
  <c r="Y24" i="8"/>
  <c r="V20" i="8"/>
  <c r="U20" i="8"/>
  <c r="X20" i="8"/>
  <c r="Y20" i="8"/>
  <c r="W16" i="8"/>
  <c r="Y16" i="8"/>
  <c r="U16" i="8"/>
  <c r="V16" i="8"/>
  <c r="X16" i="8"/>
  <c r="W12" i="8"/>
  <c r="Y12" i="8"/>
  <c r="U12" i="8"/>
  <c r="X12" i="8"/>
  <c r="V12" i="8"/>
  <c r="Y9" i="8"/>
  <c r="U9" i="8"/>
  <c r="W9" i="8"/>
  <c r="X9" i="8"/>
  <c r="U7" i="8"/>
  <c r="W7" i="8"/>
  <c r="X7" i="8"/>
  <c r="V7" i="8"/>
  <c r="Y5" i="8"/>
  <c r="U5" i="8"/>
  <c r="W5" i="8"/>
  <c r="X5" i="8"/>
  <c r="Y28" i="8" l="1"/>
  <c r="Y14" i="8"/>
  <c r="W22" i="8"/>
  <c r="X46" i="8"/>
  <c r="W19" i="8"/>
  <c r="W51" i="8"/>
  <c r="Y42" i="8"/>
  <c r="X78" i="8"/>
  <c r="V5" i="8"/>
  <c r="W36" i="8"/>
  <c r="Y30" i="8"/>
  <c r="Y25" i="8"/>
  <c r="Y60" i="8"/>
  <c r="W68" i="8"/>
  <c r="W84" i="8"/>
  <c r="X14" i="8"/>
  <c r="Y57" i="8"/>
  <c r="N5" i="4" l="1"/>
  <c r="C36" i="4" l="1"/>
  <c r="D35" i="4" s="1"/>
  <c r="N8" i="4"/>
  <c r="O8" i="4"/>
  <c r="O4" i="4"/>
  <c r="O7" i="4"/>
  <c r="N7" i="4"/>
  <c r="D34" i="4" l="1"/>
  <c r="D33" i="4"/>
  <c r="D36" i="4" l="1"/>
</calcChain>
</file>

<file path=xl/sharedStrings.xml><?xml version="1.0" encoding="utf-8"?>
<sst xmlns="http://schemas.openxmlformats.org/spreadsheetml/2006/main" count="470" uniqueCount="178">
  <si>
    <t>Stock Indices</t>
  </si>
  <si>
    <t>Exchange Rates</t>
  </si>
  <si>
    <t>Data</t>
  </si>
  <si>
    <t>Data scaled</t>
  </si>
  <si>
    <t>Code</t>
  </si>
  <si>
    <t>SWEDOMX</t>
  </si>
  <si>
    <t>DJES50I</t>
  </si>
  <si>
    <t>FTSE100</t>
  </si>
  <si>
    <t>S&amp;PCOMP</t>
  </si>
  <si>
    <t>SWISSMI</t>
  </si>
  <si>
    <t>SDTB30D</t>
  </si>
  <si>
    <t>SWEDOMX 
(scaled)</t>
  </si>
  <si>
    <t>DJES50I 
(scaled)</t>
  </si>
  <si>
    <t>FTSE100 
(scaled)</t>
  </si>
  <si>
    <t>S&amp;PCOMP 
(scaled)</t>
  </si>
  <si>
    <t>SWISSMI 
(scaled)</t>
  </si>
  <si>
    <t>SDTB30D 
(scaled)</t>
  </si>
  <si>
    <t>SDSWOSP</t>
  </si>
  <si>
    <t>SDEUOSP</t>
  </si>
  <si>
    <t>SDGBPSP</t>
  </si>
  <si>
    <t>SDUSDSP</t>
  </si>
  <si>
    <t>SDCHFSP</t>
  </si>
  <si>
    <t>SDSWOSP
(scaled)</t>
  </si>
  <si>
    <t>SDEUOSP
(scaled)</t>
  </si>
  <si>
    <t>SDGBPSP 
(scaled)</t>
  </si>
  <si>
    <t>SDUSDSP 
(scaled)</t>
  </si>
  <si>
    <t>SDCHFSP 
(scaled)</t>
  </si>
  <si>
    <t>Excess returns of stock indices in local currencies</t>
  </si>
  <si>
    <t>Returns of the exchange rates</t>
  </si>
  <si>
    <t>Stock indeces in SEK</t>
  </si>
  <si>
    <t>Returns in SEK</t>
  </si>
  <si>
    <t>Sweden</t>
  </si>
  <si>
    <t>Europe</t>
  </si>
  <si>
    <t>UK</t>
  </si>
  <si>
    <t>US</t>
  </si>
  <si>
    <t>Switzerland</t>
  </si>
  <si>
    <t>SEK</t>
  </si>
  <si>
    <t>EUR</t>
  </si>
  <si>
    <t>GBP</t>
  </si>
  <si>
    <t>USD</t>
  </si>
  <si>
    <t>CHF</t>
  </si>
  <si>
    <t>Risk-free</t>
  </si>
  <si>
    <t>Europe 
in SEK</t>
  </si>
  <si>
    <t>UK 
in SEK</t>
  </si>
  <si>
    <t>US 
in SEK</t>
  </si>
  <si>
    <t>Switzerland 
in SEK</t>
  </si>
  <si>
    <t>Covariance:</t>
  </si>
  <si>
    <t>N/(N-1)</t>
  </si>
  <si>
    <t>Correlations:</t>
  </si>
  <si>
    <t>Monthly population covariance of stock returns in local currencies</t>
  </si>
  <si>
    <t>Stock Market Returns in Local Currency</t>
  </si>
  <si>
    <t>Monthly sample covariance of stock returns in local currencies</t>
  </si>
  <si>
    <t>Annual sample covariance of stock returns in local currencies</t>
  </si>
  <si>
    <t>Monthly population covariance of exchange rates returns</t>
  </si>
  <si>
    <t>Correlation of exchange rates changes against SEK</t>
  </si>
  <si>
    <t>Monthly sample covariance of exchange returns</t>
  </si>
  <si>
    <t>Annual sample covariance of exchange returns</t>
  </si>
  <si>
    <t>Monthly population covariance of stock returns in SEK</t>
  </si>
  <si>
    <t>Correlation of stocks returns in SEK</t>
  </si>
  <si>
    <t>Monthly sample covariance of stock returns in SEK</t>
  </si>
  <si>
    <t>Annual sample covariance of stock returns in SEK</t>
  </si>
  <si>
    <t>Monthly population covariance of stocks/exchange rate</t>
  </si>
  <si>
    <t>Stock/Exchange Markets cross-correlations</t>
  </si>
  <si>
    <t>Monthly sample covariance of stocks/exchange rate</t>
  </si>
  <si>
    <t>Annual sample covariance of stocks/exchange rate</t>
  </si>
  <si>
    <t>Table 1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</si>
  <si>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</si>
  <si>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</si>
  <si>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</si>
  <si>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</si>
  <si>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</si>
  <si>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</si>
  <si>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</si>
  <si>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</si>
  <si>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</si>
  <si>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Country</t>
  </si>
  <si>
    <t>Var(Ri)</t>
  </si>
  <si>
    <t>Var(ei)</t>
  </si>
  <si>
    <t>Cov(Ri,ei)</t>
  </si>
  <si>
    <t>Corr. (Ri,ei)</t>
  </si>
  <si>
    <t>Total</t>
  </si>
  <si>
    <t>Var(R sek)</t>
  </si>
  <si>
    <t>(1)/(5)</t>
  </si>
  <si>
    <t>(2)/(5)</t>
  </si>
  <si>
    <t>2*(3)/(5)</t>
  </si>
  <si>
    <t>Index proportion risk</t>
  </si>
  <si>
    <t>Currency proportion risk</t>
  </si>
  <si>
    <t>-</t>
  </si>
  <si>
    <t>USA</t>
  </si>
  <si>
    <t>Table 2</t>
  </si>
  <si>
    <t>A: Correlation of Stock Market Returns in Local Currency</t>
  </si>
  <si>
    <t>B: Correlation of Exchange Rates against SEK</t>
  </si>
  <si>
    <t>C: Cross-Correlations of Stock/Exchange Rates</t>
  </si>
  <si>
    <t>Table 3</t>
  </si>
  <si>
    <t>Component</t>
  </si>
  <si>
    <t>Absolute 
Contribution</t>
  </si>
  <si>
    <t>Relative 
Contribution</t>
  </si>
  <si>
    <t>Annual variance of portfolio</t>
  </si>
  <si>
    <t>Annual variance of exchange rates</t>
  </si>
  <si>
    <t>Covariance Stocks/exchange rates</t>
  </si>
  <si>
    <t>Return on prices</t>
  </si>
  <si>
    <t>S.PCOMP</t>
  </si>
  <si>
    <t>Return in SEK</t>
  </si>
  <si>
    <t>Data Input</t>
  </si>
  <si>
    <t xml:space="preserve"> </t>
  </si>
  <si>
    <t xml:space="preserve">Assets: </t>
  </si>
  <si>
    <t>Weights</t>
  </si>
  <si>
    <t>Monthly Mean Return</t>
  </si>
  <si>
    <t>Monthly Cov Matrix</t>
  </si>
  <si>
    <t>Monthly rf</t>
  </si>
  <si>
    <t>Monthly Bordered Cov Matrix</t>
  </si>
  <si>
    <t>Annual Cov Matrix</t>
  </si>
  <si>
    <t>Monthly Mean vector with RF</t>
  </si>
  <si>
    <t>Equally Weighted Portfolio</t>
  </si>
  <si>
    <t>Annual Return</t>
  </si>
  <si>
    <t>Annual Variance</t>
  </si>
  <si>
    <t>Annual Standard Deviation</t>
  </si>
  <si>
    <t>Annual Sharp Ratio</t>
  </si>
  <si>
    <t>Minimum Variance SS</t>
  </si>
  <si>
    <t>Optimal Weights</t>
  </si>
  <si>
    <t>Return</t>
  </si>
  <si>
    <t>Variance</t>
  </si>
  <si>
    <t>Standard Deviation</t>
  </si>
  <si>
    <t>Sharp-Ratio</t>
  </si>
  <si>
    <t>Minimum Variance NO-SS</t>
  </si>
  <si>
    <t>Max Sharpe Ratio SS</t>
  </si>
  <si>
    <t>RF</t>
  </si>
  <si>
    <t>Yes, this sums up to 1</t>
  </si>
  <si>
    <t>Max Sharpe Ratio NO-SS</t>
  </si>
  <si>
    <t>Minimum Covariance</t>
  </si>
  <si>
    <t>Plotting the weights &amp; Returns over time</t>
  </si>
  <si>
    <t>Annually</t>
  </si>
  <si>
    <t>Monthly Returns</t>
  </si>
  <si>
    <t>(average)</t>
  </si>
  <si>
    <t>Monthly Variance</t>
  </si>
  <si>
    <t>Monthly Standard Deviation</t>
  </si>
  <si>
    <t>Monthly Sharp Ratio</t>
  </si>
  <si>
    <t>Number of Rolls</t>
  </si>
  <si>
    <t>Confidence Interval</t>
  </si>
  <si>
    <t>Equally Weighted Return</t>
  </si>
  <si>
    <t>Min Var Return</t>
  </si>
  <si>
    <t>Max Sharpe Return</t>
  </si>
  <si>
    <t>Max CV Return</t>
  </si>
  <si>
    <t>Returns</t>
  </si>
  <si>
    <t xml:space="preserve">Equally Weighted </t>
  </si>
  <si>
    <t>Minimum Variance</t>
  </si>
  <si>
    <t>Max Sharpe-Ratio</t>
  </si>
  <si>
    <t>EW_r</t>
  </si>
  <si>
    <t>MinV_r</t>
  </si>
  <si>
    <t>MaxS_r</t>
  </si>
  <si>
    <t>CV_r</t>
  </si>
  <si>
    <t>SWEDOMXr</t>
  </si>
  <si>
    <t>Equally Weighted</t>
  </si>
  <si>
    <t>Equally weighted</t>
  </si>
  <si>
    <t>Min. Var</t>
  </si>
  <si>
    <t>Max Sharpe</t>
  </si>
  <si>
    <t>Optimal CoV</t>
  </si>
  <si>
    <t>Betas are with SWEDOMXr</t>
  </si>
  <si>
    <t>Alpha</t>
  </si>
  <si>
    <t>Beta</t>
  </si>
  <si>
    <t>Apraisal Ratio</t>
  </si>
  <si>
    <t>T-Value</t>
  </si>
  <si>
    <t>Statistics for the different strategies</t>
  </si>
  <si>
    <t>Mean Return</t>
  </si>
  <si>
    <t>StDev</t>
  </si>
  <si>
    <t>Sharpe Ratio</t>
  </si>
  <si>
    <t>Treynor Ratio</t>
  </si>
  <si>
    <t>Index</t>
  </si>
  <si>
    <t>Mean Returns</t>
  </si>
  <si>
    <t>Treynor ratio</t>
  </si>
  <si>
    <t>rf</t>
  </si>
  <si>
    <t xml:space="preserve">SWEDOMX  </t>
  </si>
  <si>
    <t xml:space="preserve">DJES50I  </t>
  </si>
  <si>
    <t xml:space="preserve">FTSE100 </t>
  </si>
  <si>
    <t xml:space="preserve">S.PCOMP  </t>
  </si>
  <si>
    <t xml:space="preserve">SWISSMI  </t>
  </si>
  <si>
    <t>Strategy</t>
  </si>
  <si>
    <t>Information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</si>
</sst>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%"/>
    <numFmt numFmtId="167" formatCode="0.000%"/>
    <numFmt numFmtId="168" formatCode="0.000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15">
    <xf numFmtId="0" fontId="0" fillId="0" borderId="0" xfId="0"/>
    <xf numFmtId="164" fontId="0" fillId="0" borderId="1" xfId="0" applyNumberFormat="1" applyBorder="1"/>
    <xf numFmtId="0" fontId="0" fillId="0" borderId="1" xfId="0" applyBorder="1"/>
    <xf numFmtId="0" fontId="0" fillId="0" borderId="5" xfId="0" applyBorder="1"/>
    <xf numFmtId="14" fontId="0" fillId="0" borderId="5" xfId="0" applyNumberFormat="1" applyBorder="1"/>
    <xf numFmtId="1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1" fillId="0" borderId="0" xfId="1" applyFill="1" applyBorder="1" applyAlignment="1"/>
    <xf numFmtId="0" fontId="0" fillId="0" borderId="7" xfId="0" applyBorder="1"/>
    <xf numFmtId="49" fontId="0" fillId="0" borderId="1" xfId="0" applyNumberFormat="1" applyBorder="1" applyAlignment="1">
      <alignment horizontal="center"/>
    </xf>
    <xf numFmtId="2" fontId="0" fillId="0" borderId="0" xfId="0" applyNumberFormat="1"/>
    <xf numFmtId="0" fontId="1" fillId="2" borderId="1" xfId="1" applyFill="1" applyBorder="1" applyAlignment="1">
      <alignment vertical="center"/>
    </xf>
    <xf numFmtId="0" fontId="1" fillId="3" borderId="1" xfId="1" applyFill="1" applyBorder="1" applyAlignment="1">
      <alignment vertical="center"/>
    </xf>
    <xf numFmtId="0" fontId="1" fillId="4" borderId="1" xfId="1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4" fontId="0" fillId="0" borderId="0" xfId="0" applyNumberFormat="1"/>
    <xf numFmtId="0" fontId="1" fillId="0" borderId="0" xfId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165" fontId="0" fillId="0" borderId="1" xfId="0" applyNumberFormat="1" applyBorder="1"/>
    <xf numFmtId="1" fontId="0" fillId="0" borderId="1" xfId="0" applyNumberFormat="1" applyBorder="1"/>
    <xf numFmtId="10" fontId="0" fillId="0" borderId="1" xfId="2" applyNumberFormat="1" applyFont="1" applyBorder="1"/>
    <xf numFmtId="0" fontId="3" fillId="0" borderId="0" xfId="0" applyFont="1" applyAlignment="1">
      <alignment horizontal="center" vertical="center"/>
    </xf>
    <xf numFmtId="0" fontId="0" fillId="4" borderId="1" xfId="0" applyFill="1" applyBorder="1"/>
    <xf numFmtId="0" fontId="0" fillId="4" borderId="8" xfId="0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/>
    <xf numFmtId="165" fontId="0" fillId="0" borderId="0" xfId="0" applyNumberFormat="1"/>
    <xf numFmtId="164" fontId="0" fillId="6" borderId="1" xfId="0" applyNumberFormat="1" applyFill="1" applyBorder="1"/>
    <xf numFmtId="164" fontId="0" fillId="7" borderId="1" xfId="0" applyNumberFormat="1" applyFill="1" applyBorder="1"/>
    <xf numFmtId="0" fontId="2" fillId="0" borderId="0" xfId="0" applyFont="1" applyAlignment="1">
      <alignment vertical="center"/>
    </xf>
    <xf numFmtId="1" fontId="0" fillId="0" borderId="0" xfId="0" applyNumberFormat="1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1" fillId="2" borderId="5" xfId="1" applyFill="1" applyBorder="1" applyAlignment="1">
      <alignment vertical="center"/>
    </xf>
    <xf numFmtId="10" fontId="0" fillId="0" borderId="1" xfId="2" applyNumberFormat="1" applyFont="1" applyBorder="1" applyAlignment="1">
      <alignment horizontal="right"/>
    </xf>
    <xf numFmtId="9" fontId="0" fillId="0" borderId="1" xfId="2" applyFont="1" applyBorder="1" applyAlignment="1">
      <alignment horizontal="right"/>
    </xf>
    <xf numFmtId="9" fontId="0" fillId="0" borderId="1" xfId="2" applyFont="1" applyBorder="1" applyAlignment="1">
      <alignment horizontal="center"/>
    </xf>
    <xf numFmtId="10" fontId="0" fillId="0" borderId="0" xfId="2" applyNumberFormat="1" applyFont="1" applyBorder="1"/>
    <xf numFmtId="0" fontId="6" fillId="0" borderId="0" xfId="0" applyFont="1" applyAlignment="1">
      <alignment horizontal="center"/>
    </xf>
    <xf numFmtId="1" fontId="0" fillId="8" borderId="1" xfId="0" applyNumberFormat="1" applyFill="1" applyBorder="1"/>
    <xf numFmtId="0" fontId="0" fillId="0" borderId="12" xfId="0" applyBorder="1"/>
    <xf numFmtId="164" fontId="0" fillId="0" borderId="12" xfId="0" applyNumberFormat="1" applyBorder="1"/>
    <xf numFmtId="0" fontId="0" fillId="0" borderId="0" xfId="0" applyAlignment="1">
      <alignment horizontal="center"/>
    </xf>
    <xf numFmtId="0" fontId="0" fillId="0" borderId="11" xfId="0" applyBorder="1"/>
    <xf numFmtId="0" fontId="0" fillId="0" borderId="13" xfId="0" applyBorder="1"/>
    <xf numFmtId="0" fontId="0" fillId="8" borderId="1" xfId="0" applyFill="1" applyBorder="1"/>
    <xf numFmtId="0" fontId="6" fillId="0" borderId="0" xfId="0" applyFont="1" applyAlignment="1">
      <alignment horizontal="center" wrapText="1"/>
    </xf>
    <xf numFmtId="0" fontId="0" fillId="0" borderId="10" xfId="0" applyBorder="1"/>
    <xf numFmtId="1" fontId="0" fillId="8" borderId="0" xfId="0" applyNumberFormat="1" applyFill="1"/>
    <xf numFmtId="10" fontId="0" fillId="0" borderId="0" xfId="2" applyNumberFormat="1" applyFont="1" applyBorder="1" applyAlignment="1">
      <alignment horizontal="right"/>
    </xf>
    <xf numFmtId="166" fontId="0" fillId="0" borderId="0" xfId="2" applyNumberFormat="1" applyFont="1" applyBorder="1"/>
    <xf numFmtId="9" fontId="0" fillId="0" borderId="0" xfId="2" applyFont="1" applyBorder="1"/>
    <xf numFmtId="166" fontId="0" fillId="0" borderId="0" xfId="0" applyNumberFormat="1"/>
    <xf numFmtId="0" fontId="0" fillId="4" borderId="6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" fontId="0" fillId="0" borderId="6" xfId="0" applyNumberFormat="1" applyBorder="1"/>
    <xf numFmtId="0" fontId="9" fillId="0" borderId="1" xfId="0" applyFont="1" applyBorder="1"/>
    <xf numFmtId="165" fontId="0" fillId="4" borderId="6" xfId="0" applyNumberFormat="1" applyFill="1" applyBorder="1"/>
    <xf numFmtId="165" fontId="0" fillId="0" borderId="8" xfId="0" applyNumberFormat="1" applyBorder="1"/>
    <xf numFmtId="165" fontId="0" fillId="4" borderId="14" xfId="0" applyNumberFormat="1" applyFill="1" applyBorder="1"/>
    <xf numFmtId="165" fontId="0" fillId="0" borderId="6" xfId="0" applyNumberFormat="1" applyBorder="1"/>
    <xf numFmtId="165" fontId="0" fillId="0" borderId="14" xfId="0" applyNumberFormat="1" applyBorder="1"/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/>
    <xf numFmtId="166" fontId="0" fillId="2" borderId="1" xfId="2" applyNumberFormat="1" applyFont="1" applyFill="1" applyBorder="1"/>
    <xf numFmtId="0" fontId="10" fillId="0" borderId="0" xfId="0" applyFont="1"/>
    <xf numFmtId="0" fontId="0" fillId="9" borderId="0" xfId="0" applyFill="1"/>
    <xf numFmtId="0" fontId="0" fillId="10" borderId="0" xfId="0" applyFill="1"/>
    <xf numFmtId="11" fontId="0" fillId="0" borderId="0" xfId="0" applyNumberFormat="1"/>
    <xf numFmtId="0" fontId="0" fillId="4" borderId="1" xfId="0" applyFill="1" applyBorder="1" applyAlignment="1">
      <alignment horizontal="left" vertical="center"/>
    </xf>
    <xf numFmtId="164" fontId="0" fillId="4" borderId="1" xfId="0" applyNumberFormat="1" applyFill="1" applyBorder="1"/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" fontId="0" fillId="6" borderId="1" xfId="0" applyNumberFormat="1" applyFill="1" applyBorder="1"/>
    <xf numFmtId="164" fontId="0" fillId="12" borderId="1" xfId="0" applyNumberFormat="1" applyFill="1" applyBorder="1"/>
    <xf numFmtId="1" fontId="0" fillId="12" borderId="1" xfId="0" applyNumberFormat="1" applyFill="1" applyBorder="1"/>
    <xf numFmtId="1" fontId="0" fillId="7" borderId="1" xfId="0" applyNumberFormat="1" applyFill="1" applyBorder="1"/>
    <xf numFmtId="0" fontId="0" fillId="11" borderId="1" xfId="0" applyFill="1" applyBorder="1" applyAlignment="1">
      <alignment wrapText="1"/>
    </xf>
    <xf numFmtId="0" fontId="0" fillId="11" borderId="1" xfId="0" applyFill="1" applyBorder="1" applyAlignment="1">
      <alignment vertical="center"/>
    </xf>
    <xf numFmtId="0" fontId="10" fillId="0" borderId="1" xfId="0" applyFont="1" applyBorder="1"/>
    <xf numFmtId="164" fontId="10" fillId="0" borderId="1" xfId="0" applyNumberFormat="1" applyFont="1" applyBorder="1"/>
    <xf numFmtId="9" fontId="10" fillId="0" borderId="1" xfId="2" applyFont="1" applyBorder="1"/>
    <xf numFmtId="0" fontId="0" fillId="0" borderId="10" xfId="0" applyBorder="1" applyAlignment="1">
      <alignment horizontal="center"/>
    </xf>
    <xf numFmtId="165" fontId="5" fillId="0" borderId="0" xfId="0" applyNumberFormat="1" applyFont="1"/>
    <xf numFmtId="10" fontId="0" fillId="0" borderId="0" xfId="0" applyNumberFormat="1"/>
    <xf numFmtId="167" fontId="0" fillId="0" borderId="0" xfId="0" applyNumberFormat="1"/>
    <xf numFmtId="165" fontId="0" fillId="0" borderId="0" xfId="0" applyNumberForma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0" fontId="0" fillId="0" borderId="0" xfId="2" applyNumberFormat="1" applyFont="1"/>
    <xf numFmtId="0" fontId="0" fillId="5" borderId="1" xfId="0" applyFill="1" applyBorder="1" applyAlignment="1">
      <alignment horizontal="center"/>
    </xf>
    <xf numFmtId="166" fontId="0" fillId="0" borderId="0" xfId="2" applyNumberFormat="1" applyFont="1"/>
    <xf numFmtId="0" fontId="0" fillId="0" borderId="0" xfId="0" applyAlignment="1">
      <alignment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5" borderId="1" xfId="0" applyFill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 applyAlignment="1">
      <alignment horizontal="left"/>
    </xf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26" Type="http://schemas.openxmlformats.org/officeDocument/2006/relationships/image" Target="../media/image28.png"/><Relationship Id="rId39" Type="http://schemas.openxmlformats.org/officeDocument/2006/relationships/image" Target="../media/image41.png"/><Relationship Id="rId21" Type="http://schemas.openxmlformats.org/officeDocument/2006/relationships/image" Target="../media/image23.png"/><Relationship Id="rId34" Type="http://schemas.openxmlformats.org/officeDocument/2006/relationships/image" Target="../media/image36.png"/><Relationship Id="rId42" Type="http://schemas.openxmlformats.org/officeDocument/2006/relationships/image" Target="../media/image44.png"/><Relationship Id="rId47" Type="http://schemas.openxmlformats.org/officeDocument/2006/relationships/image" Target="../media/image49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9" Type="http://schemas.openxmlformats.org/officeDocument/2006/relationships/image" Target="../media/image31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24" Type="http://schemas.openxmlformats.org/officeDocument/2006/relationships/image" Target="../media/image26.png"/><Relationship Id="rId32" Type="http://schemas.openxmlformats.org/officeDocument/2006/relationships/image" Target="../media/image34.png"/><Relationship Id="rId37" Type="http://schemas.openxmlformats.org/officeDocument/2006/relationships/image" Target="../media/image39.png"/><Relationship Id="rId40" Type="http://schemas.openxmlformats.org/officeDocument/2006/relationships/image" Target="../media/image42.png"/><Relationship Id="rId45" Type="http://schemas.openxmlformats.org/officeDocument/2006/relationships/image" Target="../media/image47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23" Type="http://schemas.openxmlformats.org/officeDocument/2006/relationships/image" Target="../media/image25.png"/><Relationship Id="rId28" Type="http://schemas.openxmlformats.org/officeDocument/2006/relationships/image" Target="../media/image30.png"/><Relationship Id="rId36" Type="http://schemas.openxmlformats.org/officeDocument/2006/relationships/image" Target="../media/image38.pn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31" Type="http://schemas.openxmlformats.org/officeDocument/2006/relationships/image" Target="../media/image33.png"/><Relationship Id="rId44" Type="http://schemas.openxmlformats.org/officeDocument/2006/relationships/image" Target="../media/image46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4.png"/><Relationship Id="rId27" Type="http://schemas.openxmlformats.org/officeDocument/2006/relationships/image" Target="../media/image29.png"/><Relationship Id="rId30" Type="http://schemas.openxmlformats.org/officeDocument/2006/relationships/image" Target="../media/image32.png"/><Relationship Id="rId35" Type="http://schemas.openxmlformats.org/officeDocument/2006/relationships/image" Target="../media/image37.png"/><Relationship Id="rId43" Type="http://schemas.openxmlformats.org/officeDocument/2006/relationships/image" Target="../media/image45.png"/><Relationship Id="rId48" Type="http://schemas.openxmlformats.org/officeDocument/2006/relationships/image" Target="../media/image50.png"/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5" Type="http://schemas.openxmlformats.org/officeDocument/2006/relationships/image" Target="../media/image27.png"/><Relationship Id="rId33" Type="http://schemas.openxmlformats.org/officeDocument/2006/relationships/image" Target="../media/image35.png"/><Relationship Id="rId38" Type="http://schemas.openxmlformats.org/officeDocument/2006/relationships/image" Target="../media/image40.png"/><Relationship Id="rId46" Type="http://schemas.openxmlformats.org/officeDocument/2006/relationships/image" Target="../media/image48.png"/><Relationship Id="rId20" Type="http://schemas.openxmlformats.org/officeDocument/2006/relationships/image" Target="../media/image22.png"/><Relationship Id="rId41" Type="http://schemas.openxmlformats.org/officeDocument/2006/relationships/image" Target="../media/image4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png"/><Relationship Id="rId3" Type="http://schemas.openxmlformats.org/officeDocument/2006/relationships/image" Target="../media/image53.png"/><Relationship Id="rId7" Type="http://schemas.openxmlformats.org/officeDocument/2006/relationships/image" Target="../media/image57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Relationship Id="rId6" Type="http://schemas.openxmlformats.org/officeDocument/2006/relationships/image" Target="../media/image56.png"/><Relationship Id="rId5" Type="http://schemas.openxmlformats.org/officeDocument/2006/relationships/image" Target="../media/image55.png"/><Relationship Id="rId10" Type="http://schemas.openxmlformats.org/officeDocument/2006/relationships/image" Target="../media/image60.png"/><Relationship Id="rId4" Type="http://schemas.openxmlformats.org/officeDocument/2006/relationships/image" Target="../media/image54.png"/><Relationship Id="rId9" Type="http://schemas.openxmlformats.org/officeDocument/2006/relationships/image" Target="../media/image5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3.png"/><Relationship Id="rId2" Type="http://schemas.openxmlformats.org/officeDocument/2006/relationships/image" Target="../media/image62.png"/><Relationship Id="rId1" Type="http://schemas.openxmlformats.org/officeDocument/2006/relationships/image" Target="../media/image61.png"/><Relationship Id="rId4" Type="http://schemas.openxmlformats.org/officeDocument/2006/relationships/image" Target="../media/image6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61913</xdr:colOff>
      <xdr:row>0</xdr:row>
      <xdr:rowOff>0</xdr:rowOff>
    </xdr:from>
    <xdr:to>
      <xdr:col>10</xdr:col>
      <xdr:colOff>342049</xdr:colOff>
      <xdr:row>15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9CF8DE-3EEF-4511-BDF1-DA99A2CD9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3" y="0"/>
          <a:ext cx="6757136" cy="2724150"/>
        </a:xfrm>
        <a:prstGeom prst="rect">
          <a:avLst/>
        </a:prstGeom>
      </xdr:spPr>
    </xdr:pic>
    <xdr:clientData/>
  </xdr:twoCellAnchor>
  <xdr:twoCellAnchor editAs="oneCell">
    <xdr:from>
      <xdr:col>10</xdr:col>
      <xdr:colOff>428573</xdr:colOff>
      <xdr:row>0</xdr:row>
      <xdr:rowOff>14287</xdr:rowOff>
    </xdr:from>
    <xdr:to>
      <xdr:col>20</xdr:col>
      <xdr:colOff>133826</xdr:colOff>
      <xdr:row>42</xdr:row>
      <xdr:rowOff>92332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67BE47-535E-4D47-8EBD-DCA5825F1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5573" y="14287"/>
          <a:ext cx="6363228" cy="76789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38100</xdr:rowOff>
    </xdr:from>
    <xdr:to>
      <xdr:col>12</xdr:col>
      <xdr:colOff>157866</xdr:colOff>
      <xdr:row>7</xdr:row>
      <xdr:rowOff>47786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F91B9D-EBEC-4D4B-B611-88D94EC31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"/>
          <a:ext cx="7668695" cy="1152686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13</xdr:row>
      <xdr:rowOff>76200</xdr:rowOff>
    </xdr:from>
    <xdr:to>
      <xdr:col>11</xdr:col>
      <xdr:colOff>295972</xdr:colOff>
      <xdr:row>19</xdr:row>
      <xdr:rowOff>171615</xdr:rowOff>
    </xdr:to>
    <xdr:pic>
      <xdr:nvPicPr>
        <xdr:cNvPr id="50" name="Picture 2">
          <a:extLst>
            <a:ext uri="{FF2B5EF4-FFF2-40B4-BE49-F238E27FC236}">
              <a16:creationId xmlns:a16="http://schemas.microsoft.com/office/drawing/2014/main" id="{A13DFC1B-396C-4168-B0BE-C817945E0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2552700"/>
          <a:ext cx="7615935" cy="118126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304800</xdr:colOff>
      <xdr:row>5</xdr:row>
      <xdr:rowOff>114300</xdr:rowOff>
    </xdr:to>
    <xdr:sp macro="" textlink="">
      <xdr:nvSpPr>
        <xdr:cNvPr id="6145" name="AutoShape 1">
          <a:extLst>
            <a:ext uri="{FF2B5EF4-FFF2-40B4-BE49-F238E27FC236}">
              <a16:creationId xmlns:a16="http://schemas.microsoft.com/office/drawing/2014/main" id="{7094E1A2-43FB-4E7B-9FD7-6A49B486C24D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304800</xdr:colOff>
      <xdr:row>5</xdr:row>
      <xdr:rowOff>114300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B02ACC77-BFB5-44B5-BA1E-21783C1A3235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304800</xdr:colOff>
      <xdr:row>5</xdr:row>
      <xdr:rowOff>114300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7E2CBE81-8BCD-4291-BA68-69C21E941E0D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571500</xdr:colOff>
      <xdr:row>1</xdr:row>
      <xdr:rowOff>95251</xdr:rowOff>
    </xdr:from>
    <xdr:to>
      <xdr:col>20</xdr:col>
      <xdr:colOff>205714</xdr:colOff>
      <xdr:row>21</xdr:row>
      <xdr:rowOff>17263</xdr:rowOff>
    </xdr:to>
    <xdr:pic>
      <xdr:nvPicPr>
        <xdr:cNvPr id="49" name="Picture 6">
          <a:extLst>
            <a:ext uri="{FF2B5EF4-FFF2-40B4-BE49-F238E27FC236}">
              <a16:creationId xmlns:a16="http://schemas.microsoft.com/office/drawing/2014/main" id="{071AC5C7-FEAE-4BAD-A1E6-1706FEFD9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85751"/>
          <a:ext cx="5622264" cy="3541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200026</xdr:colOff>
      <xdr:row>1</xdr:row>
      <xdr:rowOff>85726</xdr:rowOff>
    </xdr:from>
    <xdr:to>
      <xdr:col>31</xdr:col>
      <xdr:colOff>421444</xdr:colOff>
      <xdr:row>20</xdr:row>
      <xdr:rowOff>57150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297914F-0FEC-4879-BA39-4C065AFD1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1226" y="276226"/>
          <a:ext cx="5707816" cy="3590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171450</xdr:rowOff>
    </xdr:from>
    <xdr:to>
      <xdr:col>2</xdr:col>
      <xdr:colOff>47729</xdr:colOff>
      <xdr:row>27</xdr:row>
      <xdr:rowOff>95293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F7DB2E-5FF4-41B5-A506-8317CD417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4810125"/>
          <a:ext cx="743054" cy="3048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26</xdr:row>
      <xdr:rowOff>57150</xdr:rowOff>
    </xdr:from>
    <xdr:to>
      <xdr:col>5</xdr:col>
      <xdr:colOff>452235</xdr:colOff>
      <xdr:row>31</xdr:row>
      <xdr:rowOff>114441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5DCC3C-230D-4614-828F-5C5366FB3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38400" y="4886325"/>
          <a:ext cx="1171739" cy="100979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14</xdr:col>
      <xdr:colOff>391180</xdr:colOff>
      <xdr:row>29</xdr:row>
      <xdr:rowOff>66737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16AF850-05CF-499D-B27D-6EB399F37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67200" y="5019675"/>
          <a:ext cx="4696480" cy="447737"/>
        </a:xfrm>
        <a:prstGeom prst="rect">
          <a:avLst/>
        </a:prstGeom>
      </xdr:spPr>
    </xdr:pic>
    <xdr:clientData/>
  </xdr:twoCellAnchor>
  <xdr:twoCellAnchor editAs="oneCell">
    <xdr:from>
      <xdr:col>16</xdr:col>
      <xdr:colOff>76200</xdr:colOff>
      <xdr:row>27</xdr:row>
      <xdr:rowOff>47625</xdr:rowOff>
    </xdr:from>
    <xdr:to>
      <xdr:col>21</xdr:col>
      <xdr:colOff>392362</xdr:colOff>
      <xdr:row>32</xdr:row>
      <xdr:rowOff>9653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5EB4F95-7716-4269-8614-74C8B9B9B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829800" y="5067300"/>
          <a:ext cx="5420481" cy="914528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20</xdr:col>
      <xdr:colOff>363709</xdr:colOff>
      <xdr:row>39</xdr:row>
      <xdr:rowOff>133475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ED7E38E-EB8D-4F46-BBDD-618046685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53600" y="6543675"/>
          <a:ext cx="4858428" cy="895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2</xdr:col>
      <xdr:colOff>85919</xdr:colOff>
      <xdr:row>36</xdr:row>
      <xdr:rowOff>123869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0332AA-22E6-4233-929C-99B4EC9AF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6543675"/>
          <a:ext cx="1390844" cy="31436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12</xdr:col>
      <xdr:colOff>224283</xdr:colOff>
      <xdr:row>40</xdr:row>
      <xdr:rowOff>76344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FEBA402-6F86-4655-8618-5340D262A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6543675"/>
          <a:ext cx="5820587" cy="10288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2</xdr:col>
      <xdr:colOff>390762</xdr:colOff>
      <xdr:row>48</xdr:row>
      <xdr:rowOff>114449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5D846DC-F8F0-4BB5-A344-2BA2743FB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8067675"/>
          <a:ext cx="1695687" cy="1066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2</xdr:col>
      <xdr:colOff>19235</xdr:colOff>
      <xdr:row>56</xdr:row>
      <xdr:rowOff>66711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931707A-6B4E-4BE0-8D8F-28BD55A9A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0229850"/>
          <a:ext cx="1324160" cy="25721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4</xdr:col>
      <xdr:colOff>646409</xdr:colOff>
      <xdr:row>56</xdr:row>
      <xdr:rowOff>133395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4EEE36E-0BF5-4819-A3EF-349D56D3B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" y="10229850"/>
          <a:ext cx="1257475" cy="323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7</xdr:col>
      <xdr:colOff>504981</xdr:colOff>
      <xdr:row>56</xdr:row>
      <xdr:rowOff>123869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4FDCA17-C0C3-4AF9-B4F7-F4D2F383C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657600" y="10229850"/>
          <a:ext cx="1114581" cy="31436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10</xdr:col>
      <xdr:colOff>552611</xdr:colOff>
      <xdr:row>56</xdr:row>
      <xdr:rowOff>152448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7097B9-EDBB-47B9-9B65-0FF07D05C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86400" y="10229850"/>
          <a:ext cx="1162212" cy="3429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2</xdr:col>
      <xdr:colOff>47814</xdr:colOff>
      <xdr:row>67</xdr:row>
      <xdr:rowOff>114422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6DF0CF0-4D54-4AF3-AD89-A42F7E6E5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1630025"/>
          <a:ext cx="1352739" cy="87642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4</xdr:col>
      <xdr:colOff>608304</xdr:colOff>
      <xdr:row>64</xdr:row>
      <xdr:rowOff>123869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B4C528E-D3E2-47F7-9EAF-31B81A7B4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800" y="11630025"/>
          <a:ext cx="1219370" cy="31436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63</xdr:row>
      <xdr:rowOff>0</xdr:rowOff>
    </xdr:from>
    <xdr:to>
      <xdr:col>7</xdr:col>
      <xdr:colOff>228717</xdr:colOff>
      <xdr:row>64</xdr:row>
      <xdr:rowOff>123869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514C1A9-B2B3-4B31-A5B8-189CD2B76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657600" y="11630025"/>
          <a:ext cx="838317" cy="31436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63</xdr:row>
      <xdr:rowOff>0</xdr:rowOff>
    </xdr:from>
    <xdr:to>
      <xdr:col>9</xdr:col>
      <xdr:colOff>228718</xdr:colOff>
      <xdr:row>64</xdr:row>
      <xdr:rowOff>133395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39A31AF-A339-4D57-90A4-C89501128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876800" y="11630025"/>
          <a:ext cx="838317" cy="323895"/>
        </a:xfrm>
        <a:prstGeom prst="rect">
          <a:avLst/>
        </a:prstGeom>
      </xdr:spPr>
    </xdr:pic>
    <xdr:clientData/>
  </xdr:twoCellAnchor>
  <xdr:oneCellAnchor>
    <xdr:from>
      <xdr:col>13</xdr:col>
      <xdr:colOff>104775</xdr:colOff>
      <xdr:row>52</xdr:row>
      <xdr:rowOff>47625</xdr:rowOff>
    </xdr:from>
    <xdr:ext cx="1171739" cy="1009791"/>
    <xdr:pic>
      <xdr:nvPicPr>
        <xdr:cNvPr id="25" name="Picture 24">
          <a:extLst>
            <a:ext uri="{FF2B5EF4-FFF2-40B4-BE49-F238E27FC236}">
              <a16:creationId xmlns:a16="http://schemas.microsoft.com/office/drawing/2014/main" id="{69DF9AA3-3D26-4A55-AE02-9381C162C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29575" y="9705975"/>
          <a:ext cx="1171739" cy="1009791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63</xdr:row>
      <xdr:rowOff>0</xdr:rowOff>
    </xdr:from>
    <xdr:to>
      <xdr:col>12</xdr:col>
      <xdr:colOff>114401</xdr:colOff>
      <xdr:row>64</xdr:row>
      <xdr:rowOff>152448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0E4612B-B8F7-4596-8A06-AEE2F461C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705600" y="11630025"/>
          <a:ext cx="724001" cy="3429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1</xdr:col>
      <xdr:colOff>514507</xdr:colOff>
      <xdr:row>78</xdr:row>
      <xdr:rowOff>133475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F8BEAA8-9F1E-4E8C-BBDD-6F4AB3763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3601700"/>
          <a:ext cx="1124107" cy="8954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4</xdr:col>
      <xdr:colOff>333507</xdr:colOff>
      <xdr:row>75</xdr:row>
      <xdr:rowOff>142922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4AD798D-AE82-4486-81EA-6448BD33C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8800" y="13601700"/>
          <a:ext cx="943107" cy="3334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74</xdr:row>
      <xdr:rowOff>0</xdr:rowOff>
    </xdr:from>
    <xdr:to>
      <xdr:col>7</xdr:col>
      <xdr:colOff>276349</xdr:colOff>
      <xdr:row>75</xdr:row>
      <xdr:rowOff>85764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B4A0593-8114-4730-B1E5-50B6DF73A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657600" y="13601700"/>
          <a:ext cx="885949" cy="2762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74</xdr:row>
      <xdr:rowOff>0</xdr:rowOff>
    </xdr:from>
    <xdr:to>
      <xdr:col>9</xdr:col>
      <xdr:colOff>247771</xdr:colOff>
      <xdr:row>75</xdr:row>
      <xdr:rowOff>133395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9035F8CD-1747-414F-AE9D-F29FC91F1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876800" y="13601700"/>
          <a:ext cx="857370" cy="32389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74</xdr:row>
      <xdr:rowOff>0</xdr:rowOff>
    </xdr:from>
    <xdr:to>
      <xdr:col>12</xdr:col>
      <xdr:colOff>209664</xdr:colOff>
      <xdr:row>75</xdr:row>
      <xdr:rowOff>85764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A44CC4EA-F43B-4837-980A-89106CC87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705600" y="13601700"/>
          <a:ext cx="819264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1</xdr:col>
      <xdr:colOff>543086</xdr:colOff>
      <xdr:row>90</xdr:row>
      <xdr:rowOff>85870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810D1B4-5DCD-4A38-B27C-CBF0A2FA5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5573375"/>
          <a:ext cx="1152686" cy="103837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85</xdr:row>
      <xdr:rowOff>47625</xdr:rowOff>
    </xdr:from>
    <xdr:to>
      <xdr:col>4</xdr:col>
      <xdr:colOff>543086</xdr:colOff>
      <xdr:row>87</xdr:row>
      <xdr:rowOff>47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7B68E17-01EF-4422-A1D8-C48FEA01E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828800" y="15621000"/>
          <a:ext cx="1152686" cy="333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1</xdr:col>
      <xdr:colOff>552612</xdr:colOff>
      <xdr:row>93</xdr:row>
      <xdr:rowOff>171501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6AC3ADA-B9B6-432A-8E16-ED34C656C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6906875"/>
          <a:ext cx="1162212" cy="36200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7</xdr:col>
      <xdr:colOff>371612</xdr:colOff>
      <xdr:row>86</xdr:row>
      <xdr:rowOff>133395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4676266-31FD-49B4-842D-A4AB23F6B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743325" y="15573375"/>
          <a:ext cx="981212" cy="3238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85</xdr:row>
      <xdr:rowOff>0</xdr:rowOff>
    </xdr:from>
    <xdr:to>
      <xdr:col>9</xdr:col>
      <xdr:colOff>571666</xdr:colOff>
      <xdr:row>86</xdr:row>
      <xdr:rowOff>152448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4D18A10-E5EB-44A3-9ABC-038B3362C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962525" y="15573375"/>
          <a:ext cx="1181265" cy="34294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85</xdr:row>
      <xdr:rowOff>0</xdr:rowOff>
    </xdr:from>
    <xdr:to>
      <xdr:col>12</xdr:col>
      <xdr:colOff>123927</xdr:colOff>
      <xdr:row>86</xdr:row>
      <xdr:rowOff>142922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EA6564A8-4E60-48F7-815E-244705B2C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791325" y="15573375"/>
          <a:ext cx="733527" cy="333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1</xdr:col>
      <xdr:colOff>209664</xdr:colOff>
      <xdr:row>105</xdr:row>
      <xdr:rowOff>76344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3A2B3A1-87C6-40EB-B9EB-EBD29DD9F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18307050"/>
          <a:ext cx="819264" cy="102884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100</xdr:row>
      <xdr:rowOff>0</xdr:rowOff>
    </xdr:from>
    <xdr:to>
      <xdr:col>4</xdr:col>
      <xdr:colOff>543086</xdr:colOff>
      <xdr:row>101</xdr:row>
      <xdr:rowOff>133395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25F52871-3058-4B6C-8B61-DE7EDA4CC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914525" y="18307050"/>
          <a:ext cx="1152686" cy="323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100</xdr:row>
      <xdr:rowOff>0</xdr:rowOff>
    </xdr:from>
    <xdr:to>
      <xdr:col>7</xdr:col>
      <xdr:colOff>247770</xdr:colOff>
      <xdr:row>101</xdr:row>
      <xdr:rowOff>142922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FAF1883-101D-4CD1-8448-C6F727502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743325" y="18307050"/>
          <a:ext cx="857370" cy="3334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100</xdr:row>
      <xdr:rowOff>0</xdr:rowOff>
    </xdr:from>
    <xdr:to>
      <xdr:col>9</xdr:col>
      <xdr:colOff>181086</xdr:colOff>
      <xdr:row>101</xdr:row>
      <xdr:rowOff>123869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42B31B68-CB20-4507-9E4F-622973043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962525" y="18307050"/>
          <a:ext cx="790685" cy="31436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100</xdr:row>
      <xdr:rowOff>0</xdr:rowOff>
    </xdr:from>
    <xdr:to>
      <xdr:col>12</xdr:col>
      <xdr:colOff>181085</xdr:colOff>
      <xdr:row>101</xdr:row>
      <xdr:rowOff>152448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EC28192-E600-4C07-B14F-2D391AE21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791325" y="18307050"/>
          <a:ext cx="790685" cy="3429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1</xdr:col>
      <xdr:colOff>600244</xdr:colOff>
      <xdr:row>115</xdr:row>
      <xdr:rowOff>143001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191EFAA-0353-43AD-B83F-33DE83F57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20278725"/>
          <a:ext cx="1209844" cy="90500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4</xdr:col>
      <xdr:colOff>333507</xdr:colOff>
      <xdr:row>112</xdr:row>
      <xdr:rowOff>123869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9C707AB9-50BC-443D-B76C-397E26FD1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914525" y="20278725"/>
          <a:ext cx="943107" cy="31436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111</xdr:row>
      <xdr:rowOff>0</xdr:rowOff>
    </xdr:from>
    <xdr:to>
      <xdr:col>7</xdr:col>
      <xdr:colOff>371612</xdr:colOff>
      <xdr:row>112</xdr:row>
      <xdr:rowOff>114343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4459ACEA-D1B4-4B47-A73A-32DB2EC8B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3743325" y="20278725"/>
          <a:ext cx="981212" cy="30484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111</xdr:row>
      <xdr:rowOff>0</xdr:rowOff>
    </xdr:from>
    <xdr:to>
      <xdr:col>9</xdr:col>
      <xdr:colOff>276350</xdr:colOff>
      <xdr:row>112</xdr:row>
      <xdr:rowOff>123869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1E7950E6-87DD-4411-A832-E6DF18ED2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962525" y="20278725"/>
          <a:ext cx="885949" cy="31436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111</xdr:row>
      <xdr:rowOff>0</xdr:rowOff>
    </xdr:from>
    <xdr:to>
      <xdr:col>12</xdr:col>
      <xdr:colOff>257296</xdr:colOff>
      <xdr:row>112</xdr:row>
      <xdr:rowOff>161974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BEDC47D4-447A-4809-BA09-4AB999A89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791325" y="20278725"/>
          <a:ext cx="866896" cy="352474"/>
        </a:xfrm>
        <a:prstGeom prst="rect">
          <a:avLst/>
        </a:prstGeom>
      </xdr:spPr>
    </xdr:pic>
    <xdr:clientData/>
  </xdr:twoCellAnchor>
  <xdr:twoCellAnchor editAs="oneCell">
    <xdr:from>
      <xdr:col>12</xdr:col>
      <xdr:colOff>518949</xdr:colOff>
      <xdr:row>119</xdr:row>
      <xdr:rowOff>127200</xdr:rowOff>
    </xdr:from>
    <xdr:to>
      <xdr:col>17</xdr:col>
      <xdr:colOff>1152464</xdr:colOff>
      <xdr:row>137</xdr:row>
      <xdr:rowOff>8032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D93714A-0E22-47DD-AEA8-89FA2BE7C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9176" y="21826882"/>
          <a:ext cx="5230688" cy="3309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7</xdr:col>
      <xdr:colOff>205072</xdr:colOff>
      <xdr:row>127</xdr:row>
      <xdr:rowOff>76344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59CEF80-5835-4F1A-AA45-B0B0F13EF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22250400"/>
          <a:ext cx="4667901" cy="10288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4</xdr:col>
      <xdr:colOff>362353</xdr:colOff>
      <xdr:row>132</xdr:row>
      <xdr:rowOff>133395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36CDFF9-F4E9-4361-B5AE-674255AF5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23964900"/>
          <a:ext cx="2886478" cy="3238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4</xdr:col>
      <xdr:colOff>257563</xdr:colOff>
      <xdr:row>137</xdr:row>
      <xdr:rowOff>53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3722CC0-14DA-48DD-A46D-1E7152FEA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24726900"/>
          <a:ext cx="2781688" cy="3810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3</xdr:col>
      <xdr:colOff>600426</xdr:colOff>
      <xdr:row>140</xdr:row>
      <xdr:rowOff>114343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1A37769-BD14-432E-BD54-6808FFF24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25488900"/>
          <a:ext cx="2514951" cy="3048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3</xdr:col>
      <xdr:colOff>200320</xdr:colOff>
      <xdr:row>144</xdr:row>
      <xdr:rowOff>171501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5ED451C6-0788-4284-9C0D-6DC1D4B61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26250900"/>
          <a:ext cx="2114845" cy="362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68384</xdr:colOff>
      <xdr:row>0</xdr:row>
      <xdr:rowOff>180730</xdr:rowOff>
    </xdr:from>
    <xdr:to>
      <xdr:col>1</xdr:col>
      <xdr:colOff>354259</xdr:colOff>
      <xdr:row>2</xdr:row>
      <xdr:rowOff>147563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37BE48-331D-483C-944F-D5A1C3A6F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84" y="180730"/>
          <a:ext cx="896452" cy="33806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4</xdr:col>
      <xdr:colOff>381138</xdr:colOff>
      <xdr:row>1</xdr:row>
      <xdr:rowOff>142895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E59CA0-637C-46B4-8D1E-5AD4B55E8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190500"/>
          <a:ext cx="990738" cy="142895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1</xdr:row>
      <xdr:rowOff>19050</xdr:rowOff>
    </xdr:from>
    <xdr:to>
      <xdr:col>7</xdr:col>
      <xdr:colOff>571658</xdr:colOff>
      <xdr:row>2</xdr:row>
      <xdr:rowOff>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E695FDB-240C-45F1-8728-BF08851AD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05225" y="209550"/>
          <a:ext cx="1133633" cy="16194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10</xdr:col>
      <xdr:colOff>352559</xdr:colOff>
      <xdr:row>1</xdr:row>
      <xdr:rowOff>171474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F8D7A57-C365-4216-918B-CA24D9828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190500"/>
          <a:ext cx="962159" cy="17147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12</xdr:col>
      <xdr:colOff>95382</xdr:colOff>
      <xdr:row>1</xdr:row>
      <xdr:rowOff>161948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7F20EE-F7B4-442E-BB2F-4CA6AD8F1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05600" y="190500"/>
          <a:ext cx="943107" cy="16194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14</xdr:col>
      <xdr:colOff>95382</xdr:colOff>
      <xdr:row>1</xdr:row>
      <xdr:rowOff>161948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47DB6D4-3B29-430C-96F4-AFCF4F173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01050" y="190500"/>
          <a:ext cx="943107" cy="16194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14</xdr:col>
      <xdr:colOff>266856</xdr:colOff>
      <xdr:row>1</xdr:row>
      <xdr:rowOff>171474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5F7A18-A8B2-4D93-A2E8-3734C8E60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01050" y="190500"/>
          <a:ext cx="1114581" cy="171474"/>
        </a:xfrm>
        <a:prstGeom prst="rect">
          <a:avLst/>
        </a:prstGeom>
      </xdr:spPr>
    </xdr:pic>
    <xdr:clientData/>
  </xdr:twoCellAnchor>
  <xdr:twoCellAnchor editAs="oneCell">
    <xdr:from>
      <xdr:col>6</xdr:col>
      <xdr:colOff>432897</xdr:colOff>
      <xdr:row>3</xdr:row>
      <xdr:rowOff>123826</xdr:rowOff>
    </xdr:from>
    <xdr:to>
      <xdr:col>14</xdr:col>
      <xdr:colOff>309562</xdr:colOff>
      <xdr:row>23</xdr:row>
      <xdr:rowOff>1</xdr:rowOff>
    </xdr:to>
    <xdr:pic>
      <xdr:nvPicPr>
        <xdr:cNvPr id="14" name="Picture 9">
          <a:extLst>
            <a:ext uri="{FF2B5EF4-FFF2-40B4-BE49-F238E27FC236}">
              <a16:creationId xmlns:a16="http://schemas.microsoft.com/office/drawing/2014/main" id="{3B2284AD-DD26-449B-92F2-35C584BD92E9}"/>
            </a:ext>
            <a:ext uri="{147F2762-F138-4A5C-976F-8EAC2B608ADB}">
              <a16:predDERef xmlns:a16="http://schemas.microsoft.com/office/drawing/2014/main" pred="{645F7A18-A8B2-4D93-A2E8-3734C8E60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0497" y="666751"/>
          <a:ext cx="5844078" cy="3495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104775</xdr:colOff>
      <xdr:row>3</xdr:row>
      <xdr:rowOff>142876</xdr:rowOff>
    </xdr:from>
    <xdr:to>
      <xdr:col>23</xdr:col>
      <xdr:colOff>565876</xdr:colOff>
      <xdr:row>23</xdr:row>
      <xdr:rowOff>57151</xdr:rowOff>
    </xdr:to>
    <xdr:pic>
      <xdr:nvPicPr>
        <xdr:cNvPr id="18" name="Picture 10">
          <a:extLst>
            <a:ext uri="{FF2B5EF4-FFF2-40B4-BE49-F238E27FC236}">
              <a16:creationId xmlns:a16="http://schemas.microsoft.com/office/drawing/2014/main" id="{E5074973-01EB-4F1F-89BE-71BAE8B3F947}"/>
            </a:ext>
            <a:ext uri="{147F2762-F138-4A5C-976F-8EAC2B608ADB}">
              <a16:predDERef xmlns:a16="http://schemas.microsoft.com/office/drawing/2014/main" pred="{3B2284AD-DD26-449B-92F2-35C584BD9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685801"/>
          <a:ext cx="5904639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26</xdr:row>
      <xdr:rowOff>171450</xdr:rowOff>
    </xdr:from>
    <xdr:to>
      <xdr:col>14</xdr:col>
      <xdr:colOff>500062</xdr:colOff>
      <xdr:row>46</xdr:row>
      <xdr:rowOff>20350</xdr:rowOff>
    </xdr:to>
    <xdr:pic>
      <xdr:nvPicPr>
        <xdr:cNvPr id="17" name="Picture 11">
          <a:extLst>
            <a:ext uri="{FF2B5EF4-FFF2-40B4-BE49-F238E27FC236}">
              <a16:creationId xmlns:a16="http://schemas.microsoft.com/office/drawing/2014/main" id="{D8DA7628-0674-4187-B275-21BDEBB6D511}"/>
            </a:ext>
            <a:ext uri="{147F2762-F138-4A5C-976F-8EAC2B608ADB}">
              <a16:predDERef xmlns:a16="http://schemas.microsoft.com/office/drawing/2014/main" pred="{E5074973-01EB-4F1F-89BE-71BAE8B3F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4876800"/>
          <a:ext cx="5800725" cy="346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276225</xdr:colOff>
      <xdr:row>27</xdr:row>
      <xdr:rowOff>133350</xdr:rowOff>
    </xdr:from>
    <xdr:to>
      <xdr:col>24</xdr:col>
      <xdr:colOff>407568</xdr:colOff>
      <xdr:row>48</xdr:row>
      <xdr:rowOff>57150</xdr:rowOff>
    </xdr:to>
    <xdr:pic>
      <xdr:nvPicPr>
        <xdr:cNvPr id="20" name="Picture 12">
          <a:extLst>
            <a:ext uri="{FF2B5EF4-FFF2-40B4-BE49-F238E27FC236}">
              <a16:creationId xmlns:a16="http://schemas.microsoft.com/office/drawing/2014/main" id="{46A3B400-4ED7-44C7-84F5-59E72F94DBDD}"/>
            </a:ext>
            <a:ext uri="{147F2762-F138-4A5C-976F-8EAC2B608ADB}">
              <a16:predDERef xmlns:a16="http://schemas.microsoft.com/office/drawing/2014/main" pred="{D8DA7628-0674-4187-B275-21BDEBB6D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72725" y="5019675"/>
          <a:ext cx="6222581" cy="372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4</xdr:col>
      <xdr:colOff>76921</xdr:colOff>
      <xdr:row>15</xdr:row>
      <xdr:rowOff>142922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3EDB69-85D2-418F-8E93-AB4CC8BBD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62175"/>
          <a:ext cx="5163271" cy="333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3</xdr:col>
      <xdr:colOff>334014</xdr:colOff>
      <xdr:row>19</xdr:row>
      <xdr:rowOff>95290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B182B3-AF07-40DE-9C07-DD4CAD635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24175"/>
          <a:ext cx="4582164" cy="2857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2</xdr:col>
      <xdr:colOff>591142</xdr:colOff>
      <xdr:row>23</xdr:row>
      <xdr:rowOff>114343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8F90BE-738B-40AB-B4EA-C452E6EFB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86175"/>
          <a:ext cx="4239217" cy="3048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1305414</xdr:colOff>
      <xdr:row>27</xdr:row>
      <xdr:rowOff>114343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19899E4-E8AE-44EC-8F55-3C78248E0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448175"/>
          <a:ext cx="3505689" cy="30484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mea1.datastream.cp.thomsonreuters.com/navigator/EconomicsMetadata.aspx?navcode=DJES50I&amp;caller=DFO&amp;version=3.0.29.54&amp;nova=false" TargetMode="External"/><Relationship Id="rId2" Type="http://schemas.openxmlformats.org/officeDocument/2006/relationships/hyperlink" Target="https://emea1.datastream.cp.thomsonreuters.com/navigator/EconomicsMetadata.aspx?navcode=SWEDOMX&amp;caller=DFO&amp;version=3.0.29.54&amp;nova=false" TargetMode="External"/><Relationship Id="rId1" Type="http://schemas.openxmlformats.org/officeDocument/2006/relationships/hyperlink" Target="https://emea1.datastream.cp.thomsonreuters.com/navigator/EconomicsMetadata.aspx?navcode=SDTB30D&amp;caller=DFO&amp;version=3.0.29.54&amp;nova=false" TargetMode="External"/><Relationship Id="rId6" Type="http://schemas.openxmlformats.org/officeDocument/2006/relationships/hyperlink" Target="https://emea1.datastream.cp.thomsonreuters.com/navigator/EconomicsMetadata.aspx?navcode=SWISSMI&amp;caller=DFO&amp;version=3.0.29.54&amp;nova=false" TargetMode="External"/><Relationship Id="rId5" Type="http://schemas.openxmlformats.org/officeDocument/2006/relationships/hyperlink" Target="https://emea1.datastream.cp.thomsonreuters.com/navigator/EconomicsMetadata.aspx?navcode=S%26PCOMP&amp;caller=DFO&amp;version=3.0.29.54&amp;nova=false" TargetMode="External"/><Relationship Id="rId4" Type="http://schemas.openxmlformats.org/officeDocument/2006/relationships/hyperlink" Target="https://emea1.datastream.cp.thomsonreuters.com/navigator/EconomicsMetadata.aspx?navcode=FTSE100&amp;caller=DFO&amp;version=3.0.29.54&amp;nova=fals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AE6B-266C-4C37-93EC-E397530DBA8B}">
  <dimension ref="A1:AT87"/>
  <sheetViews>
    <sheetView showGridLines="0" workbookViewId="0">
      <selection activeCell="Q11" sqref="Q11"/>
    </sheetView>
  </sheetViews>
  <sheetFormatPr baseColWidth="10" defaultColWidth="9" defaultRowHeight="14.5" x14ac:dyDescent="0.35"/>
  <cols>
    <col min="1" max="1" width="10.7265625" bestFit="1" customWidth="1"/>
    <col min="2" max="2" width="9.453125" bestFit="1" customWidth="1"/>
    <col min="3" max="3" width="8.7265625" bestFit="1" customWidth="1"/>
    <col min="4" max="4" width="7.7265625" bestFit="1" customWidth="1"/>
    <col min="5" max="5" width="8.81640625" bestFit="1" customWidth="1"/>
    <col min="6" max="6" width="8.7265625" bestFit="1" customWidth="1"/>
    <col min="7" max="7" width="8" bestFit="1" customWidth="1"/>
    <col min="8" max="8" width="1.81640625" customWidth="1"/>
    <col min="9" max="9" width="9.453125" bestFit="1" customWidth="1"/>
    <col min="10" max="10" width="6.81640625" bestFit="1" customWidth="1"/>
    <col min="11" max="11" width="7.26953125" bestFit="1" customWidth="1"/>
    <col min="12" max="12" width="8.81640625" bestFit="1" customWidth="1"/>
    <col min="13" max="13" width="7.7265625" bestFit="1" customWidth="1"/>
    <col min="14" max="14" width="8" bestFit="1" customWidth="1"/>
    <col min="15" max="15" width="2.1796875" customWidth="1"/>
    <col min="16" max="16" width="8.54296875" bestFit="1" customWidth="1"/>
    <col min="17" max="17" width="8.1796875" bestFit="1" customWidth="1"/>
    <col min="18" max="19" width="8" bestFit="1" customWidth="1"/>
    <col min="20" max="20" width="8.7265625" bestFit="1" customWidth="1"/>
    <col min="21" max="21" width="2.453125" customWidth="1"/>
    <col min="22" max="22" width="8.54296875" bestFit="1" customWidth="1"/>
    <col min="23" max="23" width="8.1796875" bestFit="1" customWidth="1"/>
    <col min="24" max="25" width="8" bestFit="1" customWidth="1"/>
    <col min="26" max="26" width="7.7265625" bestFit="1" customWidth="1"/>
    <col min="27" max="27" width="2.453125" customWidth="1"/>
    <col min="28" max="28" width="9" customWidth="1"/>
    <col min="29" max="31" width="9.54296875" customWidth="1"/>
    <col min="32" max="32" width="10.1796875" customWidth="1"/>
    <col min="33" max="33" width="2.7265625" customWidth="1"/>
    <col min="34" max="34" width="9.26953125" customWidth="1"/>
    <col min="38" max="38" width="11.1796875" customWidth="1"/>
    <col min="39" max="39" width="18.26953125" bestFit="1" customWidth="1"/>
    <col min="41" max="41" width="2" customWidth="1"/>
  </cols>
  <sheetData>
    <row r="1" spans="1:46" ht="14.25" customHeight="1" x14ac:dyDescent="0.35">
      <c r="A1" s="102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4"/>
      <c r="O1" s="17"/>
      <c r="P1" s="105" t="s">
        <v>1</v>
      </c>
      <c r="Q1" s="106"/>
      <c r="R1" s="106"/>
      <c r="S1" s="106"/>
      <c r="T1" s="106"/>
      <c r="U1" s="106"/>
      <c r="V1" s="106"/>
      <c r="W1" s="106"/>
      <c r="X1" s="106"/>
      <c r="Y1" s="106"/>
      <c r="Z1" s="107"/>
      <c r="AA1" s="17"/>
      <c r="AB1" s="17"/>
      <c r="AC1" s="17"/>
      <c r="AD1" s="17"/>
      <c r="AE1" s="17"/>
      <c r="AF1" s="17"/>
      <c r="AG1" s="17"/>
    </row>
    <row r="2" spans="1:46" ht="14.25" customHeight="1" x14ac:dyDescent="0.35">
      <c r="A2" s="110" t="s">
        <v>2</v>
      </c>
      <c r="B2" s="108"/>
      <c r="C2" s="108"/>
      <c r="D2" s="108"/>
      <c r="E2" s="108"/>
      <c r="F2" s="108"/>
      <c r="G2" s="108"/>
      <c r="H2" s="17"/>
      <c r="I2" s="108" t="s">
        <v>3</v>
      </c>
      <c r="J2" s="108"/>
      <c r="K2" s="108"/>
      <c r="L2" s="108"/>
      <c r="M2" s="108"/>
      <c r="N2" s="109"/>
      <c r="O2" s="27"/>
      <c r="P2" s="110" t="s">
        <v>2</v>
      </c>
      <c r="Q2" s="108"/>
      <c r="R2" s="108"/>
      <c r="S2" s="108"/>
      <c r="T2" s="108"/>
      <c r="V2" s="108" t="s">
        <v>3</v>
      </c>
      <c r="W2" s="108"/>
      <c r="X2" s="108"/>
      <c r="Y2" s="108"/>
      <c r="Z2" s="109"/>
    </row>
    <row r="3" spans="1:46" ht="28.5" customHeight="1" x14ac:dyDescent="0.35">
      <c r="A3" s="15" t="s">
        <v>4</v>
      </c>
      <c r="B3" s="12" t="s">
        <v>5</v>
      </c>
      <c r="C3" s="13" t="s">
        <v>6</v>
      </c>
      <c r="D3" s="13" t="s">
        <v>7</v>
      </c>
      <c r="E3" s="13" t="s">
        <v>8</v>
      </c>
      <c r="F3" s="13" t="s">
        <v>9</v>
      </c>
      <c r="G3" s="14" t="s">
        <v>10</v>
      </c>
      <c r="H3" s="16"/>
      <c r="I3" s="20" t="s">
        <v>11</v>
      </c>
      <c r="J3" s="20" t="s">
        <v>12</v>
      </c>
      <c r="K3" s="20" t="s">
        <v>13</v>
      </c>
      <c r="L3" s="20" t="s">
        <v>14</v>
      </c>
      <c r="M3" s="20" t="s">
        <v>15</v>
      </c>
      <c r="N3" s="59" t="s">
        <v>16</v>
      </c>
      <c r="O3" s="19"/>
      <c r="P3" s="39" t="s">
        <v>17</v>
      </c>
      <c r="Q3" s="13" t="s">
        <v>18</v>
      </c>
      <c r="R3" s="13" t="s">
        <v>19</v>
      </c>
      <c r="S3" s="13" t="s">
        <v>20</v>
      </c>
      <c r="T3" s="13" t="s">
        <v>21</v>
      </c>
      <c r="V3" s="37" t="s">
        <v>22</v>
      </c>
      <c r="W3" s="20" t="s">
        <v>23</v>
      </c>
      <c r="X3" s="20" t="s">
        <v>24</v>
      </c>
      <c r="Y3" s="20" t="s">
        <v>25</v>
      </c>
      <c r="Z3" s="60" t="s">
        <v>26</v>
      </c>
    </row>
    <row r="4" spans="1:46" x14ac:dyDescent="0.35">
      <c r="A4" s="4">
        <v>42005</v>
      </c>
      <c r="B4" s="2">
        <v>1464.55</v>
      </c>
      <c r="C4" s="2">
        <v>3146.43</v>
      </c>
      <c r="D4" s="2">
        <v>6566.09</v>
      </c>
      <c r="E4" s="2">
        <v>2058.9</v>
      </c>
      <c r="F4" s="2">
        <v>8983.3700000000008</v>
      </c>
      <c r="G4" s="28">
        <v>0.08</v>
      </c>
      <c r="H4" s="16"/>
      <c r="I4" s="24">
        <f t="shared" ref="I4:I35" si="0">B4/B$4</f>
        <v>1</v>
      </c>
      <c r="J4" s="24">
        <f t="shared" ref="J4:J35" si="1">C4/C$4</f>
        <v>1</v>
      </c>
      <c r="K4" s="24">
        <f t="shared" ref="K4:K35" si="2">D4/D$4</f>
        <v>1</v>
      </c>
      <c r="L4" s="24">
        <f t="shared" ref="L4:L35" si="3">E4/E$4</f>
        <v>1</v>
      </c>
      <c r="M4" s="24">
        <f t="shared" ref="M4:M35" si="4">F4/F$4</f>
        <v>1</v>
      </c>
      <c r="N4" s="63">
        <f t="shared" ref="N4:N35" si="5">G4/G$4</f>
        <v>1</v>
      </c>
      <c r="O4" s="18"/>
      <c r="P4" s="3">
        <v>1</v>
      </c>
      <c r="Q4" s="2">
        <v>9.5150000000000006</v>
      </c>
      <c r="R4" s="2">
        <v>12.1388</v>
      </c>
      <c r="S4" s="2">
        <v>7.8117000000000001</v>
      </c>
      <c r="T4" s="2">
        <v>791.23270000000002</v>
      </c>
      <c r="V4" s="2">
        <f t="shared" ref="V4:V35" si="6">P4/P$4</f>
        <v>1</v>
      </c>
      <c r="W4" s="25">
        <f t="shared" ref="W4:W35" si="7">Q4/Q$4</f>
        <v>1</v>
      </c>
      <c r="X4" s="25">
        <f t="shared" ref="X4:X35" si="8">R4/R$4</f>
        <v>1</v>
      </c>
      <c r="Y4" s="25">
        <f t="shared" ref="Y4:Y35" si="9">S4/S$4</f>
        <v>1</v>
      </c>
      <c r="Z4" s="61">
        <f t="shared" ref="Z4:Z35" si="10">T4/T$4</f>
        <v>1</v>
      </c>
      <c r="AM4" s="18"/>
    </row>
    <row r="5" spans="1:46" x14ac:dyDescent="0.35">
      <c r="A5" s="4">
        <v>42036</v>
      </c>
      <c r="B5" s="2">
        <v>1575.95</v>
      </c>
      <c r="C5" s="2">
        <v>3370.1129999999998</v>
      </c>
      <c r="D5" s="2">
        <v>6782.55</v>
      </c>
      <c r="E5" s="2">
        <v>2020.85</v>
      </c>
      <c r="F5" s="2">
        <v>8429.2000000000007</v>
      </c>
      <c r="G5" s="28">
        <v>0.01</v>
      </c>
      <c r="I5" s="24">
        <f t="shared" si="0"/>
        <v>1.0760643200983238</v>
      </c>
      <c r="J5" s="24">
        <f t="shared" si="1"/>
        <v>1.0710910460426579</v>
      </c>
      <c r="K5" s="24">
        <f t="shared" si="2"/>
        <v>1.0329663467908603</v>
      </c>
      <c r="L5" s="24">
        <f t="shared" si="3"/>
        <v>0.9815192578561367</v>
      </c>
      <c r="M5" s="24">
        <f t="shared" si="4"/>
        <v>0.93831156904368851</v>
      </c>
      <c r="N5" s="63">
        <f t="shared" si="5"/>
        <v>0.125</v>
      </c>
      <c r="O5" s="18"/>
      <c r="P5" s="3">
        <v>1</v>
      </c>
      <c r="Q5" s="2">
        <v>9.3469999999999995</v>
      </c>
      <c r="R5" s="2">
        <v>12.413</v>
      </c>
      <c r="S5" s="2">
        <v>8.2487999999999992</v>
      </c>
      <c r="T5" s="2">
        <v>883.8501</v>
      </c>
      <c r="V5" s="2">
        <f t="shared" si="6"/>
        <v>1</v>
      </c>
      <c r="W5" s="24">
        <f t="shared" si="7"/>
        <v>0.9823436678928007</v>
      </c>
      <c r="X5" s="24">
        <f t="shared" si="8"/>
        <v>1.0225887237618216</v>
      </c>
      <c r="Y5" s="24">
        <f t="shared" si="9"/>
        <v>1.0559545297438457</v>
      </c>
      <c r="Z5" s="66">
        <f t="shared" si="10"/>
        <v>1.1170545656164108</v>
      </c>
      <c r="AM5" s="18"/>
      <c r="AO5" s="8"/>
      <c r="AP5" s="8"/>
      <c r="AQ5" s="8"/>
      <c r="AR5" s="8"/>
      <c r="AS5" s="8"/>
      <c r="AT5" s="8"/>
    </row>
    <row r="6" spans="1:46" x14ac:dyDescent="0.35">
      <c r="A6" s="4">
        <v>42064</v>
      </c>
      <c r="B6" s="2">
        <v>1686.64</v>
      </c>
      <c r="C6" s="2">
        <v>3591.0920000000001</v>
      </c>
      <c r="D6" s="2">
        <v>6940.64</v>
      </c>
      <c r="E6" s="2">
        <v>2117.39</v>
      </c>
      <c r="F6" s="2">
        <v>9055.69</v>
      </c>
      <c r="G6" s="28">
        <v>-9.4E-2</v>
      </c>
      <c r="I6" s="24">
        <f t="shared" si="0"/>
        <v>1.1516438496466492</v>
      </c>
      <c r="J6" s="24">
        <f t="shared" si="1"/>
        <v>1.1413227054153439</v>
      </c>
      <c r="K6" s="24">
        <f t="shared" si="2"/>
        <v>1.0570430804329518</v>
      </c>
      <c r="L6" s="24">
        <f t="shared" si="3"/>
        <v>1.0284083734032734</v>
      </c>
      <c r="M6" s="24">
        <f t="shared" si="4"/>
        <v>1.0080504309629905</v>
      </c>
      <c r="N6" s="63">
        <f t="shared" si="5"/>
        <v>-1.175</v>
      </c>
      <c r="O6" s="18"/>
      <c r="P6" s="3">
        <v>1</v>
      </c>
      <c r="Q6" s="2">
        <v>9.3369999999999997</v>
      </c>
      <c r="R6" s="2">
        <v>12.8429</v>
      </c>
      <c r="S6" s="2">
        <v>8.3431999999999995</v>
      </c>
      <c r="T6" s="2">
        <v>873.77980000000002</v>
      </c>
      <c r="V6" s="2">
        <f t="shared" si="6"/>
        <v>1</v>
      </c>
      <c r="W6" s="24">
        <f t="shared" si="7"/>
        <v>0.9812926957435627</v>
      </c>
      <c r="X6" s="24">
        <f t="shared" si="8"/>
        <v>1.0580040860711108</v>
      </c>
      <c r="Y6" s="24">
        <f t="shared" si="9"/>
        <v>1.0680389671902402</v>
      </c>
      <c r="Z6" s="66">
        <f t="shared" si="10"/>
        <v>1.1043272099345742</v>
      </c>
      <c r="AM6" s="18"/>
      <c r="AO6" s="11"/>
      <c r="AP6" s="11"/>
      <c r="AQ6" s="11"/>
      <c r="AR6" s="11"/>
      <c r="AS6" s="11"/>
      <c r="AT6" s="11"/>
    </row>
    <row r="7" spans="1:46" x14ac:dyDescent="0.35">
      <c r="A7" s="4">
        <v>42095</v>
      </c>
      <c r="B7" s="2">
        <v>1669.49</v>
      </c>
      <c r="C7" s="2">
        <v>3714.8919999999998</v>
      </c>
      <c r="D7" s="2">
        <v>6809.5</v>
      </c>
      <c r="E7" s="2">
        <v>2059.69</v>
      </c>
      <c r="F7" s="2">
        <v>9137.26</v>
      </c>
      <c r="G7" s="28">
        <v>-0.25</v>
      </c>
      <c r="I7" s="24">
        <f t="shared" si="0"/>
        <v>1.1399337680516199</v>
      </c>
      <c r="J7" s="24">
        <f t="shared" si="1"/>
        <v>1.1806688850538547</v>
      </c>
      <c r="K7" s="24">
        <f t="shared" si="2"/>
        <v>1.0370707681435984</v>
      </c>
      <c r="L7" s="24">
        <f t="shared" si="3"/>
        <v>1.0003837000339988</v>
      </c>
      <c r="M7" s="24">
        <f t="shared" si="4"/>
        <v>1.0171305423243169</v>
      </c>
      <c r="N7" s="63">
        <f t="shared" si="5"/>
        <v>-3.125</v>
      </c>
      <c r="O7" s="18"/>
      <c r="P7" s="3">
        <v>1</v>
      </c>
      <c r="Q7" s="2">
        <v>9.2739999999999991</v>
      </c>
      <c r="R7" s="2">
        <v>12.7883</v>
      </c>
      <c r="S7" s="2">
        <v>8.6279000000000003</v>
      </c>
      <c r="T7" s="2">
        <v>888.33180000000004</v>
      </c>
      <c r="V7" s="2">
        <f t="shared" si="6"/>
        <v>1</v>
      </c>
      <c r="W7" s="24">
        <f t="shared" si="7"/>
        <v>0.97467157120336301</v>
      </c>
      <c r="X7" s="24">
        <f t="shared" si="8"/>
        <v>1.0535061126305729</v>
      </c>
      <c r="Y7" s="24">
        <f t="shared" si="9"/>
        <v>1.1044842991922372</v>
      </c>
      <c r="Z7" s="66">
        <f t="shared" si="10"/>
        <v>1.1227187652886439</v>
      </c>
      <c r="AM7" s="18"/>
      <c r="AO7" s="11"/>
      <c r="AP7" s="11"/>
      <c r="AQ7" s="11"/>
      <c r="AR7" s="11"/>
      <c r="AS7" s="11"/>
      <c r="AT7" s="11"/>
    </row>
    <row r="8" spans="1:46" x14ac:dyDescent="0.35">
      <c r="A8" s="4">
        <v>42125</v>
      </c>
      <c r="B8" s="2">
        <v>1628.04</v>
      </c>
      <c r="C8" s="2">
        <v>3615.5859999999998</v>
      </c>
      <c r="D8" s="2">
        <v>6985.95</v>
      </c>
      <c r="E8" s="2">
        <v>2108.29</v>
      </c>
      <c r="F8" s="2">
        <v>9077.1200000000008</v>
      </c>
      <c r="G8" s="28">
        <v>-0.26900000000000002</v>
      </c>
      <c r="I8" s="24">
        <f t="shared" si="0"/>
        <v>1.1116315591820014</v>
      </c>
      <c r="J8" s="24">
        <f t="shared" si="1"/>
        <v>1.1491074010863105</v>
      </c>
      <c r="K8" s="24">
        <f t="shared" si="2"/>
        <v>1.0639436864252545</v>
      </c>
      <c r="L8" s="24">
        <f t="shared" si="3"/>
        <v>1.0239885375686046</v>
      </c>
      <c r="M8" s="24">
        <f t="shared" si="4"/>
        <v>1.0104359499831355</v>
      </c>
      <c r="N8" s="63">
        <f t="shared" si="5"/>
        <v>-3.3625000000000003</v>
      </c>
      <c r="O8" s="18"/>
      <c r="P8" s="3">
        <v>1</v>
      </c>
      <c r="Q8" s="2">
        <v>9.2669999999999995</v>
      </c>
      <c r="R8" s="2">
        <v>12.8353</v>
      </c>
      <c r="S8" s="2">
        <v>8.3178999999999998</v>
      </c>
      <c r="T8" s="2">
        <v>886.06790000000001</v>
      </c>
      <c r="V8" s="2">
        <f t="shared" si="6"/>
        <v>1</v>
      </c>
      <c r="W8" s="24">
        <f t="shared" si="7"/>
        <v>0.97393589069889641</v>
      </c>
      <c r="X8" s="24">
        <f t="shared" si="8"/>
        <v>1.0573779945299371</v>
      </c>
      <c r="Y8" s="24">
        <f t="shared" si="9"/>
        <v>1.0648002355441197</v>
      </c>
      <c r="Z8" s="66">
        <f t="shared" si="10"/>
        <v>1.1198575336939436</v>
      </c>
      <c r="AM8" s="18"/>
      <c r="AO8" s="11"/>
      <c r="AP8" s="11"/>
      <c r="AQ8" s="11"/>
      <c r="AR8" s="11"/>
      <c r="AS8" s="11"/>
      <c r="AT8" s="11"/>
    </row>
    <row r="9" spans="1:46" x14ac:dyDescent="0.35">
      <c r="A9" s="4">
        <v>42156</v>
      </c>
      <c r="B9" s="2">
        <v>1649.59</v>
      </c>
      <c r="C9" s="2">
        <v>3575.038</v>
      </c>
      <c r="D9" s="2">
        <v>6953.58</v>
      </c>
      <c r="E9" s="2">
        <v>2111.73</v>
      </c>
      <c r="F9" s="2">
        <v>9267.44</v>
      </c>
      <c r="G9" s="28">
        <v>-0.27600000000000002</v>
      </c>
      <c r="I9" s="24">
        <f t="shared" si="0"/>
        <v>1.1263459765798367</v>
      </c>
      <c r="J9" s="24">
        <f t="shared" si="1"/>
        <v>1.1362204148828992</v>
      </c>
      <c r="K9" s="24">
        <f t="shared" si="2"/>
        <v>1.0590138118728192</v>
      </c>
      <c r="L9" s="24">
        <f t="shared" si="3"/>
        <v>1.0256593326533585</v>
      </c>
      <c r="M9" s="24">
        <f t="shared" si="4"/>
        <v>1.0316217633248992</v>
      </c>
      <c r="N9" s="63">
        <f t="shared" si="5"/>
        <v>-3.45</v>
      </c>
      <c r="O9" s="18"/>
      <c r="P9" s="3">
        <v>1</v>
      </c>
      <c r="Q9" s="2">
        <v>9.3620000000000001</v>
      </c>
      <c r="R9" s="2">
        <v>13.0914</v>
      </c>
      <c r="S9" s="2">
        <v>8.5742999999999991</v>
      </c>
      <c r="T9" s="2">
        <v>905.55539999999996</v>
      </c>
      <c r="V9" s="2">
        <f t="shared" si="6"/>
        <v>1</v>
      </c>
      <c r="W9" s="24">
        <f t="shared" si="7"/>
        <v>0.98392012611665791</v>
      </c>
      <c r="X9" s="24">
        <f t="shared" si="8"/>
        <v>1.0784756318581739</v>
      </c>
      <c r="Y9" s="24">
        <f t="shared" si="9"/>
        <v>1.097622796574369</v>
      </c>
      <c r="Z9" s="66">
        <f t="shared" si="10"/>
        <v>1.144486824166898</v>
      </c>
      <c r="AM9" s="18"/>
      <c r="AO9" s="11"/>
      <c r="AP9" s="11"/>
      <c r="AQ9" s="11"/>
      <c r="AR9" s="11"/>
      <c r="AS9" s="11"/>
      <c r="AT9" s="11"/>
    </row>
    <row r="10" spans="1:46" x14ac:dyDescent="0.35">
      <c r="A10" s="4">
        <v>42186</v>
      </c>
      <c r="B10" s="2">
        <v>1575.5</v>
      </c>
      <c r="C10" s="2">
        <v>3496.28</v>
      </c>
      <c r="D10" s="2">
        <v>6608.59</v>
      </c>
      <c r="E10" s="2">
        <v>2077.42</v>
      </c>
      <c r="F10" s="2">
        <v>8908.99</v>
      </c>
      <c r="G10" s="28">
        <v>-0.33</v>
      </c>
      <c r="I10" s="24">
        <f t="shared" si="0"/>
        <v>1.0757570584821277</v>
      </c>
      <c r="J10" s="24">
        <f t="shared" si="1"/>
        <v>1.1111895068379085</v>
      </c>
      <c r="K10" s="24">
        <f t="shared" si="2"/>
        <v>1.0064726496286223</v>
      </c>
      <c r="L10" s="24">
        <f t="shared" si="3"/>
        <v>1.0089950944679198</v>
      </c>
      <c r="M10" s="24">
        <f t="shared" si="4"/>
        <v>0.99172025642938</v>
      </c>
      <c r="N10" s="63">
        <f t="shared" si="5"/>
        <v>-4.125</v>
      </c>
      <c r="O10" s="18"/>
      <c r="P10" s="3">
        <v>1</v>
      </c>
      <c r="Q10" s="2">
        <v>9.2240000000000002</v>
      </c>
      <c r="R10" s="2">
        <v>13.0406</v>
      </c>
      <c r="S10" s="2">
        <v>8.3026999999999997</v>
      </c>
      <c r="T10" s="2">
        <v>883.87789999999995</v>
      </c>
      <c r="V10" s="2">
        <f t="shared" si="6"/>
        <v>1</v>
      </c>
      <c r="W10" s="24">
        <f t="shared" si="7"/>
        <v>0.96941671045717281</v>
      </c>
      <c r="X10" s="24">
        <f t="shared" si="8"/>
        <v>1.0742907041882228</v>
      </c>
      <c r="Y10" s="24">
        <f t="shared" si="9"/>
        <v>1.0628544362942765</v>
      </c>
      <c r="Z10" s="66">
        <f t="shared" si="10"/>
        <v>1.1170897006658091</v>
      </c>
      <c r="AM10" s="18"/>
      <c r="AO10" s="11"/>
      <c r="AP10" s="11"/>
      <c r="AQ10" s="11"/>
      <c r="AR10" s="11"/>
      <c r="AS10" s="11"/>
      <c r="AT10" s="11"/>
    </row>
    <row r="11" spans="1:46" x14ac:dyDescent="0.35">
      <c r="A11" s="4">
        <v>42217</v>
      </c>
      <c r="B11" s="2">
        <v>1618.28</v>
      </c>
      <c r="C11" s="2">
        <v>3635.3960000000002</v>
      </c>
      <c r="D11" s="2">
        <v>6688.62</v>
      </c>
      <c r="E11" s="2">
        <v>2098.04</v>
      </c>
      <c r="F11" s="2">
        <v>9468.9699999999993</v>
      </c>
      <c r="G11" s="28">
        <v>-0.41</v>
      </c>
      <c r="I11" s="24">
        <f t="shared" si="0"/>
        <v>1.1049673961285036</v>
      </c>
      <c r="J11" s="24">
        <f t="shared" si="1"/>
        <v>1.1554034254695005</v>
      </c>
      <c r="K11" s="24">
        <f t="shared" si="2"/>
        <v>1.0186610296234135</v>
      </c>
      <c r="L11" s="24">
        <f t="shared" si="3"/>
        <v>1.0190101510515324</v>
      </c>
      <c r="M11" s="24">
        <f t="shared" si="4"/>
        <v>1.0540554379926463</v>
      </c>
      <c r="N11" s="63">
        <f t="shared" si="5"/>
        <v>-5.125</v>
      </c>
      <c r="O11" s="18"/>
      <c r="P11" s="3">
        <v>1</v>
      </c>
      <c r="Q11" s="2">
        <v>9.4640000000000004</v>
      </c>
      <c r="R11" s="2">
        <v>13.479900000000001</v>
      </c>
      <c r="S11" s="2">
        <v>8.6193000000000008</v>
      </c>
      <c r="T11" s="2">
        <v>891.38819999999998</v>
      </c>
      <c r="V11" s="2">
        <f t="shared" si="6"/>
        <v>1</v>
      </c>
      <c r="W11" s="24">
        <f t="shared" si="7"/>
        <v>0.99464004203888601</v>
      </c>
      <c r="X11" s="24">
        <f t="shared" si="8"/>
        <v>1.1104804428773849</v>
      </c>
      <c r="Y11" s="24">
        <f t="shared" si="9"/>
        <v>1.1033833864587734</v>
      </c>
      <c r="Z11" s="66">
        <f t="shared" si="10"/>
        <v>1.1265815985613334</v>
      </c>
      <c r="AM11" s="18"/>
      <c r="AO11" s="11"/>
      <c r="AP11" s="11"/>
      <c r="AQ11" s="11"/>
      <c r="AR11" s="11"/>
      <c r="AS11" s="11"/>
      <c r="AT11" s="11"/>
    </row>
    <row r="12" spans="1:46" x14ac:dyDescent="0.35">
      <c r="A12" s="4">
        <v>42248</v>
      </c>
      <c r="B12" s="2">
        <v>1469.86</v>
      </c>
      <c r="C12" s="2">
        <v>3188.73</v>
      </c>
      <c r="D12" s="2">
        <v>6058.54</v>
      </c>
      <c r="E12" s="2">
        <v>1913.85</v>
      </c>
      <c r="F12" s="2">
        <v>8621.27</v>
      </c>
      <c r="G12" s="28">
        <v>-0.45400000000000001</v>
      </c>
      <c r="I12" s="24">
        <f t="shared" si="0"/>
        <v>1.003625687071114</v>
      </c>
      <c r="J12" s="24">
        <f t="shared" si="1"/>
        <v>1.0134438077440147</v>
      </c>
      <c r="K12" s="24">
        <f t="shared" si="2"/>
        <v>0.92270133367041873</v>
      </c>
      <c r="L12" s="24">
        <f t="shared" si="3"/>
        <v>0.92954975958035835</v>
      </c>
      <c r="M12" s="24">
        <f t="shared" si="4"/>
        <v>0.95969218678513735</v>
      </c>
      <c r="N12" s="63">
        <f t="shared" si="5"/>
        <v>-5.6749999999999998</v>
      </c>
      <c r="O12" s="18"/>
      <c r="P12" s="3">
        <v>1</v>
      </c>
      <c r="Q12" s="2">
        <v>9.5340000000000007</v>
      </c>
      <c r="R12" s="2">
        <v>12.9808</v>
      </c>
      <c r="S12" s="2">
        <v>8.4349000000000007</v>
      </c>
      <c r="T12" s="2">
        <v>879.31859999999995</v>
      </c>
      <c r="V12" s="2">
        <f t="shared" si="6"/>
        <v>1</v>
      </c>
      <c r="W12" s="24">
        <f t="shared" si="7"/>
        <v>1.0019968470835523</v>
      </c>
      <c r="X12" s="24">
        <f t="shared" si="8"/>
        <v>1.0693643523247769</v>
      </c>
      <c r="Y12" s="24">
        <f t="shared" si="9"/>
        <v>1.0797777692435706</v>
      </c>
      <c r="Z12" s="66">
        <f t="shared" si="10"/>
        <v>1.1113274261794286</v>
      </c>
      <c r="AM12" s="18"/>
      <c r="AO12" s="11"/>
      <c r="AP12" s="11"/>
      <c r="AQ12" s="11"/>
      <c r="AR12" s="11"/>
      <c r="AS12" s="11"/>
      <c r="AT12" s="11"/>
    </row>
    <row r="13" spans="1:46" x14ac:dyDescent="0.35">
      <c r="A13" s="4">
        <v>42278</v>
      </c>
      <c r="B13" s="2">
        <v>1404.45</v>
      </c>
      <c r="C13" s="2">
        <v>3069.049</v>
      </c>
      <c r="D13" s="2">
        <v>6072.47</v>
      </c>
      <c r="E13" s="2">
        <v>1923.82</v>
      </c>
      <c r="F13" s="2">
        <v>8510.56</v>
      </c>
      <c r="G13" s="28">
        <v>-0.55000000000000004</v>
      </c>
      <c r="I13" s="24">
        <f t="shared" si="0"/>
        <v>0.95896350414803189</v>
      </c>
      <c r="J13" s="24">
        <f t="shared" si="1"/>
        <v>0.97540673080284646</v>
      </c>
      <c r="K13" s="24">
        <f t="shared" si="2"/>
        <v>0.92482283977222368</v>
      </c>
      <c r="L13" s="24">
        <f t="shared" si="3"/>
        <v>0.93439215114867158</v>
      </c>
      <c r="M13" s="24">
        <f t="shared" si="4"/>
        <v>0.94736830387705273</v>
      </c>
      <c r="N13" s="63">
        <f t="shared" si="5"/>
        <v>-6.875</v>
      </c>
      <c r="O13" s="18"/>
      <c r="P13" s="3">
        <v>1</v>
      </c>
      <c r="Q13" s="2">
        <v>9.3510000000000009</v>
      </c>
      <c r="R13" s="2">
        <v>12.683299999999999</v>
      </c>
      <c r="S13" s="2">
        <v>8.3843999999999994</v>
      </c>
      <c r="T13" s="2">
        <v>857.57709999999997</v>
      </c>
      <c r="V13" s="2">
        <f t="shared" si="6"/>
        <v>1</v>
      </c>
      <c r="W13" s="24">
        <f t="shared" si="7"/>
        <v>0.98276405675249612</v>
      </c>
      <c r="X13" s="24">
        <f t="shared" si="8"/>
        <v>1.0448561637064619</v>
      </c>
      <c r="Y13" s="24">
        <f t="shared" si="9"/>
        <v>1.0733131072621835</v>
      </c>
      <c r="Z13" s="66">
        <f t="shared" si="10"/>
        <v>1.0838494162336818</v>
      </c>
      <c r="AM13" s="18"/>
      <c r="AO13" s="11"/>
      <c r="AP13" s="11"/>
      <c r="AQ13" s="11"/>
      <c r="AR13" s="11"/>
      <c r="AS13" s="11"/>
      <c r="AT13" s="11"/>
    </row>
    <row r="14" spans="1:46" x14ac:dyDescent="0.35">
      <c r="A14" s="4">
        <v>42309</v>
      </c>
      <c r="B14" s="2">
        <v>1502.44</v>
      </c>
      <c r="C14" s="2">
        <v>3434.4969999999998</v>
      </c>
      <c r="D14" s="2">
        <v>6361.8</v>
      </c>
      <c r="E14" s="2">
        <v>2104.0500000000002</v>
      </c>
      <c r="F14" s="2">
        <v>8936.08</v>
      </c>
      <c r="G14" s="28">
        <v>-0.436</v>
      </c>
      <c r="I14" s="24">
        <f t="shared" si="0"/>
        <v>1.0258714280837118</v>
      </c>
      <c r="J14" s="24">
        <f t="shared" si="1"/>
        <v>1.0915536020187959</v>
      </c>
      <c r="K14" s="24">
        <f t="shared" si="2"/>
        <v>0.9688871154675005</v>
      </c>
      <c r="L14" s="24">
        <f t="shared" si="3"/>
        <v>1.0219291854873962</v>
      </c>
      <c r="M14" s="24">
        <f t="shared" si="4"/>
        <v>0.99473582853650677</v>
      </c>
      <c r="N14" s="63">
        <f t="shared" si="5"/>
        <v>-5.45</v>
      </c>
      <c r="O14" s="18"/>
      <c r="P14" s="3">
        <v>1</v>
      </c>
      <c r="Q14" s="2">
        <v>9.3870000000000005</v>
      </c>
      <c r="R14" s="2">
        <v>13.138199999999999</v>
      </c>
      <c r="S14" s="2">
        <v>8.5161999999999995</v>
      </c>
      <c r="T14" s="2">
        <v>862.83199999999999</v>
      </c>
      <c r="V14" s="2">
        <f t="shared" si="6"/>
        <v>1</v>
      </c>
      <c r="W14" s="24">
        <f t="shared" si="7"/>
        <v>0.98654755648975301</v>
      </c>
      <c r="X14" s="24">
        <f t="shared" si="8"/>
        <v>1.0823310376643489</v>
      </c>
      <c r="Y14" s="24">
        <f t="shared" si="9"/>
        <v>1.0901852349680607</v>
      </c>
      <c r="Z14" s="66">
        <f t="shared" si="10"/>
        <v>1.0904908252654371</v>
      </c>
      <c r="AM14" s="18"/>
      <c r="AO14" s="11"/>
      <c r="AP14" s="11"/>
      <c r="AQ14" s="11"/>
      <c r="AR14" s="11"/>
      <c r="AS14" s="11"/>
      <c r="AT14" s="11"/>
    </row>
    <row r="15" spans="1:46" x14ac:dyDescent="0.35">
      <c r="A15" s="4">
        <v>42339</v>
      </c>
      <c r="B15" s="2">
        <v>1530.52</v>
      </c>
      <c r="C15" s="2">
        <v>3479.6410000000001</v>
      </c>
      <c r="D15" s="2">
        <v>6395.65</v>
      </c>
      <c r="E15" s="2">
        <v>2102.63</v>
      </c>
      <c r="F15" s="2">
        <v>8993.24</v>
      </c>
      <c r="G15" s="28">
        <v>-0.39600000000000002</v>
      </c>
      <c r="I15" s="24">
        <f t="shared" si="0"/>
        <v>1.0450445529343484</v>
      </c>
      <c r="J15" s="24">
        <f t="shared" si="1"/>
        <v>1.1059012913047486</v>
      </c>
      <c r="K15" s="24">
        <f t="shared" si="2"/>
        <v>0.97404239052465003</v>
      </c>
      <c r="L15" s="24">
        <f t="shared" si="3"/>
        <v>1.0212394968186895</v>
      </c>
      <c r="M15" s="24">
        <f t="shared" si="4"/>
        <v>1.0010986968142244</v>
      </c>
      <c r="N15" s="63">
        <f t="shared" si="5"/>
        <v>-4.95</v>
      </c>
      <c r="O15" s="18"/>
      <c r="P15" s="3">
        <v>1</v>
      </c>
      <c r="Q15" s="2">
        <v>9.2040000000000006</v>
      </c>
      <c r="R15" s="2">
        <v>13.1242</v>
      </c>
      <c r="S15" s="2">
        <v>8.6937999999999995</v>
      </c>
      <c r="T15" s="2">
        <v>845.74</v>
      </c>
      <c r="V15" s="2">
        <f t="shared" si="6"/>
        <v>1</v>
      </c>
      <c r="W15" s="24">
        <f t="shared" si="7"/>
        <v>0.96731476615869683</v>
      </c>
      <c r="X15" s="24">
        <f t="shared" si="8"/>
        <v>1.0811777111411343</v>
      </c>
      <c r="Y15" s="24">
        <f t="shared" si="9"/>
        <v>1.1129203630451758</v>
      </c>
      <c r="Z15" s="66">
        <f t="shared" si="10"/>
        <v>1.0688890891390106</v>
      </c>
      <c r="AM15" s="18"/>
      <c r="AO15" s="11"/>
      <c r="AP15" s="11"/>
      <c r="AQ15" s="11"/>
      <c r="AR15" s="11"/>
      <c r="AS15" s="11"/>
      <c r="AT15" s="11"/>
    </row>
    <row r="16" spans="1:46" x14ac:dyDescent="0.35">
      <c r="A16" s="4">
        <v>42370</v>
      </c>
      <c r="B16" s="2">
        <v>1446.82</v>
      </c>
      <c r="C16" s="2">
        <v>3267.5230000000001</v>
      </c>
      <c r="D16" s="2">
        <v>6242.32</v>
      </c>
      <c r="E16" s="2">
        <v>2043.94</v>
      </c>
      <c r="F16" s="2">
        <v>8818.09</v>
      </c>
      <c r="G16" s="28">
        <v>-0.53500000000000003</v>
      </c>
      <c r="I16" s="24">
        <f t="shared" si="0"/>
        <v>0.98789389232187363</v>
      </c>
      <c r="J16" s="24">
        <f t="shared" si="1"/>
        <v>1.0384858395069969</v>
      </c>
      <c r="K16" s="24">
        <f t="shared" si="2"/>
        <v>0.95069059364096431</v>
      </c>
      <c r="L16" s="24">
        <f t="shared" si="3"/>
        <v>0.99273398416630243</v>
      </c>
      <c r="M16" s="24">
        <f t="shared" si="4"/>
        <v>0.98160155932573179</v>
      </c>
      <c r="N16" s="63">
        <f t="shared" si="5"/>
        <v>-6.6875</v>
      </c>
      <c r="O16" s="18"/>
      <c r="P16" s="3">
        <v>1</v>
      </c>
      <c r="Q16" s="2">
        <v>9.1349999999999998</v>
      </c>
      <c r="R16" s="2">
        <v>12.378500000000001</v>
      </c>
      <c r="S16" s="2">
        <v>8.3523999999999994</v>
      </c>
      <c r="T16" s="2">
        <v>842.86990000000003</v>
      </c>
      <c r="V16" s="2">
        <f t="shared" si="6"/>
        <v>1</v>
      </c>
      <c r="W16" s="24">
        <f t="shared" si="7"/>
        <v>0.96006305832895422</v>
      </c>
      <c r="X16" s="24">
        <f t="shared" si="8"/>
        <v>1.0197465976867566</v>
      </c>
      <c r="Y16" s="24">
        <f t="shared" si="9"/>
        <v>1.0692166877888294</v>
      </c>
      <c r="Z16" s="66">
        <f t="shared" si="10"/>
        <v>1.0652617112513172</v>
      </c>
      <c r="AM16" s="18"/>
      <c r="AO16" s="11"/>
      <c r="AP16" s="11"/>
      <c r="AQ16" s="11"/>
      <c r="AR16" s="11"/>
      <c r="AS16" s="11"/>
      <c r="AT16" s="11"/>
    </row>
    <row r="17" spans="1:46" x14ac:dyDescent="0.35">
      <c r="A17" s="4">
        <v>42401</v>
      </c>
      <c r="B17" s="2">
        <v>1342.43</v>
      </c>
      <c r="C17" s="2">
        <v>3021.0129999999999</v>
      </c>
      <c r="D17" s="2">
        <v>6060.1</v>
      </c>
      <c r="E17" s="2">
        <v>1939.38</v>
      </c>
      <c r="F17" s="2">
        <v>8310.99</v>
      </c>
      <c r="G17" s="28">
        <v>-0.52200000000000002</v>
      </c>
      <c r="I17" s="24">
        <f t="shared" si="0"/>
        <v>0.91661602540029363</v>
      </c>
      <c r="J17" s="24">
        <f t="shared" si="1"/>
        <v>0.96013990459028176</v>
      </c>
      <c r="K17" s="24">
        <f t="shared" si="2"/>
        <v>0.92293891798619887</v>
      </c>
      <c r="L17" s="24">
        <f t="shared" si="3"/>
        <v>0.94194958472971002</v>
      </c>
      <c r="M17" s="24">
        <f t="shared" si="4"/>
        <v>0.92515281013695294</v>
      </c>
      <c r="N17" s="63">
        <f t="shared" si="5"/>
        <v>-6.5250000000000004</v>
      </c>
      <c r="O17" s="18"/>
      <c r="P17" s="3">
        <v>1</v>
      </c>
      <c r="Q17" s="2">
        <v>9.2919999999999998</v>
      </c>
      <c r="R17" s="2">
        <v>12.2285</v>
      </c>
      <c r="S17" s="2">
        <v>8.5650999999999993</v>
      </c>
      <c r="T17" s="2">
        <v>838.30909999999994</v>
      </c>
      <c r="V17" s="2">
        <f t="shared" si="6"/>
        <v>1</v>
      </c>
      <c r="W17" s="24">
        <f t="shared" si="7"/>
        <v>0.97656332107199151</v>
      </c>
      <c r="X17" s="24">
        <f t="shared" si="8"/>
        <v>1.0073895277951692</v>
      </c>
      <c r="Y17" s="24">
        <f t="shared" si="9"/>
        <v>1.0964450759757798</v>
      </c>
      <c r="Z17" s="66">
        <f t="shared" si="10"/>
        <v>1.0594975409888898</v>
      </c>
      <c r="AM17" s="18"/>
      <c r="AO17" s="11"/>
      <c r="AP17" s="11"/>
      <c r="AQ17" s="11"/>
      <c r="AR17" s="11"/>
      <c r="AS17" s="11"/>
      <c r="AT17" s="11"/>
    </row>
    <row r="18" spans="1:46" x14ac:dyDescent="0.35">
      <c r="A18" s="4">
        <v>42430</v>
      </c>
      <c r="B18" s="2">
        <v>1391.45</v>
      </c>
      <c r="C18" s="2">
        <v>2996.386</v>
      </c>
      <c r="D18" s="2">
        <v>6152.88</v>
      </c>
      <c r="E18" s="2">
        <v>1978.35</v>
      </c>
      <c r="F18" s="2">
        <v>7962.22</v>
      </c>
      <c r="G18" s="28">
        <v>-0.65</v>
      </c>
      <c r="I18" s="24">
        <f t="shared" si="0"/>
        <v>0.95008705745792232</v>
      </c>
      <c r="J18" s="24">
        <f t="shared" si="1"/>
        <v>0.95231293879094725</v>
      </c>
      <c r="K18" s="24">
        <f t="shared" si="2"/>
        <v>0.93706909286957685</v>
      </c>
      <c r="L18" s="24">
        <f t="shared" si="3"/>
        <v>0.9608771674194958</v>
      </c>
      <c r="M18" s="24">
        <f t="shared" si="4"/>
        <v>0.88632884986369254</v>
      </c>
      <c r="N18" s="63">
        <f t="shared" si="5"/>
        <v>-8.125</v>
      </c>
      <c r="O18" s="18"/>
      <c r="P18" s="3">
        <v>1</v>
      </c>
      <c r="Q18" s="2">
        <v>9.3360000000000003</v>
      </c>
      <c r="R18" s="2">
        <v>11.9848</v>
      </c>
      <c r="S18" s="2">
        <v>8.5935000000000006</v>
      </c>
      <c r="T18" s="2">
        <v>859.06489999999997</v>
      </c>
      <c r="V18" s="2">
        <f t="shared" si="6"/>
        <v>1</v>
      </c>
      <c r="W18" s="24">
        <f t="shared" si="7"/>
        <v>0.98118759852863902</v>
      </c>
      <c r="X18" s="24">
        <f t="shared" si="8"/>
        <v>0.98731340824463709</v>
      </c>
      <c r="Y18" s="24">
        <f t="shared" si="9"/>
        <v>1.1000806482583818</v>
      </c>
      <c r="Z18" s="66">
        <f t="shared" si="10"/>
        <v>1.0857297733018365</v>
      </c>
      <c r="AM18" s="18"/>
      <c r="AO18" s="11"/>
      <c r="AP18" s="11"/>
      <c r="AQ18" s="11"/>
      <c r="AR18" s="11"/>
      <c r="AS18" s="11"/>
      <c r="AT18" s="11"/>
    </row>
    <row r="19" spans="1:46" x14ac:dyDescent="0.35">
      <c r="A19" s="4">
        <v>42461</v>
      </c>
      <c r="B19" s="2">
        <v>1358.22</v>
      </c>
      <c r="C19" s="2">
        <v>2953.2750000000001</v>
      </c>
      <c r="D19" s="2">
        <v>6146.05</v>
      </c>
      <c r="E19" s="2">
        <v>2072.7800000000002</v>
      </c>
      <c r="F19" s="2">
        <v>7688.34</v>
      </c>
      <c r="G19" s="28">
        <v>-0.64</v>
      </c>
      <c r="I19" s="24">
        <f t="shared" si="0"/>
        <v>0.92739749411081907</v>
      </c>
      <c r="J19" s="24">
        <f t="shared" si="1"/>
        <v>0.93861137861004384</v>
      </c>
      <c r="K19" s="24">
        <f t="shared" si="2"/>
        <v>0.93602889999984773</v>
      </c>
      <c r="L19" s="24">
        <f t="shared" si="3"/>
        <v>1.0067414638884842</v>
      </c>
      <c r="M19" s="24">
        <f t="shared" si="4"/>
        <v>0.8558414047289602</v>
      </c>
      <c r="N19" s="63">
        <f t="shared" si="5"/>
        <v>-8</v>
      </c>
      <c r="O19" s="18"/>
      <c r="P19" s="3">
        <v>1</v>
      </c>
      <c r="Q19" s="2">
        <v>9.2520000000000007</v>
      </c>
      <c r="R19" s="2">
        <v>11.660500000000001</v>
      </c>
      <c r="S19" s="2">
        <v>8.1259999999999994</v>
      </c>
      <c r="T19" s="2">
        <v>846.1567</v>
      </c>
      <c r="V19" s="2">
        <f t="shared" si="6"/>
        <v>1</v>
      </c>
      <c r="W19" s="24">
        <f t="shared" si="7"/>
        <v>0.97235943247503942</v>
      </c>
      <c r="X19" s="24">
        <f t="shared" si="8"/>
        <v>0.9605974231390253</v>
      </c>
      <c r="Y19" s="24">
        <f t="shared" si="9"/>
        <v>1.0402345200148495</v>
      </c>
      <c r="Z19" s="66">
        <f t="shared" si="10"/>
        <v>1.0694157357247747</v>
      </c>
      <c r="AM19" s="18"/>
      <c r="AO19" s="11"/>
      <c r="AP19" s="11"/>
      <c r="AQ19" s="11"/>
      <c r="AR19" s="11"/>
      <c r="AS19" s="11"/>
      <c r="AT19" s="11"/>
    </row>
    <row r="20" spans="1:46" x14ac:dyDescent="0.35">
      <c r="A20" s="4">
        <v>42491</v>
      </c>
      <c r="B20" s="2">
        <v>1352.91</v>
      </c>
      <c r="C20" s="2">
        <v>3032.5990000000002</v>
      </c>
      <c r="D20" s="2">
        <v>6241.89</v>
      </c>
      <c r="E20" s="2">
        <v>2081.4299999999998</v>
      </c>
      <c r="F20" s="2">
        <v>7977.77</v>
      </c>
      <c r="G20" s="28">
        <v>-0.68</v>
      </c>
      <c r="I20" s="24">
        <f t="shared" si="0"/>
        <v>0.92377180703970507</v>
      </c>
      <c r="J20" s="24">
        <f t="shared" si="1"/>
        <v>0.96382217306598283</v>
      </c>
      <c r="K20" s="24">
        <f t="shared" si="2"/>
        <v>0.95062510565648661</v>
      </c>
      <c r="L20" s="24">
        <f t="shared" si="3"/>
        <v>1.0109427364126473</v>
      </c>
      <c r="M20" s="24">
        <f t="shared" si="4"/>
        <v>0.88805982610089529</v>
      </c>
      <c r="N20" s="63">
        <f t="shared" si="5"/>
        <v>-8.5</v>
      </c>
      <c r="O20" s="18"/>
      <c r="P20" s="3">
        <v>1</v>
      </c>
      <c r="Q20" s="2">
        <v>9.1880000000000006</v>
      </c>
      <c r="R20" s="2">
        <v>11.714700000000001</v>
      </c>
      <c r="S20" s="2">
        <v>8.0197000000000003</v>
      </c>
      <c r="T20" s="2">
        <v>835.3433</v>
      </c>
      <c r="V20" s="2">
        <f t="shared" si="6"/>
        <v>1</v>
      </c>
      <c r="W20" s="24">
        <f t="shared" si="7"/>
        <v>0.96563321071991592</v>
      </c>
      <c r="X20" s="24">
        <f t="shared" si="8"/>
        <v>0.96506244439318556</v>
      </c>
      <c r="Y20" s="24">
        <f t="shared" si="9"/>
        <v>1.0266267265768014</v>
      </c>
      <c r="Z20" s="66">
        <f t="shared" si="10"/>
        <v>1.055749212589419</v>
      </c>
      <c r="AM20" s="18"/>
      <c r="AO20" s="11"/>
      <c r="AP20" s="11"/>
      <c r="AQ20" s="11"/>
      <c r="AR20" s="11"/>
      <c r="AS20" s="11"/>
      <c r="AT20" s="11"/>
    </row>
    <row r="21" spans="1:46" x14ac:dyDescent="0.35">
      <c r="A21" s="4">
        <v>42522</v>
      </c>
      <c r="B21" s="2">
        <v>1356.75</v>
      </c>
      <c r="C21" s="2">
        <v>3038.7649999999999</v>
      </c>
      <c r="D21" s="2">
        <v>6191.93</v>
      </c>
      <c r="E21" s="2">
        <v>2099.33</v>
      </c>
      <c r="F21" s="2">
        <v>8185.53</v>
      </c>
      <c r="G21" s="28">
        <v>-0.626</v>
      </c>
      <c r="I21" s="24">
        <f t="shared" si="0"/>
        <v>0.92639377283124513</v>
      </c>
      <c r="J21" s="24">
        <f t="shared" si="1"/>
        <v>0.96578185435557129</v>
      </c>
      <c r="K21" s="24">
        <f t="shared" si="2"/>
        <v>0.94301631564599331</v>
      </c>
      <c r="L21" s="24">
        <f t="shared" si="3"/>
        <v>1.019636699208315</v>
      </c>
      <c r="M21" s="24">
        <f t="shared" si="4"/>
        <v>0.91118700443152167</v>
      </c>
      <c r="N21" s="63">
        <f t="shared" si="5"/>
        <v>-7.8250000000000002</v>
      </c>
      <c r="O21" s="18"/>
      <c r="P21" s="3">
        <v>1</v>
      </c>
      <c r="Q21" s="2">
        <v>9.2769999999999992</v>
      </c>
      <c r="R21" s="2">
        <v>12.0519</v>
      </c>
      <c r="S21" s="2">
        <v>8.3322000000000003</v>
      </c>
      <c r="T21" s="2">
        <v>838.79639999999995</v>
      </c>
      <c r="V21" s="2">
        <f t="shared" si="6"/>
        <v>1</v>
      </c>
      <c r="W21" s="24">
        <f t="shared" si="7"/>
        <v>0.97498686284813441</v>
      </c>
      <c r="X21" s="24">
        <f t="shared" si="8"/>
        <v>0.99284113750947378</v>
      </c>
      <c r="Y21" s="24">
        <f t="shared" si="9"/>
        <v>1.0666308229962749</v>
      </c>
      <c r="Z21" s="66">
        <f t="shared" si="10"/>
        <v>1.0601134154339171</v>
      </c>
      <c r="AM21" s="18"/>
      <c r="AO21" s="11"/>
      <c r="AP21" s="11"/>
      <c r="AQ21" s="11"/>
      <c r="AR21" s="11"/>
      <c r="AS21" s="11"/>
      <c r="AT21" s="11"/>
    </row>
    <row r="22" spans="1:46" x14ac:dyDescent="0.35">
      <c r="A22" s="4">
        <v>42552</v>
      </c>
      <c r="B22" s="2">
        <v>1340.26</v>
      </c>
      <c r="C22" s="2">
        <v>2883.06</v>
      </c>
      <c r="D22" s="2">
        <v>6577.83</v>
      </c>
      <c r="E22" s="2">
        <v>2102.9499999999998</v>
      </c>
      <c r="F22" s="2">
        <v>8085.21</v>
      </c>
      <c r="G22" s="28">
        <v>-0.7</v>
      </c>
      <c r="I22" s="24">
        <f t="shared" si="0"/>
        <v>0.91513434160663687</v>
      </c>
      <c r="J22" s="24">
        <f t="shared" si="1"/>
        <v>0.91629561121652159</v>
      </c>
      <c r="K22" s="24">
        <f t="shared" si="2"/>
        <v>1.0017879742738829</v>
      </c>
      <c r="L22" s="24">
        <f t="shared" si="3"/>
        <v>1.0213949196172711</v>
      </c>
      <c r="M22" s="24">
        <f t="shared" si="4"/>
        <v>0.90001970307356804</v>
      </c>
      <c r="N22" s="63">
        <f t="shared" si="5"/>
        <v>-8.75</v>
      </c>
      <c r="O22" s="18"/>
      <c r="P22" s="3">
        <v>1</v>
      </c>
      <c r="Q22" s="2">
        <v>9.3949999999999996</v>
      </c>
      <c r="R22" s="2">
        <v>11.2575</v>
      </c>
      <c r="S22" s="2">
        <v>8.4705999999999992</v>
      </c>
      <c r="T22" s="2">
        <v>867.08399999999995</v>
      </c>
      <c r="V22" s="2">
        <f t="shared" si="6"/>
        <v>1</v>
      </c>
      <c r="W22" s="24">
        <f t="shared" si="7"/>
        <v>0.9873883342091434</v>
      </c>
      <c r="X22" s="24">
        <f t="shared" si="8"/>
        <v>0.92739809536362738</v>
      </c>
      <c r="Y22" s="24">
        <f t="shared" si="9"/>
        <v>1.0843478372185311</v>
      </c>
      <c r="Z22" s="66">
        <f t="shared" si="10"/>
        <v>1.0958647184323902</v>
      </c>
      <c r="AM22" s="18"/>
      <c r="AO22" s="11"/>
      <c r="AP22" s="11"/>
      <c r="AQ22" s="11"/>
      <c r="AR22" s="11"/>
      <c r="AS22" s="11"/>
      <c r="AT22" s="11"/>
    </row>
    <row r="23" spans="1:46" x14ac:dyDescent="0.35">
      <c r="A23" s="4">
        <v>42583</v>
      </c>
      <c r="B23" s="2">
        <v>1379.46</v>
      </c>
      <c r="C23" s="2">
        <v>2967.3110000000001</v>
      </c>
      <c r="D23" s="2">
        <v>6693.95</v>
      </c>
      <c r="E23" s="2">
        <v>2170.84</v>
      </c>
      <c r="F23" s="2">
        <v>8127.2</v>
      </c>
      <c r="G23" s="28">
        <v>-0.75</v>
      </c>
      <c r="I23" s="24">
        <f t="shared" si="0"/>
        <v>0.94190024239527503</v>
      </c>
      <c r="J23" s="24">
        <f t="shared" si="1"/>
        <v>0.94307230734515002</v>
      </c>
      <c r="K23" s="24">
        <f t="shared" si="2"/>
        <v>1.0194727760356619</v>
      </c>
      <c r="L23" s="24">
        <f t="shared" si="3"/>
        <v>1.0543688377288845</v>
      </c>
      <c r="M23" s="24">
        <f t="shared" si="4"/>
        <v>0.9046938954980146</v>
      </c>
      <c r="N23" s="63">
        <f t="shared" si="5"/>
        <v>-9.375</v>
      </c>
      <c r="O23" s="18"/>
      <c r="P23" s="3">
        <v>1</v>
      </c>
      <c r="Q23" s="2">
        <v>9.5549999999999997</v>
      </c>
      <c r="R23" s="2">
        <v>11.326000000000001</v>
      </c>
      <c r="S23" s="2">
        <v>8.5556000000000001</v>
      </c>
      <c r="T23" s="2">
        <v>883.0127</v>
      </c>
      <c r="V23" s="2">
        <f t="shared" si="6"/>
        <v>1</v>
      </c>
      <c r="W23" s="24">
        <f t="shared" si="7"/>
        <v>1.0042038885969522</v>
      </c>
      <c r="X23" s="24">
        <f t="shared" si="8"/>
        <v>0.93304115728078563</v>
      </c>
      <c r="Y23" s="24">
        <f t="shared" si="9"/>
        <v>1.0952289514446278</v>
      </c>
      <c r="Z23" s="66">
        <f t="shared" si="10"/>
        <v>1.1159962170420914</v>
      </c>
      <c r="AM23" s="18"/>
      <c r="AO23" s="11"/>
      <c r="AP23" s="11"/>
      <c r="AQ23" s="11"/>
      <c r="AR23" s="11"/>
      <c r="AS23" s="11"/>
      <c r="AT23" s="11"/>
    </row>
    <row r="24" spans="1:46" x14ac:dyDescent="0.35">
      <c r="A24" s="4">
        <v>42614</v>
      </c>
      <c r="B24" s="2">
        <v>1417.59</v>
      </c>
      <c r="C24" s="2">
        <v>3017.4920000000002</v>
      </c>
      <c r="D24" s="2">
        <v>6745.97</v>
      </c>
      <c r="E24" s="2">
        <v>2170.86</v>
      </c>
      <c r="F24" s="2">
        <v>8142.64</v>
      </c>
      <c r="G24" s="28">
        <v>-0.67</v>
      </c>
      <c r="I24" s="24">
        <f t="shared" si="0"/>
        <v>0.96793554334095799</v>
      </c>
      <c r="J24" s="24">
        <f t="shared" si="1"/>
        <v>0.9590208585603367</v>
      </c>
      <c r="K24" s="24">
        <f t="shared" si="2"/>
        <v>1.0273952991810955</v>
      </c>
      <c r="L24" s="24">
        <f t="shared" si="3"/>
        <v>1.0543785516537958</v>
      </c>
      <c r="M24" s="24">
        <f t="shared" si="4"/>
        <v>0.90641262688723712</v>
      </c>
      <c r="N24" s="63">
        <f t="shared" si="5"/>
        <v>-8.375</v>
      </c>
      <c r="O24" s="18"/>
      <c r="P24" s="3">
        <v>1</v>
      </c>
      <c r="Q24" s="2">
        <v>9.5690000000000008</v>
      </c>
      <c r="R24" s="2">
        <v>11.2889</v>
      </c>
      <c r="S24" s="2">
        <v>8.5930999999999997</v>
      </c>
      <c r="T24" s="2">
        <v>871.28099999999995</v>
      </c>
      <c r="V24" s="2">
        <f t="shared" si="6"/>
        <v>1</v>
      </c>
      <c r="W24" s="24">
        <f t="shared" si="7"/>
        <v>1.0056752496058854</v>
      </c>
      <c r="X24" s="24">
        <f t="shared" si="8"/>
        <v>0.92998484199426634</v>
      </c>
      <c r="Y24" s="24">
        <f t="shared" si="9"/>
        <v>1.1000294430149646</v>
      </c>
      <c r="Z24" s="66">
        <f t="shared" si="10"/>
        <v>1.1011690998109658</v>
      </c>
      <c r="AM24" s="18"/>
      <c r="AO24" s="11"/>
      <c r="AP24" s="11"/>
      <c r="AQ24" s="11"/>
      <c r="AR24" s="11"/>
      <c r="AS24" s="11"/>
      <c r="AT24" s="11"/>
    </row>
    <row r="25" spans="1:46" x14ac:dyDescent="0.35">
      <c r="A25" s="4">
        <v>42644</v>
      </c>
      <c r="B25" s="2">
        <v>1443.46</v>
      </c>
      <c r="C25" s="2">
        <v>2998.4969999999998</v>
      </c>
      <c r="D25" s="2">
        <v>6983.52</v>
      </c>
      <c r="E25" s="2">
        <v>2161.1999999999998</v>
      </c>
      <c r="F25" s="2">
        <v>8166.32</v>
      </c>
      <c r="G25" s="28">
        <v>-0.79</v>
      </c>
      <c r="I25" s="24">
        <f t="shared" si="0"/>
        <v>0.98559967225427614</v>
      </c>
      <c r="J25" s="24">
        <f t="shared" si="1"/>
        <v>0.95298385789609175</v>
      </c>
      <c r="K25" s="24">
        <f t="shared" si="2"/>
        <v>1.0635736031641359</v>
      </c>
      <c r="L25" s="24">
        <f t="shared" si="3"/>
        <v>1.0496867259216085</v>
      </c>
      <c r="M25" s="24">
        <f t="shared" si="4"/>
        <v>0.90904860870697735</v>
      </c>
      <c r="N25" s="63">
        <f t="shared" si="5"/>
        <v>-9.875</v>
      </c>
      <c r="O25" s="18"/>
      <c r="P25" s="3">
        <v>1</v>
      </c>
      <c r="Q25" s="2">
        <v>9.6189999999999998</v>
      </c>
      <c r="R25" s="2">
        <v>11.019500000000001</v>
      </c>
      <c r="S25" s="2">
        <v>8.5678999999999998</v>
      </c>
      <c r="T25" s="2">
        <v>881.24220000000003</v>
      </c>
      <c r="V25" s="2">
        <f t="shared" si="6"/>
        <v>1</v>
      </c>
      <c r="W25" s="24">
        <f t="shared" si="7"/>
        <v>1.0109301103520756</v>
      </c>
      <c r="X25" s="24">
        <f t="shared" si="8"/>
        <v>0.90779154446897559</v>
      </c>
      <c r="Y25" s="24">
        <f t="shared" si="9"/>
        <v>1.0968035126796984</v>
      </c>
      <c r="Z25" s="66">
        <f t="shared" si="10"/>
        <v>1.1137585693816749</v>
      </c>
      <c r="AM25" s="18"/>
      <c r="AO25" s="11"/>
      <c r="AP25" s="11"/>
      <c r="AQ25" s="11"/>
      <c r="AR25" s="11"/>
      <c r="AS25" s="11"/>
      <c r="AT25" s="11"/>
    </row>
    <row r="26" spans="1:46" x14ac:dyDescent="0.35">
      <c r="A26" s="4">
        <v>42675</v>
      </c>
      <c r="B26" s="2">
        <v>1431.87</v>
      </c>
      <c r="C26" s="2">
        <v>3023.15</v>
      </c>
      <c r="D26" s="2">
        <v>6917.14</v>
      </c>
      <c r="E26" s="2">
        <v>2111.7199999999998</v>
      </c>
      <c r="F26" s="2">
        <v>7761.34</v>
      </c>
      <c r="G26" s="28">
        <v>-0.74</v>
      </c>
      <c r="I26" s="24">
        <f t="shared" si="0"/>
        <v>0.97768597862824758</v>
      </c>
      <c r="J26" s="24">
        <f t="shared" si="1"/>
        <v>0.96081908702879149</v>
      </c>
      <c r="K26" s="24">
        <f t="shared" si="2"/>
        <v>1.0534640859324196</v>
      </c>
      <c r="L26" s="24">
        <f t="shared" si="3"/>
        <v>1.0256544756909027</v>
      </c>
      <c r="M26" s="24">
        <f t="shared" si="4"/>
        <v>0.86396753111582836</v>
      </c>
      <c r="N26" s="63">
        <f t="shared" si="5"/>
        <v>-9.25</v>
      </c>
      <c r="O26" s="18"/>
      <c r="P26" s="3">
        <v>1</v>
      </c>
      <c r="Q26" s="2">
        <v>9.8789999999999996</v>
      </c>
      <c r="R26" s="2">
        <v>11.0274</v>
      </c>
      <c r="S26" s="2">
        <v>8.9914000000000005</v>
      </c>
      <c r="T26" s="2">
        <v>910.10350000000005</v>
      </c>
      <c r="V26" s="2">
        <f t="shared" si="6"/>
        <v>1</v>
      </c>
      <c r="W26" s="24">
        <f t="shared" si="7"/>
        <v>1.0382553862322648</v>
      </c>
      <c r="X26" s="24">
        <f t="shared" si="8"/>
        <v>0.90844235014993246</v>
      </c>
      <c r="Y26" s="24">
        <f t="shared" si="9"/>
        <v>1.1510170641473687</v>
      </c>
      <c r="Z26" s="66">
        <f t="shared" si="10"/>
        <v>1.1502349435254635</v>
      </c>
      <c r="AM26" s="18"/>
      <c r="AO26" s="11"/>
      <c r="AP26" s="11"/>
      <c r="AQ26" s="11"/>
      <c r="AR26" s="11"/>
      <c r="AS26" s="11"/>
      <c r="AT26" s="11"/>
    </row>
    <row r="27" spans="1:46" x14ac:dyDescent="0.35">
      <c r="A27" s="4">
        <v>42705</v>
      </c>
      <c r="B27" s="2">
        <v>1477.95</v>
      </c>
      <c r="C27" s="2">
        <v>3030.9780000000001</v>
      </c>
      <c r="D27" s="2">
        <v>6752.93</v>
      </c>
      <c r="E27" s="2">
        <v>2191.08</v>
      </c>
      <c r="F27" s="2">
        <v>7779.11</v>
      </c>
      <c r="G27" s="28">
        <v>-0.74</v>
      </c>
      <c r="I27" s="24">
        <f t="shared" si="0"/>
        <v>1.0091495681267284</v>
      </c>
      <c r="J27" s="24">
        <f t="shared" si="1"/>
        <v>0.96330698601271925</v>
      </c>
      <c r="K27" s="24">
        <f t="shared" si="2"/>
        <v>1.0284552907438065</v>
      </c>
      <c r="L27" s="24">
        <f t="shared" si="3"/>
        <v>1.064199329739181</v>
      </c>
      <c r="M27" s="24">
        <f t="shared" si="4"/>
        <v>0.86594563064863173</v>
      </c>
      <c r="N27" s="63">
        <f t="shared" si="5"/>
        <v>-9.25</v>
      </c>
      <c r="O27" s="18"/>
      <c r="P27" s="3">
        <v>1</v>
      </c>
      <c r="Q27" s="2">
        <v>9.8000000000000007</v>
      </c>
      <c r="R27" s="2">
        <v>11.5854</v>
      </c>
      <c r="S27" s="2">
        <v>9.24</v>
      </c>
      <c r="T27" s="2">
        <v>909.55690000000004</v>
      </c>
      <c r="V27" s="2">
        <f t="shared" si="6"/>
        <v>1</v>
      </c>
      <c r="W27" s="24">
        <f t="shared" si="7"/>
        <v>1.0299527062532843</v>
      </c>
      <c r="X27" s="24">
        <f t="shared" si="8"/>
        <v>0.95441065014663728</v>
      </c>
      <c r="Y27" s="24">
        <f t="shared" si="9"/>
        <v>1.1828411229309881</v>
      </c>
      <c r="Z27" s="66">
        <f t="shared" si="10"/>
        <v>1.1495441227340579</v>
      </c>
      <c r="AM27" s="18"/>
      <c r="AO27" s="11"/>
      <c r="AP27" s="11"/>
      <c r="AQ27" s="11"/>
      <c r="AR27" s="11"/>
      <c r="AS27" s="11"/>
      <c r="AT27" s="11"/>
    </row>
    <row r="28" spans="1:46" x14ac:dyDescent="0.35">
      <c r="A28" s="4">
        <v>42736</v>
      </c>
      <c r="B28" s="2">
        <v>1526.83</v>
      </c>
      <c r="C28" s="2">
        <v>3308.67</v>
      </c>
      <c r="D28" s="2">
        <v>7142.83</v>
      </c>
      <c r="E28" s="2">
        <v>2238.83</v>
      </c>
      <c r="F28" s="2">
        <v>8219.8700000000008</v>
      </c>
      <c r="G28" s="28">
        <v>-0.87</v>
      </c>
      <c r="I28" s="24">
        <f t="shared" si="0"/>
        <v>1.0425250076815404</v>
      </c>
      <c r="J28" s="24">
        <f t="shared" si="1"/>
        <v>1.0515632001983202</v>
      </c>
      <c r="K28" s="24">
        <f t="shared" si="2"/>
        <v>1.0878361399249781</v>
      </c>
      <c r="L28" s="24">
        <f t="shared" si="3"/>
        <v>1.087391325465054</v>
      </c>
      <c r="M28" s="24">
        <f t="shared" si="4"/>
        <v>0.91500962333734448</v>
      </c>
      <c r="N28" s="63">
        <f t="shared" si="5"/>
        <v>-10.875</v>
      </c>
      <c r="O28" s="18"/>
      <c r="P28" s="3">
        <v>1</v>
      </c>
      <c r="Q28" s="2">
        <v>9.5609999999999999</v>
      </c>
      <c r="R28" s="2">
        <v>11.2193</v>
      </c>
      <c r="S28" s="2">
        <v>9.0953999999999997</v>
      </c>
      <c r="T28" s="2">
        <v>892.1155</v>
      </c>
      <c r="V28" s="2">
        <f t="shared" si="6"/>
        <v>1</v>
      </c>
      <c r="W28" s="24">
        <f t="shared" si="7"/>
        <v>1.004834471886495</v>
      </c>
      <c r="X28" s="24">
        <f t="shared" si="8"/>
        <v>0.92425116156456988</v>
      </c>
      <c r="Y28" s="24">
        <f t="shared" si="9"/>
        <v>1.1643304274357693</v>
      </c>
      <c r="Z28" s="66">
        <f t="shared" si="10"/>
        <v>1.1275007971738276</v>
      </c>
      <c r="AM28" s="18"/>
      <c r="AO28" s="11"/>
      <c r="AP28" s="11"/>
      <c r="AQ28" s="11"/>
      <c r="AR28" s="11"/>
      <c r="AS28" s="11"/>
      <c r="AT28" s="11"/>
    </row>
    <row r="29" spans="1:46" x14ac:dyDescent="0.35">
      <c r="A29" s="4">
        <v>42767</v>
      </c>
      <c r="B29" s="2">
        <v>1547.31</v>
      </c>
      <c r="C29" s="2">
        <v>3258.9189999999999</v>
      </c>
      <c r="D29" s="2">
        <v>7107.65</v>
      </c>
      <c r="E29" s="2">
        <v>2279.5500000000002</v>
      </c>
      <c r="F29" s="2">
        <v>8329.17</v>
      </c>
      <c r="G29" s="28">
        <v>-0.67200000000000004</v>
      </c>
      <c r="I29" s="24">
        <f t="shared" si="0"/>
        <v>1.0565088252364208</v>
      </c>
      <c r="J29" s="24">
        <f t="shared" si="1"/>
        <v>1.0357513118041717</v>
      </c>
      <c r="K29" s="24">
        <f t="shared" si="2"/>
        <v>1.0824783090088621</v>
      </c>
      <c r="L29" s="24">
        <f t="shared" si="3"/>
        <v>1.107168876584584</v>
      </c>
      <c r="M29" s="24">
        <f t="shared" si="4"/>
        <v>0.92717654955768258</v>
      </c>
      <c r="N29" s="63">
        <f t="shared" si="5"/>
        <v>-8.4</v>
      </c>
      <c r="O29" s="18"/>
      <c r="P29" s="3">
        <v>1</v>
      </c>
      <c r="Q29" s="2">
        <v>9.4220000000000006</v>
      </c>
      <c r="R29" s="2">
        <v>10.9778</v>
      </c>
      <c r="S29" s="2">
        <v>8.7316000000000003</v>
      </c>
      <c r="T29" s="2">
        <v>882.00810000000001</v>
      </c>
      <c r="V29" s="2">
        <f t="shared" si="6"/>
        <v>1</v>
      </c>
      <c r="W29" s="24">
        <f t="shared" si="7"/>
        <v>0.99022595901208621</v>
      </c>
      <c r="X29" s="24">
        <f t="shared" si="8"/>
        <v>0.90435627903911431</v>
      </c>
      <c r="Y29" s="24">
        <f t="shared" si="9"/>
        <v>1.1177592585480753</v>
      </c>
      <c r="Z29" s="66">
        <f t="shared" si="10"/>
        <v>1.1147265526311034</v>
      </c>
      <c r="AM29" s="18"/>
      <c r="AO29" s="11"/>
      <c r="AP29" s="11"/>
      <c r="AQ29" s="11"/>
      <c r="AR29" s="11"/>
      <c r="AS29" s="11"/>
      <c r="AT29" s="11"/>
    </row>
    <row r="30" spans="1:46" x14ac:dyDescent="0.35">
      <c r="A30" s="4">
        <v>42795</v>
      </c>
      <c r="B30" s="2">
        <v>1591.37</v>
      </c>
      <c r="C30" s="2">
        <v>3390.201</v>
      </c>
      <c r="D30" s="2">
        <v>7382.9</v>
      </c>
      <c r="E30" s="2">
        <v>2395.96</v>
      </c>
      <c r="F30" s="2">
        <v>8634.7000000000007</v>
      </c>
      <c r="G30" s="28">
        <v>-0.65</v>
      </c>
      <c r="I30" s="24">
        <f t="shared" si="0"/>
        <v>1.0865931514799767</v>
      </c>
      <c r="J30" s="24">
        <f t="shared" si="1"/>
        <v>1.0774754245287517</v>
      </c>
      <c r="K30" s="24">
        <f t="shared" si="2"/>
        <v>1.1243982339565859</v>
      </c>
      <c r="L30" s="24">
        <f t="shared" si="3"/>
        <v>1.1637087765311573</v>
      </c>
      <c r="M30" s="24">
        <f t="shared" si="4"/>
        <v>0.9611871714067215</v>
      </c>
      <c r="N30" s="63">
        <f t="shared" si="5"/>
        <v>-8.125</v>
      </c>
      <c r="O30" s="18"/>
      <c r="P30" s="3">
        <v>1</v>
      </c>
      <c r="Q30" s="2">
        <v>9.5449999999999999</v>
      </c>
      <c r="R30" s="2">
        <v>11.207700000000001</v>
      </c>
      <c r="S30" s="2">
        <v>9.0602</v>
      </c>
      <c r="T30" s="2">
        <v>896.76679999999999</v>
      </c>
      <c r="V30" s="2">
        <f t="shared" si="6"/>
        <v>1</v>
      </c>
      <c r="W30" s="24">
        <f t="shared" si="7"/>
        <v>1.003152916447714</v>
      </c>
      <c r="X30" s="24">
        <f t="shared" si="8"/>
        <v>0.92329554815962045</v>
      </c>
      <c r="Y30" s="24">
        <f t="shared" si="9"/>
        <v>1.15982436601508</v>
      </c>
      <c r="Z30" s="66">
        <f t="shared" si="10"/>
        <v>1.1333793459244037</v>
      </c>
      <c r="AM30" s="18"/>
      <c r="AO30" s="11"/>
      <c r="AP30" s="11"/>
      <c r="AQ30" s="11"/>
      <c r="AR30" s="11"/>
      <c r="AS30" s="11"/>
      <c r="AT30" s="11"/>
    </row>
    <row r="31" spans="1:46" x14ac:dyDescent="0.35">
      <c r="A31" s="4">
        <v>42826</v>
      </c>
      <c r="B31" s="2">
        <v>1571.41</v>
      </c>
      <c r="C31" s="2">
        <v>3472.942</v>
      </c>
      <c r="D31" s="2">
        <v>7282.69</v>
      </c>
      <c r="E31" s="2">
        <v>2358.84</v>
      </c>
      <c r="F31" s="2">
        <v>8633.86</v>
      </c>
      <c r="G31" s="28">
        <v>-0.77800000000000002</v>
      </c>
      <c r="I31" s="24">
        <f t="shared" si="0"/>
        <v>1.072964391792701</v>
      </c>
      <c r="J31" s="24">
        <f t="shared" si="1"/>
        <v>1.1037722116811752</v>
      </c>
      <c r="K31" s="24">
        <f t="shared" si="2"/>
        <v>1.1091364876204863</v>
      </c>
      <c r="L31" s="24">
        <f t="shared" si="3"/>
        <v>1.1456797318956724</v>
      </c>
      <c r="M31" s="24">
        <f t="shared" si="4"/>
        <v>0.96109366529487261</v>
      </c>
      <c r="N31" s="63">
        <f t="shared" si="5"/>
        <v>-9.7249999999999996</v>
      </c>
      <c r="O31" s="18"/>
      <c r="P31" s="3">
        <v>1</v>
      </c>
      <c r="Q31" s="2">
        <v>9.5139999999999993</v>
      </c>
      <c r="R31" s="2">
        <v>11.173400000000001</v>
      </c>
      <c r="S31" s="2">
        <v>8.9191000000000003</v>
      </c>
      <c r="T31" s="2">
        <v>890.29859999999996</v>
      </c>
      <c r="V31" s="2">
        <f t="shared" si="6"/>
        <v>1</v>
      </c>
      <c r="W31" s="24">
        <f t="shared" si="7"/>
        <v>0.99989490278507609</v>
      </c>
      <c r="X31" s="24">
        <f t="shared" si="8"/>
        <v>0.92046989817774416</v>
      </c>
      <c r="Y31" s="24">
        <f t="shared" si="9"/>
        <v>1.1417617163997593</v>
      </c>
      <c r="Z31" s="66">
        <f t="shared" si="10"/>
        <v>1.1252045068410341</v>
      </c>
      <c r="AM31" s="18"/>
      <c r="AO31" s="11"/>
      <c r="AP31" s="11"/>
      <c r="AQ31" s="11"/>
      <c r="AR31" s="11"/>
      <c r="AS31" s="11"/>
      <c r="AT31" s="11"/>
    </row>
    <row r="32" spans="1:46" x14ac:dyDescent="0.35">
      <c r="A32" s="4">
        <v>42856</v>
      </c>
      <c r="B32" s="2">
        <v>1626.99</v>
      </c>
      <c r="C32" s="2">
        <v>3559.587</v>
      </c>
      <c r="D32" s="2">
        <v>7203.94</v>
      </c>
      <c r="E32" s="2">
        <v>2388.33</v>
      </c>
      <c r="F32" s="2">
        <v>8812.67</v>
      </c>
      <c r="G32" s="28">
        <v>-0.74</v>
      </c>
      <c r="I32" s="24">
        <f t="shared" si="0"/>
        <v>1.1109146154108771</v>
      </c>
      <c r="J32" s="24">
        <f t="shared" si="1"/>
        <v>1.1313097701204222</v>
      </c>
      <c r="K32" s="24">
        <f t="shared" si="2"/>
        <v>1.0971430486027451</v>
      </c>
      <c r="L32" s="24">
        <f t="shared" si="3"/>
        <v>1.1600029141774733</v>
      </c>
      <c r="M32" s="24">
        <f t="shared" si="4"/>
        <v>0.98099822227070677</v>
      </c>
      <c r="N32" s="63">
        <f t="shared" si="5"/>
        <v>-9.25</v>
      </c>
      <c r="O32" s="18"/>
      <c r="P32" s="3">
        <v>1</v>
      </c>
      <c r="Q32" s="2">
        <v>9.6219999999999999</v>
      </c>
      <c r="R32" s="2">
        <v>11.4222</v>
      </c>
      <c r="S32" s="2">
        <v>8.8385999999999996</v>
      </c>
      <c r="T32" s="2">
        <v>890.18140000000005</v>
      </c>
      <c r="V32" s="2">
        <f t="shared" si="6"/>
        <v>1</v>
      </c>
      <c r="W32" s="24">
        <f t="shared" si="7"/>
        <v>1.0112454019968471</v>
      </c>
      <c r="X32" s="24">
        <f t="shared" si="8"/>
        <v>0.94096615810459028</v>
      </c>
      <c r="Y32" s="24">
        <f t="shared" si="9"/>
        <v>1.1314566611621029</v>
      </c>
      <c r="Z32" s="66">
        <f t="shared" si="10"/>
        <v>1.1250563835392546</v>
      </c>
      <c r="AM32" s="18"/>
      <c r="AO32" s="11"/>
      <c r="AP32" s="11"/>
      <c r="AQ32" s="11"/>
      <c r="AR32" s="11"/>
      <c r="AS32" s="11"/>
      <c r="AT32" s="11"/>
    </row>
    <row r="33" spans="1:46" x14ac:dyDescent="0.35">
      <c r="A33" s="4">
        <v>42887</v>
      </c>
      <c r="B33" s="2">
        <v>1641.32</v>
      </c>
      <c r="C33" s="2">
        <v>3567.018</v>
      </c>
      <c r="D33" s="2">
        <v>7543.77</v>
      </c>
      <c r="E33" s="2">
        <v>2430.06</v>
      </c>
      <c r="F33" s="2">
        <v>9024.92</v>
      </c>
      <c r="G33" s="28">
        <v>-0.74</v>
      </c>
      <c r="I33" s="24">
        <f t="shared" si="0"/>
        <v>1.1206991908777439</v>
      </c>
      <c r="J33" s="24">
        <f t="shared" si="1"/>
        <v>1.133671494360275</v>
      </c>
      <c r="K33" s="24">
        <f t="shared" si="2"/>
        <v>1.1488983550332086</v>
      </c>
      <c r="L33" s="24">
        <f t="shared" si="3"/>
        <v>1.1802710185050269</v>
      </c>
      <c r="M33" s="24">
        <f t="shared" si="4"/>
        <v>1.0046252130325255</v>
      </c>
      <c r="N33" s="63">
        <f t="shared" si="5"/>
        <v>-9.25</v>
      </c>
      <c r="O33" s="18"/>
      <c r="P33" s="3">
        <v>1</v>
      </c>
      <c r="Q33" s="2">
        <v>9.7620000000000005</v>
      </c>
      <c r="R33" s="2">
        <v>11.173</v>
      </c>
      <c r="S33" s="2">
        <v>8.6882999999999999</v>
      </c>
      <c r="T33" s="2">
        <v>896.41920000000005</v>
      </c>
      <c r="V33" s="2">
        <f t="shared" si="6"/>
        <v>1</v>
      </c>
      <c r="W33" s="24">
        <f t="shared" si="7"/>
        <v>1.0259590120861797</v>
      </c>
      <c r="X33" s="24">
        <f t="shared" si="8"/>
        <v>0.9204369459913665</v>
      </c>
      <c r="Y33" s="24">
        <f t="shared" si="9"/>
        <v>1.112216290948193</v>
      </c>
      <c r="Z33" s="66">
        <f t="shared" si="10"/>
        <v>1.1329400314218561</v>
      </c>
      <c r="AM33" s="18"/>
      <c r="AO33" s="11"/>
      <c r="AP33" s="11"/>
      <c r="AQ33" s="11"/>
      <c r="AR33" s="11"/>
      <c r="AS33" s="11"/>
      <c r="AT33" s="11"/>
    </row>
    <row r="34" spans="1:46" x14ac:dyDescent="0.35">
      <c r="A34" s="4">
        <v>42917</v>
      </c>
      <c r="B34" s="2">
        <v>1627.41</v>
      </c>
      <c r="C34" s="2">
        <v>3491.8119999999999</v>
      </c>
      <c r="D34" s="2">
        <v>7377.09</v>
      </c>
      <c r="E34" s="2">
        <v>2429.0100000000002</v>
      </c>
      <c r="F34" s="2">
        <v>9009.81</v>
      </c>
      <c r="G34" s="28">
        <v>-0.77</v>
      </c>
      <c r="I34" s="24">
        <f t="shared" si="0"/>
        <v>1.1112013929193267</v>
      </c>
      <c r="J34" s="24">
        <f t="shared" si="1"/>
        <v>1.1097694847811648</v>
      </c>
      <c r="K34" s="24">
        <f t="shared" si="2"/>
        <v>1.1235133846779437</v>
      </c>
      <c r="L34" s="24">
        <f t="shared" si="3"/>
        <v>1.1797610374471805</v>
      </c>
      <c r="M34" s="24">
        <f t="shared" si="4"/>
        <v>1.0029432161872436</v>
      </c>
      <c r="N34" s="63">
        <f t="shared" si="5"/>
        <v>-9.625</v>
      </c>
      <c r="O34" s="18"/>
      <c r="P34" s="3">
        <v>1</v>
      </c>
      <c r="Q34" s="2">
        <v>9.6229999999999993</v>
      </c>
      <c r="R34" s="2">
        <v>10.9817</v>
      </c>
      <c r="S34" s="2">
        <v>8.4387000000000008</v>
      </c>
      <c r="T34" s="2">
        <v>879.71529999999996</v>
      </c>
      <c r="V34" s="2">
        <f t="shared" si="6"/>
        <v>1</v>
      </c>
      <c r="W34" s="24">
        <f t="shared" si="7"/>
        <v>1.0113504992117708</v>
      </c>
      <c r="X34" s="24">
        <f t="shared" si="8"/>
        <v>0.90467756285629553</v>
      </c>
      <c r="Y34" s="24">
        <f t="shared" si="9"/>
        <v>1.0802642190560314</v>
      </c>
      <c r="Z34" s="66">
        <f t="shared" si="10"/>
        <v>1.1118287957512372</v>
      </c>
      <c r="AM34" s="18"/>
      <c r="AO34" s="11"/>
      <c r="AP34" s="11"/>
      <c r="AQ34" s="11"/>
      <c r="AR34" s="11"/>
      <c r="AS34" s="11"/>
      <c r="AT34" s="11"/>
    </row>
    <row r="35" spans="1:46" x14ac:dyDescent="0.35">
      <c r="A35" s="4">
        <v>42948</v>
      </c>
      <c r="B35" s="2">
        <v>1566.31</v>
      </c>
      <c r="C35" s="2">
        <v>3477.3879999999999</v>
      </c>
      <c r="D35" s="2">
        <v>7423.66</v>
      </c>
      <c r="E35" s="2">
        <v>2476.35</v>
      </c>
      <c r="F35" s="2">
        <v>9055</v>
      </c>
      <c r="G35" s="28">
        <v>-0.65</v>
      </c>
      <c r="I35" s="24">
        <f t="shared" si="0"/>
        <v>1.0694820934758116</v>
      </c>
      <c r="J35" s="24">
        <f t="shared" si="1"/>
        <v>1.1051852416866099</v>
      </c>
      <c r="K35" s="24">
        <f t="shared" si="2"/>
        <v>1.1306058856945305</v>
      </c>
      <c r="L35" s="24">
        <f t="shared" si="3"/>
        <v>1.2027538977123706</v>
      </c>
      <c r="M35" s="24">
        <f t="shared" si="4"/>
        <v>1.0079736223711144</v>
      </c>
      <c r="N35" s="63">
        <f t="shared" si="5"/>
        <v>-8.125</v>
      </c>
      <c r="O35" s="18"/>
      <c r="P35" s="3">
        <v>1</v>
      </c>
      <c r="Q35" s="2">
        <v>9.5470000000000006</v>
      </c>
      <c r="R35" s="2">
        <v>10.674200000000001</v>
      </c>
      <c r="S35" s="2">
        <v>8.0808</v>
      </c>
      <c r="T35" s="2">
        <v>835.38670000000002</v>
      </c>
      <c r="V35" s="2">
        <f t="shared" si="6"/>
        <v>1</v>
      </c>
      <c r="W35" s="24">
        <f t="shared" si="7"/>
        <v>1.0033631108775618</v>
      </c>
      <c r="X35" s="24">
        <f t="shared" si="8"/>
        <v>0.8793455695785416</v>
      </c>
      <c r="Y35" s="24">
        <f t="shared" si="9"/>
        <v>1.0344483275087368</v>
      </c>
      <c r="Z35" s="66">
        <f t="shared" si="10"/>
        <v>1.0558040637097026</v>
      </c>
      <c r="AM35" s="18"/>
      <c r="AO35" s="11"/>
      <c r="AP35" s="11"/>
      <c r="AQ35" s="11"/>
      <c r="AR35" s="11"/>
      <c r="AS35" s="11"/>
      <c r="AT35" s="11"/>
    </row>
    <row r="36" spans="1:46" x14ac:dyDescent="0.35">
      <c r="A36" s="4">
        <v>42979</v>
      </c>
      <c r="B36" s="2">
        <v>1558.79</v>
      </c>
      <c r="C36" s="2">
        <v>3443.8820000000001</v>
      </c>
      <c r="D36" s="2">
        <v>7438.5</v>
      </c>
      <c r="E36" s="2">
        <v>2476.5500000000002</v>
      </c>
      <c r="F36" s="2">
        <v>8941.6200000000008</v>
      </c>
      <c r="G36" s="28">
        <v>-0.66500000000000004</v>
      </c>
      <c r="I36" s="24">
        <f t="shared" ref="I36:I67" si="11">B36/B$4</f>
        <v>1.0643474104673791</v>
      </c>
      <c r="J36" s="24">
        <f t="shared" ref="J36:J67" si="12">C36/C$4</f>
        <v>1.0945363475430885</v>
      </c>
      <c r="K36" s="24">
        <f t="shared" ref="K36:K67" si="13">D36/D$4</f>
        <v>1.1328659826472072</v>
      </c>
      <c r="L36" s="24">
        <f t="shared" ref="L36:L67" si="14">E36/E$4</f>
        <v>1.2028510369614844</v>
      </c>
      <c r="M36" s="24">
        <f t="shared" ref="M36:M67" si="15">F36/F$4</f>
        <v>0.99535252360751036</v>
      </c>
      <c r="N36" s="63">
        <f t="shared" ref="N36:N67" si="16">G36/G$4</f>
        <v>-8.3125</v>
      </c>
      <c r="O36" s="18"/>
      <c r="P36" s="3">
        <v>1</v>
      </c>
      <c r="Q36" s="2">
        <v>9.48</v>
      </c>
      <c r="R36" s="2">
        <v>10.2971</v>
      </c>
      <c r="S36" s="2">
        <v>7.9737999999999998</v>
      </c>
      <c r="T36" s="2">
        <v>829.84590000000003</v>
      </c>
      <c r="V36" s="2">
        <f t="shared" ref="V36:V67" si="17">P36/P$4</f>
        <v>1</v>
      </c>
      <c r="W36" s="24">
        <f t="shared" ref="W36:W67" si="18">Q36/Q$4</f>
        <v>0.9963215974776668</v>
      </c>
      <c r="X36" s="24">
        <f t="shared" ref="X36:X67" si="19">R36/R$4</f>
        <v>0.84827989587109109</v>
      </c>
      <c r="Y36" s="24">
        <f t="shared" ref="Y36:Y67" si="20">S36/S$4</f>
        <v>1.0207509248947091</v>
      </c>
      <c r="Z36" s="66">
        <f t="shared" ref="Z36:Z67" si="21">T36/T$4</f>
        <v>1.0488013197634527</v>
      </c>
      <c r="AM36" s="18"/>
      <c r="AO36" s="11"/>
      <c r="AP36" s="11"/>
      <c r="AQ36" s="11"/>
      <c r="AR36" s="11"/>
      <c r="AS36" s="11"/>
      <c r="AT36" s="11"/>
    </row>
    <row r="37" spans="1:46" x14ac:dyDescent="0.35">
      <c r="A37" s="4">
        <v>43009</v>
      </c>
      <c r="B37" s="2">
        <v>1640.65</v>
      </c>
      <c r="C37" s="2">
        <v>3602.6860000000001</v>
      </c>
      <c r="D37" s="2">
        <v>7438.84</v>
      </c>
      <c r="E37" s="2">
        <v>2529.12</v>
      </c>
      <c r="F37" s="2">
        <v>9242.15</v>
      </c>
      <c r="G37" s="28">
        <v>-0.68400000000000005</v>
      </c>
      <c r="I37" s="24">
        <f t="shared" si="11"/>
        <v>1.1202417124714077</v>
      </c>
      <c r="J37" s="24">
        <f t="shared" si="12"/>
        <v>1.1450075164551572</v>
      </c>
      <c r="K37" s="24">
        <f t="shared" si="13"/>
        <v>1.132917763844236</v>
      </c>
      <c r="L37" s="24">
        <f t="shared" si="14"/>
        <v>1.2283840885909951</v>
      </c>
      <c r="M37" s="24">
        <f t="shared" si="15"/>
        <v>1.0288065614574484</v>
      </c>
      <c r="N37" s="63">
        <f t="shared" si="16"/>
        <v>-8.5500000000000007</v>
      </c>
      <c r="O37" s="18"/>
      <c r="P37" s="3">
        <v>1</v>
      </c>
      <c r="Q37" s="2">
        <v>9.6050000000000004</v>
      </c>
      <c r="R37" s="2">
        <v>10.904500000000001</v>
      </c>
      <c r="S37" s="2">
        <v>8.1769999999999996</v>
      </c>
      <c r="T37" s="2">
        <v>841.678</v>
      </c>
      <c r="V37" s="2">
        <f t="shared" si="17"/>
        <v>1</v>
      </c>
      <c r="W37" s="24">
        <f t="shared" si="18"/>
        <v>1.0094587493431424</v>
      </c>
      <c r="X37" s="24">
        <f t="shared" si="19"/>
        <v>0.89831779088542529</v>
      </c>
      <c r="Y37" s="24">
        <f t="shared" si="20"/>
        <v>1.0467631885505075</v>
      </c>
      <c r="Z37" s="66">
        <f t="shared" si="21"/>
        <v>1.0637553276046352</v>
      </c>
      <c r="AM37" s="18"/>
      <c r="AO37" s="11"/>
      <c r="AP37" s="11"/>
      <c r="AQ37" s="11"/>
      <c r="AR37" s="11"/>
      <c r="AS37" s="11"/>
      <c r="AT37" s="11"/>
    </row>
    <row r="38" spans="1:46" x14ac:dyDescent="0.35">
      <c r="A38" s="4">
        <v>43040</v>
      </c>
      <c r="B38" s="2">
        <v>1672.03</v>
      </c>
      <c r="C38" s="2">
        <v>3697.4</v>
      </c>
      <c r="D38" s="2">
        <v>7487.96</v>
      </c>
      <c r="E38" s="2">
        <v>2579.36</v>
      </c>
      <c r="F38" s="2">
        <v>9267.82</v>
      </c>
      <c r="G38" s="28">
        <v>-0.65100000000000002</v>
      </c>
      <c r="I38" s="24">
        <f t="shared" si="11"/>
        <v>1.1416680891741491</v>
      </c>
      <c r="J38" s="24">
        <f t="shared" si="12"/>
        <v>1.1751095686222164</v>
      </c>
      <c r="K38" s="24">
        <f t="shared" si="13"/>
        <v>1.1403986238385402</v>
      </c>
      <c r="L38" s="24">
        <f t="shared" si="14"/>
        <v>1.2527854679683326</v>
      </c>
      <c r="M38" s="24">
        <f t="shared" si="15"/>
        <v>1.0316640637088308</v>
      </c>
      <c r="N38" s="63">
        <f t="shared" si="16"/>
        <v>-8.1374999999999993</v>
      </c>
      <c r="O38" s="18"/>
      <c r="P38" s="3">
        <v>1</v>
      </c>
      <c r="Q38" s="2">
        <v>9.7479999999999993</v>
      </c>
      <c r="R38" s="2">
        <v>11.138199999999999</v>
      </c>
      <c r="S38" s="2">
        <v>8.3724000000000007</v>
      </c>
      <c r="T38" s="2">
        <v>837.84450000000004</v>
      </c>
      <c r="V38" s="2">
        <f t="shared" si="17"/>
        <v>1</v>
      </c>
      <c r="W38" s="24">
        <f t="shared" si="18"/>
        <v>1.0244876510772463</v>
      </c>
      <c r="X38" s="24">
        <f t="shared" si="19"/>
        <v>0.91757010577651821</v>
      </c>
      <c r="Y38" s="24">
        <f t="shared" si="20"/>
        <v>1.0717769499596759</v>
      </c>
      <c r="Z38" s="66">
        <f t="shared" si="21"/>
        <v>1.0589103559547022</v>
      </c>
      <c r="AM38" s="18"/>
      <c r="AO38" s="11"/>
      <c r="AP38" s="11"/>
      <c r="AQ38" s="11"/>
      <c r="AR38" s="11"/>
      <c r="AS38" s="11"/>
      <c r="AT38" s="11"/>
    </row>
    <row r="39" spans="1:46" x14ac:dyDescent="0.35">
      <c r="A39" s="4">
        <v>43070</v>
      </c>
      <c r="B39" s="2">
        <v>1592.2</v>
      </c>
      <c r="C39" s="2">
        <v>3527.549</v>
      </c>
      <c r="D39" s="2">
        <v>7300.49</v>
      </c>
      <c r="E39" s="2">
        <v>2642.22</v>
      </c>
      <c r="F39" s="2">
        <v>9274.5499999999993</v>
      </c>
      <c r="G39" s="28">
        <v>-0.7</v>
      </c>
      <c r="I39" s="24">
        <f t="shared" si="11"/>
        <v>1.0871598784609608</v>
      </c>
      <c r="J39" s="24">
        <f t="shared" si="12"/>
        <v>1.1211274364915158</v>
      </c>
      <c r="K39" s="24">
        <f t="shared" si="13"/>
        <v>1.1118473855825917</v>
      </c>
      <c r="L39" s="24">
        <f t="shared" si="14"/>
        <v>1.2833163339647382</v>
      </c>
      <c r="M39" s="24">
        <f t="shared" si="15"/>
        <v>1.0324132257716201</v>
      </c>
      <c r="N39" s="63">
        <f t="shared" si="16"/>
        <v>-8.75</v>
      </c>
      <c r="O39" s="18"/>
      <c r="P39" s="3">
        <v>1</v>
      </c>
      <c r="Q39" s="2">
        <v>9.984</v>
      </c>
      <c r="R39" s="2">
        <v>11.315099999999999</v>
      </c>
      <c r="S39" s="2">
        <v>8.3653999999999993</v>
      </c>
      <c r="T39" s="2">
        <v>851.12819999999999</v>
      </c>
      <c r="V39" s="2">
        <f t="shared" si="17"/>
        <v>1</v>
      </c>
      <c r="W39" s="24">
        <f t="shared" si="18"/>
        <v>1.0492905937992643</v>
      </c>
      <c r="X39" s="24">
        <f t="shared" si="19"/>
        <v>0.93214321020199686</v>
      </c>
      <c r="Y39" s="24">
        <f t="shared" si="20"/>
        <v>1.0708808581998797</v>
      </c>
      <c r="Z39" s="66">
        <f t="shared" si="21"/>
        <v>1.0756989694687795</v>
      </c>
      <c r="AM39" s="18"/>
      <c r="AO39" s="11"/>
      <c r="AP39" s="11"/>
      <c r="AQ39" s="11"/>
      <c r="AR39" s="11"/>
      <c r="AS39" s="11"/>
      <c r="AT39" s="11"/>
    </row>
    <row r="40" spans="1:46" x14ac:dyDescent="0.35">
      <c r="A40" s="4">
        <v>43101</v>
      </c>
      <c r="B40" s="2">
        <v>1576.94</v>
      </c>
      <c r="C40" s="2">
        <v>3503.9639999999999</v>
      </c>
      <c r="D40" s="2">
        <v>7687.77</v>
      </c>
      <c r="E40" s="2">
        <v>2673.61</v>
      </c>
      <c r="F40" s="2">
        <v>9381.8700000000008</v>
      </c>
      <c r="G40" s="28">
        <v>-0.6</v>
      </c>
      <c r="I40" s="24">
        <f t="shared" si="11"/>
        <v>1.0767402956539551</v>
      </c>
      <c r="J40" s="24">
        <f t="shared" si="12"/>
        <v>1.1136316396678141</v>
      </c>
      <c r="K40" s="24">
        <f t="shared" si="13"/>
        <v>1.1708292149513637</v>
      </c>
      <c r="L40" s="24">
        <f t="shared" si="14"/>
        <v>1.2985623391131187</v>
      </c>
      <c r="M40" s="24">
        <f t="shared" si="15"/>
        <v>1.0443597447283146</v>
      </c>
      <c r="N40" s="63">
        <f t="shared" si="16"/>
        <v>-7.5</v>
      </c>
      <c r="O40" s="18"/>
      <c r="P40" s="3">
        <v>1</v>
      </c>
      <c r="Q40" s="2">
        <v>9.85</v>
      </c>
      <c r="R40" s="2">
        <v>11.1045</v>
      </c>
      <c r="S40" s="2">
        <v>8.2322000000000006</v>
      </c>
      <c r="T40" s="2">
        <v>842.81320000000005</v>
      </c>
      <c r="V40" s="2">
        <f t="shared" si="17"/>
        <v>1</v>
      </c>
      <c r="W40" s="24">
        <f t="shared" si="18"/>
        <v>1.0352075669994745</v>
      </c>
      <c r="X40" s="24">
        <f t="shared" si="19"/>
        <v>0.91479388407420836</v>
      </c>
      <c r="Y40" s="24">
        <f t="shared" si="20"/>
        <v>1.0538295121420433</v>
      </c>
      <c r="Z40" s="66">
        <f t="shared" si="21"/>
        <v>1.0651900509167531</v>
      </c>
      <c r="AM40" s="18"/>
      <c r="AO40" s="11"/>
      <c r="AP40" s="11"/>
      <c r="AQ40" s="11"/>
      <c r="AR40" s="11"/>
      <c r="AS40" s="11"/>
      <c r="AT40" s="11"/>
    </row>
    <row r="41" spans="1:46" x14ac:dyDescent="0.35">
      <c r="A41" s="4">
        <v>43132</v>
      </c>
      <c r="B41" s="2">
        <v>1601.84</v>
      </c>
      <c r="C41" s="2">
        <v>3577.3449999999998</v>
      </c>
      <c r="D41" s="2">
        <v>7490.39</v>
      </c>
      <c r="E41" s="2">
        <v>2821.98</v>
      </c>
      <c r="F41" s="2">
        <v>9290.92</v>
      </c>
      <c r="G41" s="28">
        <v>-0.73</v>
      </c>
      <c r="I41" s="24">
        <f t="shared" si="11"/>
        <v>1.0937421050834728</v>
      </c>
      <c r="J41" s="24">
        <f t="shared" si="12"/>
        <v>1.1369536268087961</v>
      </c>
      <c r="K41" s="24">
        <f t="shared" si="13"/>
        <v>1.1407687070996591</v>
      </c>
      <c r="L41" s="24">
        <f t="shared" si="14"/>
        <v>1.370625091068046</v>
      </c>
      <c r="M41" s="24">
        <f t="shared" si="15"/>
        <v>1.0342354817846753</v>
      </c>
      <c r="N41" s="63">
        <f t="shared" si="16"/>
        <v>-9.125</v>
      </c>
      <c r="O41" s="18"/>
      <c r="P41" s="3">
        <v>1</v>
      </c>
      <c r="Q41" s="2">
        <v>9.7940000000000005</v>
      </c>
      <c r="R41" s="2">
        <v>11.226800000000001</v>
      </c>
      <c r="S41" s="2">
        <v>7.88</v>
      </c>
      <c r="T41" s="2">
        <v>845.26980000000003</v>
      </c>
      <c r="V41" s="2">
        <f t="shared" si="17"/>
        <v>1</v>
      </c>
      <c r="W41" s="24">
        <f t="shared" si="18"/>
        <v>1.0293221229637415</v>
      </c>
      <c r="X41" s="24">
        <f t="shared" si="19"/>
        <v>0.9248690150591492</v>
      </c>
      <c r="Y41" s="24">
        <f t="shared" si="20"/>
        <v>1.0087432953134401</v>
      </c>
      <c r="Z41" s="66">
        <f t="shared" si="21"/>
        <v>1.0682948265409151</v>
      </c>
      <c r="AM41" s="18"/>
      <c r="AO41" s="11"/>
      <c r="AP41" s="11"/>
      <c r="AQ41" s="11"/>
      <c r="AR41" s="11"/>
      <c r="AS41" s="11"/>
      <c r="AT41" s="11"/>
    </row>
    <row r="42" spans="1:46" x14ac:dyDescent="0.35">
      <c r="A42" s="4">
        <v>43160</v>
      </c>
      <c r="B42" s="2">
        <v>1560.56</v>
      </c>
      <c r="C42" s="2">
        <v>3399.1570000000002</v>
      </c>
      <c r="D42" s="2">
        <v>7175.64</v>
      </c>
      <c r="E42" s="2">
        <v>2677.67</v>
      </c>
      <c r="F42" s="2">
        <v>8792.3799999999992</v>
      </c>
      <c r="G42" s="28">
        <v>-0.73</v>
      </c>
      <c r="I42" s="24">
        <f t="shared" si="11"/>
        <v>1.0655559728244171</v>
      </c>
      <c r="J42" s="24">
        <f t="shared" si="12"/>
        <v>1.0803218250525199</v>
      </c>
      <c r="K42" s="24">
        <f t="shared" si="13"/>
        <v>1.0928330254382745</v>
      </c>
      <c r="L42" s="24">
        <f t="shared" si="14"/>
        <v>1.3005342658701249</v>
      </c>
      <c r="M42" s="24">
        <f t="shared" si="15"/>
        <v>0.97873960440235663</v>
      </c>
      <c r="N42" s="63">
        <f t="shared" si="16"/>
        <v>-9.125</v>
      </c>
      <c r="O42" s="18"/>
      <c r="P42" s="3">
        <v>1</v>
      </c>
      <c r="Q42" s="2">
        <v>10.092000000000001</v>
      </c>
      <c r="R42" s="2">
        <v>11.3834</v>
      </c>
      <c r="S42" s="2">
        <v>8.2708999999999993</v>
      </c>
      <c r="T42" s="2">
        <v>874.52859999999998</v>
      </c>
      <c r="V42" s="2">
        <f t="shared" si="17"/>
        <v>1</v>
      </c>
      <c r="W42" s="24">
        <f t="shared" si="18"/>
        <v>1.0606410930110353</v>
      </c>
      <c r="X42" s="24">
        <f t="shared" si="19"/>
        <v>0.93776979602596633</v>
      </c>
      <c r="Y42" s="24">
        <f t="shared" si="20"/>
        <v>1.0587836194426308</v>
      </c>
      <c r="Z42" s="66">
        <f t="shared" si="21"/>
        <v>1.1052735813370707</v>
      </c>
      <c r="AM42" s="18"/>
      <c r="AO42" s="11"/>
      <c r="AP42" s="11"/>
      <c r="AQ42" s="11"/>
      <c r="AR42" s="11"/>
      <c r="AS42" s="11"/>
      <c r="AT42" s="11"/>
    </row>
    <row r="43" spans="1:46" x14ac:dyDescent="0.35">
      <c r="A43" s="4">
        <v>43191</v>
      </c>
      <c r="B43" s="2">
        <v>1535.35</v>
      </c>
      <c r="C43" s="2">
        <v>3361.4969999999998</v>
      </c>
      <c r="D43" s="2">
        <v>7056.61</v>
      </c>
      <c r="E43" s="2">
        <v>2581.88</v>
      </c>
      <c r="F43" s="2">
        <v>8740.9699999999993</v>
      </c>
      <c r="G43" s="28">
        <v>-0.73</v>
      </c>
      <c r="I43" s="24">
        <f t="shared" si="11"/>
        <v>1.0483424942815198</v>
      </c>
      <c r="J43" s="24">
        <f t="shared" si="12"/>
        <v>1.0683527044936643</v>
      </c>
      <c r="K43" s="24">
        <f t="shared" si="13"/>
        <v>1.0747050375489826</v>
      </c>
      <c r="L43" s="24">
        <f t="shared" si="14"/>
        <v>1.2540094225071641</v>
      </c>
      <c r="M43" s="24">
        <f t="shared" si="15"/>
        <v>0.97301680772360466</v>
      </c>
      <c r="N43" s="63">
        <f t="shared" si="16"/>
        <v>-9.125</v>
      </c>
      <c r="O43" s="18"/>
      <c r="P43" s="3">
        <v>1</v>
      </c>
      <c r="Q43" s="2">
        <v>10.292999999999999</v>
      </c>
      <c r="R43" s="2">
        <v>11.761699999999999</v>
      </c>
      <c r="S43" s="2">
        <v>8.3596000000000004</v>
      </c>
      <c r="T43" s="2">
        <v>873.66970000000003</v>
      </c>
      <c r="V43" s="2">
        <f t="shared" si="17"/>
        <v>1</v>
      </c>
      <c r="W43" s="24">
        <f t="shared" si="18"/>
        <v>1.0817656332107197</v>
      </c>
      <c r="X43" s="24">
        <f t="shared" si="19"/>
        <v>0.9689343262925495</v>
      </c>
      <c r="Y43" s="24">
        <f t="shared" si="20"/>
        <v>1.0701383821703343</v>
      </c>
      <c r="Z43" s="66">
        <f t="shared" si="21"/>
        <v>1.1041880599727489</v>
      </c>
      <c r="AM43" s="18"/>
      <c r="AO43" s="11"/>
      <c r="AP43" s="11"/>
      <c r="AQ43" s="11"/>
      <c r="AR43" s="11"/>
      <c r="AS43" s="11"/>
      <c r="AT43" s="11"/>
    </row>
    <row r="44" spans="1:46" x14ac:dyDescent="0.35">
      <c r="A44" s="4">
        <v>43221</v>
      </c>
      <c r="B44" s="2">
        <v>1570.71</v>
      </c>
      <c r="C44" s="2">
        <v>3536.2620000000002</v>
      </c>
      <c r="D44" s="2">
        <v>7520.36</v>
      </c>
      <c r="E44" s="2">
        <v>2654.8</v>
      </c>
      <c r="F44" s="2">
        <v>8886.26</v>
      </c>
      <c r="G44" s="28">
        <v>-0.73</v>
      </c>
      <c r="I44" s="24">
        <f t="shared" si="11"/>
        <v>1.072486429278618</v>
      </c>
      <c r="J44" s="24">
        <f t="shared" si="12"/>
        <v>1.1238966066303717</v>
      </c>
      <c r="K44" s="24">
        <f t="shared" si="13"/>
        <v>1.145333067320125</v>
      </c>
      <c r="L44" s="24">
        <f t="shared" si="14"/>
        <v>1.2894263927339842</v>
      </c>
      <c r="M44" s="24">
        <f t="shared" si="15"/>
        <v>0.98919002556946889</v>
      </c>
      <c r="N44" s="63">
        <f t="shared" si="16"/>
        <v>-9.125</v>
      </c>
      <c r="O44" s="18"/>
      <c r="P44" s="3">
        <v>1</v>
      </c>
      <c r="Q44" s="2">
        <v>10.512</v>
      </c>
      <c r="R44" s="2">
        <v>11.9321</v>
      </c>
      <c r="S44" s="2">
        <v>8.6774000000000004</v>
      </c>
      <c r="T44" s="2">
        <v>877.59230000000002</v>
      </c>
      <c r="V44" s="2">
        <f t="shared" si="17"/>
        <v>1</v>
      </c>
      <c r="W44" s="24">
        <f t="shared" si="18"/>
        <v>1.104781923279033</v>
      </c>
      <c r="X44" s="24">
        <f t="shared" si="19"/>
        <v>0.98297195768939272</v>
      </c>
      <c r="Y44" s="24">
        <f t="shared" si="20"/>
        <v>1.1108209480650819</v>
      </c>
      <c r="Z44" s="66">
        <f t="shared" si="21"/>
        <v>1.1091456407198539</v>
      </c>
      <c r="AM44" s="18"/>
      <c r="AO44" s="11"/>
      <c r="AP44" s="11"/>
      <c r="AQ44" s="11"/>
      <c r="AR44" s="11"/>
      <c r="AS44" s="11"/>
      <c r="AT44" s="11"/>
    </row>
    <row r="45" spans="1:46" x14ac:dyDescent="0.35">
      <c r="A45" s="4">
        <v>43252</v>
      </c>
      <c r="B45" s="2">
        <v>1569.51</v>
      </c>
      <c r="C45" s="2">
        <v>3453.5360000000001</v>
      </c>
      <c r="D45" s="2">
        <v>7701.77</v>
      </c>
      <c r="E45" s="2">
        <v>2734.62</v>
      </c>
      <c r="F45" s="2">
        <v>8618.5400000000009</v>
      </c>
      <c r="G45" s="28">
        <v>-0.73</v>
      </c>
      <c r="I45" s="24">
        <f t="shared" si="11"/>
        <v>1.0716670649687619</v>
      </c>
      <c r="J45" s="24">
        <f t="shared" si="12"/>
        <v>1.0976045867856588</v>
      </c>
      <c r="K45" s="24">
        <f t="shared" si="13"/>
        <v>1.172961381887851</v>
      </c>
      <c r="L45" s="24">
        <f t="shared" si="14"/>
        <v>1.3281946670552236</v>
      </c>
      <c r="M45" s="24">
        <f t="shared" si="15"/>
        <v>0.95938829192162856</v>
      </c>
      <c r="N45" s="63">
        <f t="shared" si="16"/>
        <v>-9.125</v>
      </c>
      <c r="O45" s="18"/>
      <c r="P45" s="3">
        <v>1</v>
      </c>
      <c r="Q45" s="2">
        <v>10.295999999999999</v>
      </c>
      <c r="R45" s="2">
        <v>11.6972</v>
      </c>
      <c r="S45" s="2">
        <v>8.8032000000000004</v>
      </c>
      <c r="T45" s="2">
        <v>891.99069999999995</v>
      </c>
      <c r="V45" s="2">
        <f t="shared" si="17"/>
        <v>1</v>
      </c>
      <c r="W45" s="24">
        <f t="shared" si="18"/>
        <v>1.0820809248554912</v>
      </c>
      <c r="X45" s="24">
        <f t="shared" si="19"/>
        <v>0.96362078623916703</v>
      </c>
      <c r="Y45" s="24">
        <f t="shared" si="20"/>
        <v>1.1269249971197051</v>
      </c>
      <c r="Z45" s="66">
        <f t="shared" si="21"/>
        <v>1.1273430686067447</v>
      </c>
      <c r="AM45" s="18"/>
      <c r="AO45" s="11"/>
      <c r="AP45" s="11"/>
      <c r="AQ45" s="11"/>
      <c r="AR45" s="11"/>
      <c r="AS45" s="11"/>
      <c r="AT45" s="11"/>
    </row>
    <row r="46" spans="1:46" x14ac:dyDescent="0.35">
      <c r="A46" s="4">
        <v>43282</v>
      </c>
      <c r="B46" s="2">
        <v>1540.86</v>
      </c>
      <c r="C46" s="2">
        <v>3372.2089999999998</v>
      </c>
      <c r="D46" s="2">
        <v>7547.85</v>
      </c>
      <c r="E46" s="2">
        <v>2726.71</v>
      </c>
      <c r="F46" s="2">
        <v>8529.59</v>
      </c>
      <c r="G46" s="28">
        <v>-0.73</v>
      </c>
      <c r="I46" s="24">
        <f t="shared" si="11"/>
        <v>1.0521047420709433</v>
      </c>
      <c r="J46" s="24">
        <f t="shared" si="12"/>
        <v>1.0717571978400917</v>
      </c>
      <c r="K46" s="24">
        <f t="shared" si="13"/>
        <v>1.1495197293975563</v>
      </c>
      <c r="L46" s="24">
        <f t="shared" si="14"/>
        <v>1.3243528097527806</v>
      </c>
      <c r="M46" s="24">
        <f t="shared" si="15"/>
        <v>0.94948666257762948</v>
      </c>
      <c r="N46" s="63">
        <f t="shared" si="16"/>
        <v>-9.125</v>
      </c>
      <c r="O46" s="18"/>
      <c r="P46" s="3">
        <v>1</v>
      </c>
      <c r="Q46" s="2">
        <v>10.459</v>
      </c>
      <c r="R46" s="2">
        <v>11.8361</v>
      </c>
      <c r="S46" s="2">
        <v>8.99</v>
      </c>
      <c r="T46" s="2">
        <v>906.37059999999997</v>
      </c>
      <c r="V46" s="2">
        <f t="shared" si="17"/>
        <v>1</v>
      </c>
      <c r="W46" s="24">
        <f t="shared" si="18"/>
        <v>1.0992117708880713</v>
      </c>
      <c r="X46" s="24">
        <f t="shared" si="19"/>
        <v>0.97506343295877684</v>
      </c>
      <c r="Y46" s="24">
        <f t="shared" si="20"/>
        <v>1.1508378457954094</v>
      </c>
      <c r="Z46" s="66">
        <f t="shared" si="21"/>
        <v>1.1455171152557269</v>
      </c>
      <c r="AM46" s="18"/>
      <c r="AO46" s="11"/>
      <c r="AP46" s="11"/>
      <c r="AQ46" s="11"/>
      <c r="AR46" s="11"/>
      <c r="AS46" s="11"/>
      <c r="AT46" s="11"/>
    </row>
    <row r="47" spans="1:46" x14ac:dyDescent="0.35">
      <c r="A47" s="4">
        <v>43313</v>
      </c>
      <c r="B47" s="2">
        <v>1612.54</v>
      </c>
      <c r="C47" s="2">
        <v>3509.23</v>
      </c>
      <c r="D47" s="2">
        <v>7652.91</v>
      </c>
      <c r="E47" s="2">
        <v>2813.36</v>
      </c>
      <c r="F47" s="2">
        <v>9174.33</v>
      </c>
      <c r="G47" s="28">
        <v>-0.73</v>
      </c>
      <c r="I47" s="24">
        <f t="shared" si="11"/>
        <v>1.1010481035130244</v>
      </c>
      <c r="J47" s="24">
        <f t="shared" si="12"/>
        <v>1.115305282494764</v>
      </c>
      <c r="K47" s="24">
        <f t="shared" si="13"/>
        <v>1.1655201192795104</v>
      </c>
      <c r="L47" s="24">
        <f t="shared" si="14"/>
        <v>1.3664383894312497</v>
      </c>
      <c r="M47" s="24">
        <f t="shared" si="15"/>
        <v>1.0212570560936485</v>
      </c>
      <c r="N47" s="63">
        <f t="shared" si="16"/>
        <v>-9.125</v>
      </c>
      <c r="O47" s="18"/>
      <c r="P47" s="3">
        <v>1</v>
      </c>
      <c r="Q47" s="2">
        <v>10.285</v>
      </c>
      <c r="R47" s="2">
        <v>11.546200000000001</v>
      </c>
      <c r="S47" s="2">
        <v>8.7984000000000009</v>
      </c>
      <c r="T47" s="2">
        <v>887.40329999999994</v>
      </c>
      <c r="V47" s="2">
        <f t="shared" si="17"/>
        <v>1</v>
      </c>
      <c r="W47" s="24">
        <f t="shared" si="18"/>
        <v>1.0809248554913293</v>
      </c>
      <c r="X47" s="24">
        <f t="shared" si="19"/>
        <v>0.95118133588163578</v>
      </c>
      <c r="Y47" s="24">
        <f t="shared" si="20"/>
        <v>1.1263105341987021</v>
      </c>
      <c r="Z47" s="66">
        <f t="shared" si="21"/>
        <v>1.1215452799157566</v>
      </c>
      <c r="AM47" s="18"/>
      <c r="AO47" s="11"/>
      <c r="AP47" s="11"/>
      <c r="AQ47" s="11"/>
      <c r="AR47" s="11"/>
      <c r="AS47" s="11"/>
      <c r="AT47" s="11"/>
    </row>
    <row r="48" spans="1:46" x14ac:dyDescent="0.35">
      <c r="A48" s="4">
        <v>43344</v>
      </c>
      <c r="B48" s="2">
        <v>1660.14</v>
      </c>
      <c r="C48" s="2">
        <v>3394.989</v>
      </c>
      <c r="D48" s="2">
        <v>7504.6</v>
      </c>
      <c r="E48" s="2">
        <v>2901.52</v>
      </c>
      <c r="F48" s="2">
        <v>9003.4699999999993</v>
      </c>
      <c r="G48" s="28">
        <v>-0.73</v>
      </c>
      <c r="I48" s="24">
        <f t="shared" si="11"/>
        <v>1.1335495544706566</v>
      </c>
      <c r="J48" s="24">
        <f t="shared" si="12"/>
        <v>1.078997149149989</v>
      </c>
      <c r="K48" s="24">
        <f t="shared" si="13"/>
        <v>1.1429328565401937</v>
      </c>
      <c r="L48" s="24">
        <f t="shared" si="14"/>
        <v>1.4092573704405265</v>
      </c>
      <c r="M48" s="24">
        <f t="shared" si="15"/>
        <v>1.0022374676763841</v>
      </c>
      <c r="N48" s="63">
        <f t="shared" si="16"/>
        <v>-9.125</v>
      </c>
      <c r="O48" s="18"/>
      <c r="P48" s="3">
        <v>1</v>
      </c>
      <c r="Q48" s="2">
        <v>10.605</v>
      </c>
      <c r="R48" s="2">
        <v>11.799799999999999</v>
      </c>
      <c r="S48" s="2">
        <v>9.1363000000000003</v>
      </c>
      <c r="T48" s="2">
        <v>942.70899999999995</v>
      </c>
      <c r="V48" s="2">
        <f t="shared" si="17"/>
        <v>1</v>
      </c>
      <c r="W48" s="24">
        <f t="shared" si="18"/>
        <v>1.1145559642669469</v>
      </c>
      <c r="X48" s="24">
        <f t="shared" si="19"/>
        <v>0.97207302204501267</v>
      </c>
      <c r="Y48" s="24">
        <f t="shared" si="20"/>
        <v>1.1695661635751502</v>
      </c>
      <c r="Z48" s="66">
        <f t="shared" si="21"/>
        <v>1.1914434274518735</v>
      </c>
      <c r="AM48" s="18"/>
      <c r="AO48" s="11"/>
      <c r="AP48" s="11"/>
      <c r="AQ48" s="11"/>
      <c r="AR48" s="11"/>
      <c r="AS48" s="11"/>
      <c r="AT48" s="11"/>
    </row>
    <row r="49" spans="1:46" x14ac:dyDescent="0.35">
      <c r="A49" s="4">
        <v>43374</v>
      </c>
      <c r="B49" s="2">
        <v>1667.45</v>
      </c>
      <c r="C49" s="2">
        <v>3414.1559999999999</v>
      </c>
      <c r="D49" s="2">
        <v>7495.67</v>
      </c>
      <c r="E49" s="2">
        <v>2924.59</v>
      </c>
      <c r="F49" s="2">
        <v>9127.0499999999993</v>
      </c>
      <c r="G49" s="28">
        <v>-0.73</v>
      </c>
      <c r="I49" s="24">
        <f t="shared" si="11"/>
        <v>1.1385408487248643</v>
      </c>
      <c r="J49" s="24">
        <f t="shared" si="12"/>
        <v>1.0850888149426494</v>
      </c>
      <c r="K49" s="24">
        <f t="shared" si="13"/>
        <v>1.1415728386299913</v>
      </c>
      <c r="L49" s="24">
        <f t="shared" si="14"/>
        <v>1.4204623828257807</v>
      </c>
      <c r="M49" s="24">
        <f t="shared" si="15"/>
        <v>1.0159939977981536</v>
      </c>
      <c r="N49" s="63">
        <f t="shared" si="16"/>
        <v>-9.125</v>
      </c>
      <c r="O49" s="18"/>
      <c r="P49" s="3">
        <v>1</v>
      </c>
      <c r="Q49" s="2">
        <v>10.32</v>
      </c>
      <c r="R49" s="2">
        <v>11.6151</v>
      </c>
      <c r="S49" s="2">
        <v>8.9106000000000005</v>
      </c>
      <c r="T49" s="2">
        <v>907.64649999999995</v>
      </c>
      <c r="V49" s="2">
        <f t="shared" si="17"/>
        <v>1</v>
      </c>
      <c r="W49" s="24">
        <f t="shared" si="18"/>
        <v>1.0846032580136626</v>
      </c>
      <c r="X49" s="24">
        <f t="shared" si="19"/>
        <v>0.95685734998517158</v>
      </c>
      <c r="Y49" s="24">
        <f t="shared" si="20"/>
        <v>1.1406736049771498</v>
      </c>
      <c r="Z49" s="66">
        <f t="shared" si="21"/>
        <v>1.1471296623610221</v>
      </c>
      <c r="AM49" s="18"/>
      <c r="AO49" s="11"/>
      <c r="AP49" s="11"/>
      <c r="AQ49" s="11"/>
      <c r="AR49" s="11"/>
      <c r="AS49" s="11"/>
      <c r="AT49" s="11"/>
    </row>
    <row r="50" spans="1:46" x14ac:dyDescent="0.35">
      <c r="A50" s="4">
        <v>43405</v>
      </c>
      <c r="B50" s="2">
        <v>1531.26</v>
      </c>
      <c r="C50" s="2">
        <v>3204.2069999999999</v>
      </c>
      <c r="D50" s="2">
        <v>7114.66</v>
      </c>
      <c r="E50" s="2">
        <v>2740.37</v>
      </c>
      <c r="F50" s="2">
        <v>9017.25</v>
      </c>
      <c r="G50" s="28">
        <v>-0.73</v>
      </c>
      <c r="I50" s="24">
        <f t="shared" si="11"/>
        <v>1.0455498275920931</v>
      </c>
      <c r="J50" s="24">
        <f t="shared" si="12"/>
        <v>1.0183627158398567</v>
      </c>
      <c r="K50" s="24">
        <f t="shared" si="13"/>
        <v>1.083545915453489</v>
      </c>
      <c r="L50" s="24">
        <f t="shared" si="14"/>
        <v>1.3309874204672396</v>
      </c>
      <c r="M50" s="24">
        <f t="shared" si="15"/>
        <v>1.0037714131779054</v>
      </c>
      <c r="N50" s="63">
        <f t="shared" si="16"/>
        <v>-9.125</v>
      </c>
      <c r="O50" s="18"/>
      <c r="P50" s="3">
        <v>1</v>
      </c>
      <c r="Q50" s="2">
        <v>10.311</v>
      </c>
      <c r="R50" s="2">
        <v>11.701499999999999</v>
      </c>
      <c r="S50" s="2">
        <v>9.0667000000000009</v>
      </c>
      <c r="T50" s="2">
        <v>902.88279999999997</v>
      </c>
      <c r="V50" s="2">
        <f t="shared" si="17"/>
        <v>1</v>
      </c>
      <c r="W50" s="24">
        <f t="shared" si="18"/>
        <v>1.0836573830793483</v>
      </c>
      <c r="X50" s="24">
        <f t="shared" si="19"/>
        <v>0.9639750222427258</v>
      </c>
      <c r="Y50" s="24">
        <f t="shared" si="20"/>
        <v>1.160656451220605</v>
      </c>
      <c r="Z50" s="66">
        <f t="shared" si="21"/>
        <v>1.1411090567920157</v>
      </c>
      <c r="AM50" s="18"/>
      <c r="AO50" s="11"/>
      <c r="AP50" s="11"/>
      <c r="AQ50" s="11"/>
      <c r="AR50" s="11"/>
      <c r="AS50" s="11"/>
      <c r="AT50" s="11"/>
    </row>
    <row r="51" spans="1:46" x14ac:dyDescent="0.35">
      <c r="A51" s="4">
        <v>43435</v>
      </c>
      <c r="B51" s="2">
        <v>1529.78</v>
      </c>
      <c r="C51" s="2">
        <v>3214.991</v>
      </c>
      <c r="D51" s="2">
        <v>7062.41</v>
      </c>
      <c r="E51" s="2">
        <v>2790.37</v>
      </c>
      <c r="F51" s="2">
        <v>9106.56</v>
      </c>
      <c r="G51" s="28">
        <v>-0.73</v>
      </c>
      <c r="I51" s="24">
        <f t="shared" si="11"/>
        <v>1.0445392782766036</v>
      </c>
      <c r="J51" s="24">
        <f t="shared" si="12"/>
        <v>1.0217900922632952</v>
      </c>
      <c r="K51" s="24">
        <f t="shared" si="13"/>
        <v>1.0755883638512418</v>
      </c>
      <c r="L51" s="24">
        <f t="shared" si="14"/>
        <v>1.3552722327456408</v>
      </c>
      <c r="M51" s="24">
        <f t="shared" si="15"/>
        <v>1.0137131165698394</v>
      </c>
      <c r="N51" s="63">
        <f t="shared" si="16"/>
        <v>-9.125</v>
      </c>
      <c r="O51" s="18"/>
      <c r="P51" s="3">
        <v>1</v>
      </c>
      <c r="Q51" s="2">
        <v>10.271000000000001</v>
      </c>
      <c r="R51" s="2">
        <v>11.570600000000001</v>
      </c>
      <c r="S51" s="2">
        <v>9.0419</v>
      </c>
      <c r="T51" s="2">
        <v>906.86770000000001</v>
      </c>
      <c r="V51" s="2">
        <f t="shared" si="17"/>
        <v>1</v>
      </c>
      <c r="W51" s="24">
        <f t="shared" si="18"/>
        <v>1.0794534944823961</v>
      </c>
      <c r="X51" s="24">
        <f t="shared" si="19"/>
        <v>0.9531914192506673</v>
      </c>
      <c r="Y51" s="24">
        <f t="shared" si="20"/>
        <v>1.1574817261287556</v>
      </c>
      <c r="Z51" s="66">
        <f t="shared" si="21"/>
        <v>1.1461453754375925</v>
      </c>
      <c r="AM51" s="18"/>
      <c r="AO51" s="11"/>
      <c r="AP51" s="11"/>
      <c r="AQ51" s="11"/>
      <c r="AR51" s="11"/>
      <c r="AS51" s="11"/>
      <c r="AT51" s="11"/>
    </row>
    <row r="52" spans="1:46" x14ac:dyDescent="0.35">
      <c r="A52" s="4">
        <v>43466</v>
      </c>
      <c r="B52" s="2">
        <v>1408.74</v>
      </c>
      <c r="C52" s="2">
        <v>3001.4209999999998</v>
      </c>
      <c r="D52" s="2">
        <v>6728.13</v>
      </c>
      <c r="E52" s="2">
        <v>2506.85</v>
      </c>
      <c r="F52" s="2">
        <v>8429.2999999999993</v>
      </c>
      <c r="G52" s="28">
        <v>-0.73</v>
      </c>
      <c r="I52" s="24">
        <f t="shared" si="11"/>
        <v>0.96189273155576804</v>
      </c>
      <c r="J52" s="24">
        <f t="shared" si="12"/>
        <v>0.95391316507915325</v>
      </c>
      <c r="K52" s="24">
        <f t="shared" si="13"/>
        <v>1.0246783093134575</v>
      </c>
      <c r="L52" s="24">
        <f t="shared" si="14"/>
        <v>1.2175676332021952</v>
      </c>
      <c r="M52" s="24">
        <f t="shared" si="15"/>
        <v>0.9383227007236703</v>
      </c>
      <c r="N52" s="63">
        <f t="shared" si="16"/>
        <v>-9.125</v>
      </c>
      <c r="O52" s="18"/>
      <c r="P52" s="3">
        <v>1</v>
      </c>
      <c r="Q52" s="2">
        <v>10.275</v>
      </c>
      <c r="R52" s="2">
        <v>11.3482</v>
      </c>
      <c r="S52" s="2">
        <v>8.9710000000000001</v>
      </c>
      <c r="T52" s="2">
        <v>909.92359999999996</v>
      </c>
      <c r="V52" s="2">
        <f t="shared" si="17"/>
        <v>1</v>
      </c>
      <c r="W52" s="24">
        <f t="shared" si="18"/>
        <v>1.0798738833420913</v>
      </c>
      <c r="X52" s="24">
        <f t="shared" si="19"/>
        <v>0.93487000362474049</v>
      </c>
      <c r="Y52" s="24">
        <f t="shared" si="20"/>
        <v>1.1484055967331055</v>
      </c>
      <c r="Z52" s="66">
        <f t="shared" si="21"/>
        <v>1.1500075767849331</v>
      </c>
      <c r="AM52" s="18"/>
      <c r="AO52" s="11"/>
      <c r="AP52" s="11"/>
      <c r="AQ52" s="11"/>
      <c r="AR52" s="11"/>
      <c r="AS52" s="11"/>
      <c r="AT52" s="11"/>
    </row>
    <row r="53" spans="1:46" x14ac:dyDescent="0.35">
      <c r="A53" s="4">
        <v>43497</v>
      </c>
      <c r="B53" s="2">
        <v>1525.69</v>
      </c>
      <c r="C53" s="2">
        <v>3171.1179999999999</v>
      </c>
      <c r="D53" s="2">
        <v>7020.22</v>
      </c>
      <c r="E53" s="2">
        <v>2706.53</v>
      </c>
      <c r="F53" s="2">
        <v>8996.36</v>
      </c>
      <c r="G53" s="28">
        <v>-0.73</v>
      </c>
      <c r="I53" s="24">
        <f t="shared" si="11"/>
        <v>1.041746611587177</v>
      </c>
      <c r="J53" s="24">
        <f t="shared" si="12"/>
        <v>1.0078463528506911</v>
      </c>
      <c r="K53" s="24">
        <f t="shared" si="13"/>
        <v>1.0691629264904989</v>
      </c>
      <c r="L53" s="24">
        <f t="shared" si="14"/>
        <v>1.3145514595172181</v>
      </c>
      <c r="M53" s="24">
        <f t="shared" si="15"/>
        <v>1.0014460052296632</v>
      </c>
      <c r="N53" s="63">
        <f t="shared" si="16"/>
        <v>-9.125</v>
      </c>
      <c r="O53" s="18"/>
      <c r="P53" s="3">
        <v>1</v>
      </c>
      <c r="Q53" s="2">
        <v>10.356999999999999</v>
      </c>
      <c r="R53" s="2">
        <v>11.852600000000001</v>
      </c>
      <c r="S53" s="2">
        <v>9.0472000000000001</v>
      </c>
      <c r="T53" s="2">
        <v>909.81880000000001</v>
      </c>
      <c r="V53" s="2">
        <f t="shared" si="17"/>
        <v>1</v>
      </c>
      <c r="W53" s="24">
        <f t="shared" si="18"/>
        <v>1.0884918549658433</v>
      </c>
      <c r="X53" s="24">
        <f t="shared" si="19"/>
        <v>0.97642271064685149</v>
      </c>
      <c r="Y53" s="24">
        <f t="shared" si="20"/>
        <v>1.1581601956040299</v>
      </c>
      <c r="Z53" s="66">
        <f t="shared" si="21"/>
        <v>1.149875125231806</v>
      </c>
      <c r="AM53" s="18"/>
      <c r="AO53" s="11"/>
      <c r="AP53" s="11"/>
      <c r="AQ53" s="11"/>
      <c r="AR53" s="11"/>
      <c r="AS53" s="11"/>
      <c r="AT53" s="11"/>
    </row>
    <row r="54" spans="1:46" x14ac:dyDescent="0.35">
      <c r="A54" s="4">
        <v>43525</v>
      </c>
      <c r="B54" s="2">
        <v>1580.21</v>
      </c>
      <c r="C54" s="2">
        <v>3312.1</v>
      </c>
      <c r="D54" s="2">
        <v>7106.73</v>
      </c>
      <c r="E54" s="2">
        <v>2803.69</v>
      </c>
      <c r="F54" s="2">
        <v>9412.02</v>
      </c>
      <c r="G54" s="28">
        <v>-0.73</v>
      </c>
      <c r="I54" s="24">
        <f t="shared" si="11"/>
        <v>1.0789730633983134</v>
      </c>
      <c r="J54" s="24">
        <f t="shared" si="12"/>
        <v>1.0526533245614871</v>
      </c>
      <c r="K54" s="24">
        <f t="shared" si="13"/>
        <v>1.0823381951816071</v>
      </c>
      <c r="L54" s="24">
        <f t="shared" si="14"/>
        <v>1.3617417067366069</v>
      </c>
      <c r="M54" s="24">
        <f t="shared" si="15"/>
        <v>1.0477159462428909</v>
      </c>
      <c r="N54" s="63">
        <f t="shared" si="16"/>
        <v>-9.125</v>
      </c>
      <c r="O54" s="18"/>
      <c r="P54" s="3">
        <v>1</v>
      </c>
      <c r="Q54" s="2">
        <v>10.507</v>
      </c>
      <c r="R54" s="2">
        <v>12.250500000000001</v>
      </c>
      <c r="S54" s="2">
        <v>9.2513000000000005</v>
      </c>
      <c r="T54" s="2">
        <v>925.09059999999999</v>
      </c>
      <c r="V54" s="2">
        <f t="shared" si="17"/>
        <v>1</v>
      </c>
      <c r="W54" s="24">
        <f t="shared" si="18"/>
        <v>1.1042564372044139</v>
      </c>
      <c r="X54" s="24">
        <f t="shared" si="19"/>
        <v>1.0092018980459354</v>
      </c>
      <c r="Y54" s="24">
        <f t="shared" si="20"/>
        <v>1.1842876710575163</v>
      </c>
      <c r="Z54" s="66">
        <f t="shared" si="21"/>
        <v>1.1691764003181364</v>
      </c>
      <c r="AM54" s="18"/>
      <c r="AO54" s="11"/>
      <c r="AP54" s="11"/>
      <c r="AQ54" s="11"/>
      <c r="AR54" s="11"/>
      <c r="AS54" s="11"/>
      <c r="AT54" s="11"/>
    </row>
    <row r="55" spans="1:46" x14ac:dyDescent="0.35">
      <c r="A55" s="4">
        <v>43556</v>
      </c>
      <c r="B55" s="2">
        <v>1580.33</v>
      </c>
      <c r="C55" s="2">
        <v>3385.3829999999998</v>
      </c>
      <c r="D55" s="2">
        <v>7317.38</v>
      </c>
      <c r="E55" s="2">
        <v>2867.19</v>
      </c>
      <c r="F55" s="2">
        <v>9538.11</v>
      </c>
      <c r="G55" s="28">
        <v>-0.73</v>
      </c>
      <c r="I55" s="24">
        <f t="shared" si="11"/>
        <v>1.0790549998292991</v>
      </c>
      <c r="J55" s="24">
        <f t="shared" si="12"/>
        <v>1.0759441652920929</v>
      </c>
      <c r="K55" s="24">
        <f t="shared" si="13"/>
        <v>1.1144196926938255</v>
      </c>
      <c r="L55" s="24">
        <f t="shared" si="14"/>
        <v>1.3925834183301762</v>
      </c>
      <c r="M55" s="24">
        <f t="shared" si="15"/>
        <v>1.0617518815322089</v>
      </c>
      <c r="N55" s="63">
        <f t="shared" si="16"/>
        <v>-9.125</v>
      </c>
      <c r="O55" s="18"/>
      <c r="P55" s="3">
        <v>1</v>
      </c>
      <c r="Q55" s="2">
        <v>10.393000000000001</v>
      </c>
      <c r="R55" s="2">
        <v>12.0846</v>
      </c>
      <c r="S55" s="2">
        <v>9.2523999999999997</v>
      </c>
      <c r="T55" s="2">
        <v>929.95680000000004</v>
      </c>
      <c r="V55" s="2">
        <f t="shared" si="17"/>
        <v>1</v>
      </c>
      <c r="W55" s="24">
        <f t="shared" si="18"/>
        <v>1.0922753547031003</v>
      </c>
      <c r="X55" s="24">
        <f t="shared" si="19"/>
        <v>0.99553497874583985</v>
      </c>
      <c r="Y55" s="24">
        <f t="shared" si="20"/>
        <v>1.1844284854769127</v>
      </c>
      <c r="Z55" s="66">
        <f t="shared" si="21"/>
        <v>1.1753265505836652</v>
      </c>
      <c r="AM55" s="18"/>
      <c r="AO55" s="11"/>
      <c r="AP55" s="11"/>
      <c r="AQ55" s="11"/>
      <c r="AR55" s="11"/>
      <c r="AS55" s="11"/>
      <c r="AT55" s="11"/>
    </row>
    <row r="56" spans="1:46" x14ac:dyDescent="0.35">
      <c r="A56" s="4">
        <v>43586</v>
      </c>
      <c r="B56" s="2">
        <v>1676.14</v>
      </c>
      <c r="C56" s="2">
        <v>3514.62</v>
      </c>
      <c r="D56" s="2">
        <v>7385.26</v>
      </c>
      <c r="E56" s="2">
        <v>2923.73</v>
      </c>
      <c r="F56" s="2">
        <v>9769.74</v>
      </c>
      <c r="G56" s="28">
        <v>-0.73</v>
      </c>
      <c r="I56" s="24">
        <f t="shared" si="11"/>
        <v>1.1444744119354069</v>
      </c>
      <c r="J56" s="24">
        <f t="shared" si="12"/>
        <v>1.1170183350654552</v>
      </c>
      <c r="K56" s="24">
        <f t="shared" si="13"/>
        <v>1.1247576563830224</v>
      </c>
      <c r="L56" s="24">
        <f t="shared" si="14"/>
        <v>1.4200446840545922</v>
      </c>
      <c r="M56" s="24">
        <f t="shared" si="15"/>
        <v>1.0875361918745414</v>
      </c>
      <c r="N56" s="63">
        <f t="shared" si="16"/>
        <v>-9.125</v>
      </c>
      <c r="O56" s="18"/>
      <c r="P56" s="3">
        <v>1</v>
      </c>
      <c r="Q56" s="2">
        <v>10.638</v>
      </c>
      <c r="R56" s="2">
        <v>12.311400000000001</v>
      </c>
      <c r="S56" s="2">
        <v>9.5111000000000008</v>
      </c>
      <c r="T56" s="2">
        <v>933.72879999999998</v>
      </c>
      <c r="V56" s="2">
        <f t="shared" si="17"/>
        <v>1</v>
      </c>
      <c r="W56" s="24">
        <f t="shared" si="18"/>
        <v>1.1180241723594324</v>
      </c>
      <c r="X56" s="24">
        <f t="shared" si="19"/>
        <v>1.0142188684219198</v>
      </c>
      <c r="Y56" s="24">
        <f t="shared" si="20"/>
        <v>1.2175454766568097</v>
      </c>
      <c r="Z56" s="66">
        <f t="shared" si="21"/>
        <v>1.1800937954156849</v>
      </c>
      <c r="AM56" s="18"/>
      <c r="AO56" s="11"/>
      <c r="AP56" s="11"/>
      <c r="AQ56" s="11"/>
      <c r="AR56" s="11"/>
      <c r="AS56" s="11"/>
      <c r="AT56" s="11"/>
    </row>
    <row r="57" spans="1:46" x14ac:dyDescent="0.35">
      <c r="A57" s="4">
        <v>43617</v>
      </c>
      <c r="B57" s="2">
        <v>1518.23</v>
      </c>
      <c r="C57" s="2">
        <v>3300.2190000000001</v>
      </c>
      <c r="D57" s="2">
        <v>7184.8</v>
      </c>
      <c r="E57" s="2">
        <v>2744.45</v>
      </c>
      <c r="F57" s="2">
        <v>9602.73</v>
      </c>
      <c r="G57" s="28">
        <v>-0.73</v>
      </c>
      <c r="I57" s="24">
        <f t="shared" si="11"/>
        <v>1.0366528967942372</v>
      </c>
      <c r="J57" s="24">
        <f t="shared" si="12"/>
        <v>1.0488772990341435</v>
      </c>
      <c r="K57" s="24">
        <f t="shared" si="13"/>
        <v>1.0942280718052906</v>
      </c>
      <c r="L57" s="24">
        <f t="shared" si="14"/>
        <v>1.3329690611491571</v>
      </c>
      <c r="M57" s="24">
        <f t="shared" si="15"/>
        <v>1.0689451731365844</v>
      </c>
      <c r="N57" s="63">
        <f t="shared" si="16"/>
        <v>-9.125</v>
      </c>
      <c r="O57" s="18"/>
      <c r="P57" s="3">
        <v>1</v>
      </c>
      <c r="Q57" s="2">
        <v>10.61</v>
      </c>
      <c r="R57" s="2">
        <v>12.0115</v>
      </c>
      <c r="S57" s="2">
        <v>9.4990000000000006</v>
      </c>
      <c r="T57" s="2">
        <v>952.49270000000001</v>
      </c>
      <c r="V57" s="2">
        <f t="shared" si="17"/>
        <v>1</v>
      </c>
      <c r="W57" s="24">
        <f t="shared" si="18"/>
        <v>1.1150814503415658</v>
      </c>
      <c r="X57" s="24">
        <f t="shared" si="19"/>
        <v>0.98951296668533961</v>
      </c>
      <c r="Y57" s="24">
        <f t="shared" si="20"/>
        <v>1.2159965180434478</v>
      </c>
      <c r="Z57" s="66">
        <f t="shared" si="21"/>
        <v>1.203808563523727</v>
      </c>
      <c r="AM57" s="18"/>
      <c r="AO57" s="11"/>
      <c r="AP57" s="11"/>
      <c r="AQ57" s="11"/>
      <c r="AR57" s="11"/>
      <c r="AS57" s="11"/>
      <c r="AT57" s="11"/>
    </row>
    <row r="58" spans="1:46" x14ac:dyDescent="0.35">
      <c r="A58" s="4">
        <v>43647</v>
      </c>
      <c r="B58" s="2">
        <v>1642</v>
      </c>
      <c r="C58" s="2">
        <v>3497.5859999999998</v>
      </c>
      <c r="D58" s="2">
        <v>7497.5</v>
      </c>
      <c r="E58" s="2">
        <v>2964.33</v>
      </c>
      <c r="F58" s="2">
        <v>9970</v>
      </c>
      <c r="G58" s="28">
        <v>-0.73</v>
      </c>
      <c r="I58" s="24">
        <f t="shared" si="11"/>
        <v>1.121163497319996</v>
      </c>
      <c r="J58" s="24">
        <f t="shared" si="12"/>
        <v>1.1116045804292485</v>
      </c>
      <c r="K58" s="24">
        <f t="shared" si="13"/>
        <v>1.141851543308118</v>
      </c>
      <c r="L58" s="24">
        <f t="shared" si="14"/>
        <v>1.4397639516246539</v>
      </c>
      <c r="M58" s="24">
        <f t="shared" si="15"/>
        <v>1.1098284942065171</v>
      </c>
      <c r="N58" s="63">
        <f t="shared" si="16"/>
        <v>-9.125</v>
      </c>
      <c r="O58" s="18"/>
      <c r="P58" s="3">
        <v>1</v>
      </c>
      <c r="Q58" s="2">
        <v>10.538</v>
      </c>
      <c r="R58" s="2">
        <v>11.7904</v>
      </c>
      <c r="S58" s="2">
        <v>9.3065999999999995</v>
      </c>
      <c r="T58" s="2">
        <v>946.45630000000006</v>
      </c>
      <c r="V58" s="2">
        <f t="shared" si="17"/>
        <v>1</v>
      </c>
      <c r="W58" s="24">
        <f t="shared" si="18"/>
        <v>1.107514450867052</v>
      </c>
      <c r="X58" s="24">
        <f t="shared" si="19"/>
        <v>0.9712986456651399</v>
      </c>
      <c r="Y58" s="24">
        <f t="shared" si="20"/>
        <v>1.1913667959599061</v>
      </c>
      <c r="Z58" s="66">
        <f t="shared" si="21"/>
        <v>1.196179455171658</v>
      </c>
      <c r="AM58" s="18"/>
      <c r="AO58" s="11"/>
      <c r="AP58" s="11"/>
      <c r="AQ58" s="11"/>
      <c r="AR58" s="11"/>
      <c r="AS58" s="11"/>
      <c r="AT58" s="11"/>
    </row>
    <row r="59" spans="1:46" x14ac:dyDescent="0.35">
      <c r="A59" s="4">
        <v>43678</v>
      </c>
      <c r="B59" s="2">
        <v>1612.91</v>
      </c>
      <c r="C59" s="2">
        <v>3490.0250000000001</v>
      </c>
      <c r="D59" s="2">
        <v>7584.87</v>
      </c>
      <c r="E59" s="2">
        <v>2953.56</v>
      </c>
      <c r="F59" s="2">
        <v>9919.27</v>
      </c>
      <c r="G59" s="28">
        <v>-0.73</v>
      </c>
      <c r="I59" s="24">
        <f t="shared" si="11"/>
        <v>1.1013007408418969</v>
      </c>
      <c r="J59" s="24">
        <f t="shared" si="12"/>
        <v>1.1092015395225701</v>
      </c>
      <c r="K59" s="24">
        <f t="shared" si="13"/>
        <v>1.155157787968182</v>
      </c>
      <c r="L59" s="24">
        <f t="shared" si="14"/>
        <v>1.4345330030598862</v>
      </c>
      <c r="M59" s="24">
        <f t="shared" si="15"/>
        <v>1.1041813929516429</v>
      </c>
      <c r="N59" s="63">
        <f t="shared" si="16"/>
        <v>-9.125</v>
      </c>
      <c r="O59" s="18"/>
      <c r="P59" s="3">
        <v>1</v>
      </c>
      <c r="Q59" s="2">
        <v>10.682</v>
      </c>
      <c r="R59" s="2">
        <v>11.722</v>
      </c>
      <c r="S59" s="2">
        <v>9.6709999999999994</v>
      </c>
      <c r="T59" s="2">
        <v>970.86279999999999</v>
      </c>
      <c r="V59" s="2">
        <f t="shared" si="17"/>
        <v>1</v>
      </c>
      <c r="W59" s="24">
        <f t="shared" si="18"/>
        <v>1.1226484498160798</v>
      </c>
      <c r="X59" s="24">
        <f t="shared" si="19"/>
        <v>0.96566382179457599</v>
      </c>
      <c r="Y59" s="24">
        <f t="shared" si="20"/>
        <v>1.2380147727127258</v>
      </c>
      <c r="Z59" s="66">
        <f t="shared" si="21"/>
        <v>1.2270256272269839</v>
      </c>
      <c r="AM59" s="18"/>
      <c r="AO59" s="11"/>
      <c r="AP59" s="11"/>
      <c r="AQ59" s="11"/>
      <c r="AR59" s="11"/>
      <c r="AS59" s="11"/>
      <c r="AT59" s="11"/>
    </row>
    <row r="60" spans="1:46" x14ac:dyDescent="0.35">
      <c r="A60" s="4">
        <v>43709</v>
      </c>
      <c r="B60" s="2">
        <v>1570.18</v>
      </c>
      <c r="C60" s="2">
        <v>3432.5360000000001</v>
      </c>
      <c r="D60" s="2">
        <v>7281.94</v>
      </c>
      <c r="E60" s="2">
        <v>2926.46</v>
      </c>
      <c r="F60" s="2">
        <v>9924.5400000000009</v>
      </c>
      <c r="G60" s="28">
        <v>-0.73</v>
      </c>
      <c r="I60" s="24">
        <f t="shared" si="11"/>
        <v>1.0721245433750983</v>
      </c>
      <c r="J60" s="24">
        <f t="shared" si="12"/>
        <v>1.0909303559907579</v>
      </c>
      <c r="K60" s="24">
        <f t="shared" si="13"/>
        <v>1.109022264391746</v>
      </c>
      <c r="L60" s="24">
        <f t="shared" si="14"/>
        <v>1.4213706348049928</v>
      </c>
      <c r="M60" s="24">
        <f t="shared" si="15"/>
        <v>1.1047680324866949</v>
      </c>
      <c r="N60" s="63">
        <f t="shared" si="16"/>
        <v>-9.125</v>
      </c>
      <c r="O60" s="18"/>
      <c r="P60" s="3">
        <v>1</v>
      </c>
      <c r="Q60" s="2">
        <v>10.789</v>
      </c>
      <c r="R60" s="2">
        <v>11.937200000000001</v>
      </c>
      <c r="S60" s="2">
        <v>9.8218999999999994</v>
      </c>
      <c r="T60" s="2">
        <v>990.53340000000003</v>
      </c>
      <c r="V60" s="2">
        <f t="shared" si="17"/>
        <v>1</v>
      </c>
      <c r="W60" s="24">
        <f t="shared" si="18"/>
        <v>1.1338938518129269</v>
      </c>
      <c r="X60" s="24">
        <f t="shared" si="19"/>
        <v>0.98339209806570671</v>
      </c>
      <c r="Y60" s="24">
        <f t="shared" si="20"/>
        <v>1.2573319507917611</v>
      </c>
      <c r="Z60" s="66">
        <f t="shared" si="21"/>
        <v>1.2518863287627016</v>
      </c>
      <c r="AM60" s="18"/>
      <c r="AO60" s="11"/>
      <c r="AP60" s="11"/>
      <c r="AQ60" s="11"/>
      <c r="AR60" s="11"/>
      <c r="AS60" s="11"/>
      <c r="AT60" s="11"/>
    </row>
    <row r="61" spans="1:46" x14ac:dyDescent="0.35">
      <c r="A61" s="4">
        <v>43739</v>
      </c>
      <c r="B61" s="2">
        <v>1635.64</v>
      </c>
      <c r="C61" s="2">
        <v>3518.25</v>
      </c>
      <c r="D61" s="2">
        <v>7360.32</v>
      </c>
      <c r="E61" s="2">
        <v>2940.25</v>
      </c>
      <c r="F61" s="2">
        <v>9952.5</v>
      </c>
      <c r="G61" s="28">
        <v>-0.73</v>
      </c>
      <c r="I61" s="24">
        <f t="shared" si="11"/>
        <v>1.1168208664777577</v>
      </c>
      <c r="J61" s="24">
        <f t="shared" si="12"/>
        <v>1.118172023531431</v>
      </c>
      <c r="K61" s="24">
        <f t="shared" si="13"/>
        <v>1.1209593532833086</v>
      </c>
      <c r="L61" s="24">
        <f t="shared" si="14"/>
        <v>1.4280683860313759</v>
      </c>
      <c r="M61" s="24">
        <f t="shared" si="15"/>
        <v>1.1078804502096651</v>
      </c>
      <c r="N61" s="63">
        <f t="shared" si="16"/>
        <v>-9.125</v>
      </c>
      <c r="O61" s="18"/>
      <c r="P61" s="3">
        <v>1</v>
      </c>
      <c r="Q61" s="2">
        <v>10.769</v>
      </c>
      <c r="R61" s="2">
        <v>12.1594</v>
      </c>
      <c r="S61" s="2">
        <v>9.89</v>
      </c>
      <c r="T61" s="2">
        <v>989.58910000000003</v>
      </c>
      <c r="V61" s="2">
        <f t="shared" si="17"/>
        <v>1</v>
      </c>
      <c r="W61" s="24">
        <f t="shared" si="18"/>
        <v>1.1317919075144509</v>
      </c>
      <c r="X61" s="24">
        <f t="shared" si="19"/>
        <v>1.0016970375984446</v>
      </c>
      <c r="Y61" s="24">
        <f t="shared" si="20"/>
        <v>1.2660496434834927</v>
      </c>
      <c r="Z61" s="66">
        <f t="shared" si="21"/>
        <v>1.2506928745487895</v>
      </c>
      <c r="AM61" s="18"/>
      <c r="AO61" s="11"/>
      <c r="AP61" s="11"/>
      <c r="AQ61" s="11"/>
      <c r="AR61" s="11"/>
      <c r="AS61" s="11"/>
      <c r="AT61" s="11"/>
    </row>
    <row r="62" spans="1:46" x14ac:dyDescent="0.35">
      <c r="A62" s="4">
        <v>43770</v>
      </c>
      <c r="B62" s="2">
        <v>1737.51</v>
      </c>
      <c r="C62" s="2">
        <v>3623.7429999999999</v>
      </c>
      <c r="D62" s="2">
        <v>7302.42</v>
      </c>
      <c r="E62" s="2">
        <v>3066.91</v>
      </c>
      <c r="F62" s="2">
        <v>10252.24</v>
      </c>
      <c r="G62" s="28">
        <v>-0.73</v>
      </c>
      <c r="I62" s="24">
        <f t="shared" si="11"/>
        <v>1.1863780683486396</v>
      </c>
      <c r="J62" s="24">
        <f t="shared" si="12"/>
        <v>1.1516998630193584</v>
      </c>
      <c r="K62" s="24">
        <f t="shared" si="13"/>
        <v>1.1121413200245505</v>
      </c>
      <c r="L62" s="24">
        <f t="shared" si="14"/>
        <v>1.4895866724950215</v>
      </c>
      <c r="M62" s="24">
        <f t="shared" si="15"/>
        <v>1.1412465477877454</v>
      </c>
      <c r="N62" s="63">
        <f t="shared" si="16"/>
        <v>-9.125</v>
      </c>
      <c r="O62" s="18"/>
      <c r="P62" s="3">
        <v>1</v>
      </c>
      <c r="Q62" s="2">
        <v>10.736000000000001</v>
      </c>
      <c r="R62" s="2">
        <v>12.473000000000001</v>
      </c>
      <c r="S62" s="2">
        <v>9.6214999999999993</v>
      </c>
      <c r="T62" s="2">
        <v>975.71339999999998</v>
      </c>
      <c r="V62" s="2">
        <f t="shared" si="17"/>
        <v>1</v>
      </c>
      <c r="W62" s="24">
        <f t="shared" si="18"/>
        <v>1.1283236994219654</v>
      </c>
      <c r="X62" s="24">
        <f t="shared" si="19"/>
        <v>1.0275315517184567</v>
      </c>
      <c r="Y62" s="24">
        <f t="shared" si="20"/>
        <v>1.2316781238398811</v>
      </c>
      <c r="Z62" s="66">
        <f t="shared" si="21"/>
        <v>1.2331560614216273</v>
      </c>
      <c r="AM62" s="18"/>
      <c r="AO62" s="11"/>
      <c r="AP62" s="11"/>
      <c r="AQ62" s="11"/>
      <c r="AR62" s="11"/>
      <c r="AS62" s="11"/>
      <c r="AT62" s="11"/>
    </row>
    <row r="63" spans="1:46" x14ac:dyDescent="0.35">
      <c r="A63" s="4">
        <v>43800</v>
      </c>
      <c r="B63" s="2">
        <v>1706.82</v>
      </c>
      <c r="C63" s="2">
        <v>3626.663</v>
      </c>
      <c r="D63" s="2">
        <v>7285.94</v>
      </c>
      <c r="E63" s="2">
        <v>3113.87</v>
      </c>
      <c r="F63" s="2">
        <v>10348.44</v>
      </c>
      <c r="G63" s="28">
        <v>-0.73</v>
      </c>
      <c r="I63" s="24">
        <f t="shared" si="11"/>
        <v>1.1654228261240653</v>
      </c>
      <c r="J63" s="24">
        <f t="shared" si="12"/>
        <v>1.1526278989203638</v>
      </c>
      <c r="K63" s="24">
        <f t="shared" si="13"/>
        <v>1.1096314549450281</v>
      </c>
      <c r="L63" s="24">
        <f t="shared" si="14"/>
        <v>1.5123949681868958</v>
      </c>
      <c r="M63" s="24">
        <f t="shared" si="15"/>
        <v>1.1519552239304403</v>
      </c>
      <c r="N63" s="63">
        <f t="shared" si="16"/>
        <v>-9.125</v>
      </c>
      <c r="O63" s="18"/>
      <c r="P63" s="3">
        <v>1</v>
      </c>
      <c r="Q63" s="2">
        <v>10.544</v>
      </c>
      <c r="R63" s="2">
        <v>12.3643</v>
      </c>
      <c r="S63" s="2">
        <v>9.5701999999999998</v>
      </c>
      <c r="T63" s="2">
        <v>956.95259999999996</v>
      </c>
      <c r="V63" s="2">
        <f t="shared" si="17"/>
        <v>1</v>
      </c>
      <c r="W63" s="24">
        <f t="shared" si="18"/>
        <v>1.1081450341565948</v>
      </c>
      <c r="X63" s="24">
        <f t="shared" si="19"/>
        <v>1.018576795070353</v>
      </c>
      <c r="Y63" s="24">
        <f t="shared" si="20"/>
        <v>1.2251110513716603</v>
      </c>
      <c r="Z63" s="66">
        <f t="shared" si="21"/>
        <v>1.2094452112507483</v>
      </c>
      <c r="AM63" s="18"/>
      <c r="AO63" s="11"/>
      <c r="AP63" s="11"/>
      <c r="AQ63" s="11"/>
      <c r="AR63" s="11"/>
      <c r="AS63" s="11"/>
      <c r="AT63" s="11"/>
    </row>
    <row r="64" spans="1:46" x14ac:dyDescent="0.35">
      <c r="A64" s="4">
        <v>43831</v>
      </c>
      <c r="B64" s="2">
        <v>1771.85</v>
      </c>
      <c r="C64" s="2">
        <v>3745.1550000000002</v>
      </c>
      <c r="D64" s="2">
        <v>7542.44</v>
      </c>
      <c r="E64" s="2">
        <v>3230.78</v>
      </c>
      <c r="F64" s="2">
        <v>10616.94</v>
      </c>
      <c r="G64" s="28">
        <v>-0.73</v>
      </c>
      <c r="I64" s="24">
        <f t="shared" si="11"/>
        <v>1.2098255436823597</v>
      </c>
      <c r="J64" s="24">
        <f t="shared" si="12"/>
        <v>1.1902870872703351</v>
      </c>
      <c r="K64" s="24">
        <f t="shared" si="13"/>
        <v>1.1486957991742421</v>
      </c>
      <c r="L64" s="24">
        <f t="shared" si="14"/>
        <v>1.5691777162562535</v>
      </c>
      <c r="M64" s="24">
        <f t="shared" si="15"/>
        <v>1.1818437846821404</v>
      </c>
      <c r="N64" s="63">
        <f t="shared" si="16"/>
        <v>-9.125</v>
      </c>
      <c r="O64" s="18"/>
      <c r="P64" s="3">
        <v>1</v>
      </c>
      <c r="Q64" s="2">
        <v>10.433999999999999</v>
      </c>
      <c r="R64" s="2">
        <v>12.214499999999999</v>
      </c>
      <c r="S64" s="2">
        <v>9.3170999999999999</v>
      </c>
      <c r="T64" s="2">
        <v>957.29150000000004</v>
      </c>
      <c r="V64" s="2">
        <f t="shared" si="17"/>
        <v>1</v>
      </c>
      <c r="W64" s="24">
        <f t="shared" si="18"/>
        <v>1.0965843405149762</v>
      </c>
      <c r="X64" s="24">
        <f t="shared" si="19"/>
        <v>1.0062362012719543</v>
      </c>
      <c r="Y64" s="24">
        <f t="shared" si="20"/>
        <v>1.1927109335996007</v>
      </c>
      <c r="Z64" s="66">
        <f t="shared" si="21"/>
        <v>1.2098735302522254</v>
      </c>
      <c r="AM64" s="18"/>
      <c r="AO64" s="11"/>
      <c r="AP64" s="11"/>
      <c r="AQ64" s="11"/>
      <c r="AR64" s="11"/>
      <c r="AS64" s="11"/>
      <c r="AT64" s="11"/>
    </row>
    <row r="65" spans="1:46" x14ac:dyDescent="0.35">
      <c r="A65" s="4">
        <v>43862</v>
      </c>
      <c r="B65" s="2">
        <v>1782.91</v>
      </c>
      <c r="C65" s="2">
        <v>3661.2669999999998</v>
      </c>
      <c r="D65" s="2">
        <v>7326.31</v>
      </c>
      <c r="E65" s="2">
        <v>3248.92</v>
      </c>
      <c r="F65" s="2">
        <v>10664.95</v>
      </c>
      <c r="G65" s="28">
        <v>-0.73</v>
      </c>
      <c r="I65" s="24">
        <f t="shared" si="11"/>
        <v>1.2173773514048685</v>
      </c>
      <c r="J65" s="24">
        <f t="shared" si="12"/>
        <v>1.1636257599883042</v>
      </c>
      <c r="K65" s="24">
        <f t="shared" si="13"/>
        <v>1.1157797106040277</v>
      </c>
      <c r="L65" s="24">
        <f t="shared" si="14"/>
        <v>1.5779882461508572</v>
      </c>
      <c r="M65" s="24">
        <f t="shared" si="15"/>
        <v>1.187188104241504</v>
      </c>
      <c r="N65" s="63">
        <f t="shared" si="16"/>
        <v>-9.125</v>
      </c>
      <c r="O65" s="18"/>
      <c r="P65" s="3">
        <v>1</v>
      </c>
      <c r="Q65" s="2">
        <v>10.67</v>
      </c>
      <c r="R65" s="2">
        <v>12.6539</v>
      </c>
      <c r="S65" s="2">
        <v>9.6347000000000005</v>
      </c>
      <c r="T65" s="2">
        <v>999.60350000000005</v>
      </c>
      <c r="V65" s="2">
        <f t="shared" si="17"/>
        <v>1</v>
      </c>
      <c r="W65" s="24">
        <f t="shared" si="18"/>
        <v>1.1213872832369942</v>
      </c>
      <c r="X65" s="24">
        <f t="shared" si="19"/>
        <v>1.0424341780077109</v>
      </c>
      <c r="Y65" s="24">
        <f t="shared" si="20"/>
        <v>1.2333678968726398</v>
      </c>
      <c r="Z65" s="66">
        <f t="shared" si="21"/>
        <v>1.2633495809766204</v>
      </c>
      <c r="AM65" s="18"/>
      <c r="AO65" s="11"/>
      <c r="AP65" s="11"/>
      <c r="AQ65" s="11"/>
      <c r="AR65" s="11"/>
      <c r="AS65" s="11"/>
      <c r="AT65" s="11"/>
    </row>
    <row r="66" spans="1:46" x14ac:dyDescent="0.35">
      <c r="A66" s="4">
        <v>43891</v>
      </c>
      <c r="B66" s="2">
        <v>1679.13</v>
      </c>
      <c r="C66" s="2">
        <v>3338.826</v>
      </c>
      <c r="D66" s="2">
        <v>6654.89</v>
      </c>
      <c r="E66" s="2">
        <v>3090.23</v>
      </c>
      <c r="F66" s="2">
        <v>9950.83</v>
      </c>
      <c r="G66" s="28">
        <v>-0.73</v>
      </c>
      <c r="I66" s="24">
        <f t="shared" si="11"/>
        <v>1.1465159946741321</v>
      </c>
      <c r="J66" s="24">
        <f t="shared" si="12"/>
        <v>1.0611473956197977</v>
      </c>
      <c r="K66" s="24">
        <f t="shared" si="13"/>
        <v>1.0135240302828625</v>
      </c>
      <c r="L66" s="24">
        <f t="shared" si="14"/>
        <v>1.5009131089416679</v>
      </c>
      <c r="M66" s="24">
        <f t="shared" si="15"/>
        <v>1.1076945511539655</v>
      </c>
      <c r="N66" s="63">
        <f t="shared" si="16"/>
        <v>-9.125</v>
      </c>
      <c r="O66" s="18"/>
      <c r="P66" s="3">
        <v>1</v>
      </c>
      <c r="Q66" s="2">
        <v>10.553000000000001</v>
      </c>
      <c r="R66" s="2">
        <v>12.1663</v>
      </c>
      <c r="S66" s="2">
        <v>9.5169999999999995</v>
      </c>
      <c r="T66" s="2">
        <v>987.04100000000005</v>
      </c>
      <c r="V66" s="2">
        <f t="shared" si="17"/>
        <v>1</v>
      </c>
      <c r="W66" s="24">
        <f t="shared" si="18"/>
        <v>1.1090909090909091</v>
      </c>
      <c r="X66" s="24">
        <f t="shared" si="19"/>
        <v>1.0022654628134577</v>
      </c>
      <c r="Y66" s="24">
        <f t="shared" si="20"/>
        <v>1.2183007539972093</v>
      </c>
      <c r="Z66" s="66">
        <f t="shared" si="21"/>
        <v>1.2474724565857807</v>
      </c>
      <c r="AM66" s="18"/>
      <c r="AO66" s="11"/>
      <c r="AP66" s="11"/>
      <c r="AQ66" s="11"/>
      <c r="AR66" s="11"/>
      <c r="AS66" s="11"/>
      <c r="AT66" s="11"/>
    </row>
    <row r="67" spans="1:46" x14ac:dyDescent="0.35">
      <c r="A67" s="4">
        <v>43922</v>
      </c>
      <c r="B67" s="2">
        <v>1426</v>
      </c>
      <c r="C67" s="2">
        <v>2680.3040000000001</v>
      </c>
      <c r="D67" s="2">
        <v>5454.57</v>
      </c>
      <c r="E67" s="2">
        <v>2470.5</v>
      </c>
      <c r="F67" s="2">
        <v>9168.98</v>
      </c>
      <c r="G67" s="28">
        <v>-0.73</v>
      </c>
      <c r="I67" s="24">
        <f t="shared" si="11"/>
        <v>0.97367792154586741</v>
      </c>
      <c r="J67" s="24">
        <f t="shared" si="12"/>
        <v>0.85185559507123954</v>
      </c>
      <c r="K67" s="24">
        <f t="shared" si="13"/>
        <v>0.83071812905397269</v>
      </c>
      <c r="L67" s="24">
        <f t="shared" si="14"/>
        <v>1.1999125746757977</v>
      </c>
      <c r="M67" s="24">
        <f t="shared" si="15"/>
        <v>1.0206615112146109</v>
      </c>
      <c r="N67" s="63">
        <f t="shared" si="16"/>
        <v>-9.125</v>
      </c>
      <c r="O67" s="18"/>
      <c r="P67" s="3">
        <v>1</v>
      </c>
      <c r="Q67" s="2">
        <v>10.938000000000001</v>
      </c>
      <c r="R67" s="2">
        <v>12.299300000000001</v>
      </c>
      <c r="S67" s="2">
        <v>9.9638000000000009</v>
      </c>
      <c r="T67" s="2">
        <v>1034.1289999999999</v>
      </c>
      <c r="V67" s="2">
        <f t="shared" si="17"/>
        <v>1</v>
      </c>
      <c r="W67" s="24">
        <f t="shared" si="18"/>
        <v>1.1495533368365738</v>
      </c>
      <c r="X67" s="24">
        <f t="shared" si="19"/>
        <v>1.0132220647839985</v>
      </c>
      <c r="Y67" s="24">
        <f t="shared" si="20"/>
        <v>1.2754970108939157</v>
      </c>
      <c r="Z67" s="66">
        <f t="shared" si="21"/>
        <v>1.3069846582427647</v>
      </c>
      <c r="AM67" s="18"/>
      <c r="AO67" s="11"/>
      <c r="AP67" s="11"/>
      <c r="AQ67" s="11"/>
      <c r="AR67" s="11"/>
      <c r="AS67" s="11"/>
      <c r="AT67" s="11"/>
    </row>
    <row r="68" spans="1:46" x14ac:dyDescent="0.35">
      <c r="A68" s="4">
        <v>43952</v>
      </c>
      <c r="B68" s="2">
        <v>1577.92</v>
      </c>
      <c r="C68" s="2">
        <v>2927.9290000000001</v>
      </c>
      <c r="D68" s="2">
        <v>5763.06</v>
      </c>
      <c r="E68" s="2">
        <v>2830.71</v>
      </c>
      <c r="F68" s="2">
        <v>9629.4</v>
      </c>
      <c r="G68" s="28">
        <v>-0.73</v>
      </c>
      <c r="I68" s="24">
        <f t="shared" ref="I68:I85" si="22">B68/B$4</f>
        <v>1.0774094431736712</v>
      </c>
      <c r="J68" s="24">
        <f t="shared" ref="J68:J85" si="23">C68/C$4</f>
        <v>0.93055589986111253</v>
      </c>
      <c r="K68" s="24">
        <f t="shared" ref="K68:K85" si="24">D68/D$4</f>
        <v>0.87770042749947086</v>
      </c>
      <c r="L68" s="24">
        <f t="shared" ref="L68:L85" si="25">E68/E$4</f>
        <v>1.3748652192918549</v>
      </c>
      <c r="M68" s="24">
        <f t="shared" ref="M68:M85" si="26">F68/F$4</f>
        <v>1.0719139921877869</v>
      </c>
      <c r="N68" s="63">
        <f t="shared" ref="N68:N85" si="27">G68/G$4</f>
        <v>-9.125</v>
      </c>
      <c r="O68" s="18"/>
      <c r="P68" s="3">
        <v>1</v>
      </c>
      <c r="Q68" s="2">
        <v>10.705</v>
      </c>
      <c r="R68" s="2">
        <v>12.254300000000001</v>
      </c>
      <c r="S68" s="2">
        <v>9.8462999999999994</v>
      </c>
      <c r="T68" s="2">
        <v>1011.154</v>
      </c>
      <c r="V68" s="2">
        <f t="shared" ref="V68:V85" si="28">P68/P$4</f>
        <v>1</v>
      </c>
      <c r="W68" s="24">
        <f t="shared" ref="W68:W85" si="29">Q68/Q$4</f>
        <v>1.1250656857593273</v>
      </c>
      <c r="X68" s="24">
        <f t="shared" ref="X68:X85" si="30">R68/R$4</f>
        <v>1.0095149438165223</v>
      </c>
      <c r="Y68" s="24">
        <f t="shared" ref="Y68:Y85" si="31">S68/S$4</f>
        <v>1.2604554706401934</v>
      </c>
      <c r="Z68" s="66">
        <f t="shared" ref="Z68:Z85" si="32">T68/T$4</f>
        <v>1.2779476884613086</v>
      </c>
      <c r="AM68" s="18"/>
      <c r="AO68" s="11"/>
      <c r="AP68" s="11"/>
      <c r="AQ68" s="11"/>
      <c r="AR68" s="11"/>
      <c r="AS68" s="11"/>
      <c r="AT68" s="11"/>
    </row>
    <row r="69" spans="1:46" x14ac:dyDescent="0.35">
      <c r="A69" s="4">
        <v>43983</v>
      </c>
      <c r="B69" s="2">
        <v>1649.38</v>
      </c>
      <c r="C69" s="2">
        <v>3077.9180000000001</v>
      </c>
      <c r="D69" s="2">
        <v>6166.42</v>
      </c>
      <c r="E69" s="2">
        <v>3055.73</v>
      </c>
      <c r="F69" s="2">
        <v>9831.49</v>
      </c>
      <c r="G69" s="28">
        <v>-0.73</v>
      </c>
      <c r="I69" s="24">
        <f t="shared" si="22"/>
        <v>1.1262025878256121</v>
      </c>
      <c r="J69" s="24">
        <f t="shared" si="23"/>
        <v>0.97822548094189299</v>
      </c>
      <c r="K69" s="24">
        <f t="shared" si="24"/>
        <v>0.93913120289243679</v>
      </c>
      <c r="L69" s="24">
        <f t="shared" si="25"/>
        <v>1.4841565884695711</v>
      </c>
      <c r="M69" s="24">
        <f t="shared" si="26"/>
        <v>1.0944100042634333</v>
      </c>
      <c r="N69" s="63">
        <f t="shared" si="27"/>
        <v>-9.125</v>
      </c>
      <c r="O69" s="18"/>
      <c r="P69" s="3">
        <v>1</v>
      </c>
      <c r="Q69" s="2">
        <v>10.443</v>
      </c>
      <c r="R69" s="2">
        <v>11.632</v>
      </c>
      <c r="S69" s="2">
        <v>9.3788999999999998</v>
      </c>
      <c r="T69" s="2">
        <v>976.69749999999999</v>
      </c>
      <c r="V69" s="2">
        <f t="shared" si="28"/>
        <v>1</v>
      </c>
      <c r="W69" s="24">
        <f t="shared" si="29"/>
        <v>1.0975302154492905</v>
      </c>
      <c r="X69" s="24">
        <f t="shared" si="30"/>
        <v>0.95824957985962367</v>
      </c>
      <c r="Y69" s="24">
        <f t="shared" si="31"/>
        <v>1.2006221437075155</v>
      </c>
      <c r="Z69" s="66">
        <f t="shared" si="32"/>
        <v>1.2343998168933108</v>
      </c>
      <c r="AM69" s="18"/>
      <c r="AO69" s="11"/>
      <c r="AP69" s="11"/>
      <c r="AQ69" s="11"/>
      <c r="AR69" s="11"/>
      <c r="AS69" s="11"/>
      <c r="AT69" s="11"/>
    </row>
    <row r="70" spans="1:46" x14ac:dyDescent="0.35">
      <c r="A70" s="4">
        <v>44013</v>
      </c>
      <c r="B70" s="2">
        <v>1675.04</v>
      </c>
      <c r="C70" s="2">
        <v>3228.451</v>
      </c>
      <c r="D70" s="2">
        <v>6157.96</v>
      </c>
      <c r="E70" s="2">
        <v>3115.86</v>
      </c>
      <c r="F70" s="2">
        <v>10089.67</v>
      </c>
      <c r="G70" s="28">
        <v>-0.73</v>
      </c>
      <c r="I70" s="24">
        <f t="shared" si="22"/>
        <v>1.1437233279847052</v>
      </c>
      <c r="J70" s="24">
        <f t="shared" si="23"/>
        <v>1.0260679563823127</v>
      </c>
      <c r="K70" s="24">
        <f t="shared" si="24"/>
        <v>0.93784276487224516</v>
      </c>
      <c r="L70" s="24">
        <f t="shared" si="25"/>
        <v>1.5133615037155763</v>
      </c>
      <c r="M70" s="24">
        <f t="shared" si="26"/>
        <v>1.1231497756409898</v>
      </c>
      <c r="N70" s="63">
        <f t="shared" si="27"/>
        <v>-9.125</v>
      </c>
      <c r="O70" s="18"/>
      <c r="P70" s="3">
        <v>1</v>
      </c>
      <c r="Q70" s="2">
        <v>10.459</v>
      </c>
      <c r="R70" s="2">
        <v>11.5388</v>
      </c>
      <c r="S70" s="2">
        <v>9.3163999999999998</v>
      </c>
      <c r="T70" s="2">
        <v>983.45339999999999</v>
      </c>
      <c r="V70" s="2">
        <f t="shared" si="28"/>
        <v>1</v>
      </c>
      <c r="W70" s="24">
        <f t="shared" si="29"/>
        <v>1.0992117708880713</v>
      </c>
      <c r="X70" s="24">
        <f t="shared" si="30"/>
        <v>0.95057172043365079</v>
      </c>
      <c r="Y70" s="24">
        <f t="shared" si="31"/>
        <v>1.192621324423621</v>
      </c>
      <c r="Z70" s="66">
        <f t="shared" si="32"/>
        <v>1.2429382658224313</v>
      </c>
      <c r="AM70" s="18"/>
      <c r="AO70" s="11"/>
      <c r="AP70" s="11"/>
      <c r="AQ70" s="11"/>
      <c r="AR70" s="11"/>
      <c r="AS70" s="11"/>
      <c r="AT70" s="11"/>
    </row>
    <row r="71" spans="1:46" x14ac:dyDescent="0.35">
      <c r="A71" s="4">
        <v>44044</v>
      </c>
      <c r="B71" s="2">
        <v>1746.32</v>
      </c>
      <c r="C71" s="2">
        <v>3248.279</v>
      </c>
      <c r="D71" s="2">
        <v>6032.85</v>
      </c>
      <c r="E71" s="2">
        <v>3294.61</v>
      </c>
      <c r="F71" s="2">
        <v>10229.67</v>
      </c>
      <c r="G71" s="28">
        <v>-0.73</v>
      </c>
      <c r="I71" s="24">
        <f t="shared" si="22"/>
        <v>1.1923935679901676</v>
      </c>
      <c r="J71" s="24">
        <f t="shared" si="23"/>
        <v>1.0323697015347553</v>
      </c>
      <c r="K71" s="24">
        <f t="shared" si="24"/>
        <v>0.91878880734196455</v>
      </c>
      <c r="L71" s="24">
        <f t="shared" si="25"/>
        <v>1.6001797076108601</v>
      </c>
      <c r="M71" s="24">
        <f t="shared" si="26"/>
        <v>1.1387341276158056</v>
      </c>
      <c r="N71" s="63">
        <f t="shared" si="27"/>
        <v>-9.125</v>
      </c>
      <c r="O71" s="18"/>
      <c r="P71" s="3">
        <v>1</v>
      </c>
      <c r="Q71" s="2">
        <v>10.33</v>
      </c>
      <c r="R71" s="2">
        <v>11.485799999999999</v>
      </c>
      <c r="S71" s="2">
        <v>8.7838999999999992</v>
      </c>
      <c r="T71" s="2">
        <v>956.66089999999997</v>
      </c>
      <c r="V71" s="2">
        <f t="shared" si="28"/>
        <v>1</v>
      </c>
      <c r="W71" s="24">
        <f t="shared" si="29"/>
        <v>1.0856542301629006</v>
      </c>
      <c r="X71" s="24">
        <f t="shared" si="30"/>
        <v>0.94620555573862319</v>
      </c>
      <c r="Y71" s="24">
        <f t="shared" si="31"/>
        <v>1.1244543441248382</v>
      </c>
      <c r="Z71" s="66">
        <f t="shared" si="32"/>
        <v>1.2090765460022064</v>
      </c>
      <c r="AM71" s="18"/>
      <c r="AO71" s="11"/>
      <c r="AP71" s="11"/>
      <c r="AQ71" s="11"/>
      <c r="AR71" s="11"/>
      <c r="AS71" s="11"/>
      <c r="AT71" s="11"/>
    </row>
    <row r="72" spans="1:46" x14ac:dyDescent="0.35">
      <c r="A72" s="4">
        <v>44075</v>
      </c>
      <c r="B72" s="2">
        <v>1769.44</v>
      </c>
      <c r="C72" s="2">
        <v>3277.576</v>
      </c>
      <c r="D72" s="2">
        <v>5862.05</v>
      </c>
      <c r="E72" s="2">
        <v>3526.65</v>
      </c>
      <c r="F72" s="2">
        <v>10188.85</v>
      </c>
      <c r="G72" s="28">
        <v>-0.73</v>
      </c>
      <c r="I72" s="24">
        <f t="shared" si="22"/>
        <v>1.2081799870267318</v>
      </c>
      <c r="J72" s="24">
        <f t="shared" si="23"/>
        <v>1.0416808891346701</v>
      </c>
      <c r="K72" s="24">
        <f t="shared" si="24"/>
        <v>0.89277637071681926</v>
      </c>
      <c r="L72" s="24">
        <f t="shared" si="25"/>
        <v>1.7128806644324639</v>
      </c>
      <c r="M72" s="24">
        <f t="shared" si="26"/>
        <v>1.1341901758471487</v>
      </c>
      <c r="N72" s="63">
        <f t="shared" si="27"/>
        <v>-9.125</v>
      </c>
      <c r="O72" s="18"/>
      <c r="P72" s="3">
        <v>1</v>
      </c>
      <c r="Q72" s="2">
        <v>10.316000000000001</v>
      </c>
      <c r="R72" s="2">
        <v>11.550800000000001</v>
      </c>
      <c r="S72" s="2">
        <v>8.6190999999999995</v>
      </c>
      <c r="T72" s="2">
        <v>956.18409999999994</v>
      </c>
      <c r="V72" s="2">
        <f t="shared" si="28"/>
        <v>1</v>
      </c>
      <c r="W72" s="24">
        <f t="shared" si="29"/>
        <v>1.0841828691539674</v>
      </c>
      <c r="X72" s="24">
        <f t="shared" si="30"/>
        <v>0.95156028602497778</v>
      </c>
      <c r="Y72" s="24">
        <f t="shared" si="31"/>
        <v>1.103357783837065</v>
      </c>
      <c r="Z72" s="66">
        <f t="shared" si="32"/>
        <v>1.2084739419895056</v>
      </c>
      <c r="AM72" s="18"/>
      <c r="AO72" s="11"/>
      <c r="AP72" s="11"/>
      <c r="AQ72" s="11"/>
      <c r="AR72" s="11"/>
      <c r="AS72" s="11"/>
      <c r="AT72" s="11"/>
    </row>
    <row r="73" spans="1:46" x14ac:dyDescent="0.35">
      <c r="A73" s="4">
        <v>44105</v>
      </c>
      <c r="B73" s="2">
        <v>1830.04</v>
      </c>
      <c r="C73" s="2">
        <v>3194.0940000000001</v>
      </c>
      <c r="D73" s="2">
        <v>5879.45</v>
      </c>
      <c r="E73" s="2">
        <v>3380.8</v>
      </c>
      <c r="F73" s="2">
        <v>10238.120000000001</v>
      </c>
      <c r="G73" s="28">
        <v>-0.73</v>
      </c>
      <c r="I73" s="24">
        <f t="shared" si="22"/>
        <v>1.2495578846744735</v>
      </c>
      <c r="J73" s="24">
        <f t="shared" si="23"/>
        <v>1.0151485969813407</v>
      </c>
      <c r="K73" s="24">
        <f t="shared" si="24"/>
        <v>0.89542634962359635</v>
      </c>
      <c r="L73" s="24">
        <f t="shared" si="25"/>
        <v>1.6420418670163679</v>
      </c>
      <c r="M73" s="24">
        <f t="shared" si="26"/>
        <v>1.1396747545742856</v>
      </c>
      <c r="N73" s="63">
        <f t="shared" si="27"/>
        <v>-9.125</v>
      </c>
      <c r="O73" s="18"/>
      <c r="P73" s="3">
        <v>1</v>
      </c>
      <c r="Q73" s="2">
        <v>10.493</v>
      </c>
      <c r="R73" s="2">
        <v>11.565200000000001</v>
      </c>
      <c r="S73" s="2">
        <v>8.9396000000000004</v>
      </c>
      <c r="T73" s="2">
        <v>971.6748</v>
      </c>
      <c r="V73" s="2">
        <f t="shared" si="28"/>
        <v>1</v>
      </c>
      <c r="W73" s="24">
        <f t="shared" si="29"/>
        <v>1.1027850761954807</v>
      </c>
      <c r="X73" s="24">
        <f t="shared" si="30"/>
        <v>0.9527465647345702</v>
      </c>
      <c r="Y73" s="24">
        <f t="shared" si="31"/>
        <v>1.1443859851248768</v>
      </c>
      <c r="Z73" s="66">
        <f t="shared" si="32"/>
        <v>1.22805187399358</v>
      </c>
      <c r="AM73" s="18"/>
      <c r="AO73" s="11"/>
      <c r="AP73" s="11"/>
      <c r="AQ73" s="11"/>
      <c r="AR73" s="11"/>
      <c r="AS73" s="11"/>
      <c r="AT73" s="11"/>
    </row>
    <row r="74" spans="1:46" x14ac:dyDescent="0.35">
      <c r="A74" s="4">
        <v>44136</v>
      </c>
      <c r="B74" s="2">
        <v>1748.42</v>
      </c>
      <c r="C74" s="2">
        <v>3019.5360000000001</v>
      </c>
      <c r="D74" s="2">
        <v>5654.97</v>
      </c>
      <c r="E74" s="2">
        <v>3310.24</v>
      </c>
      <c r="F74" s="2">
        <v>9791.68</v>
      </c>
      <c r="G74" s="28">
        <v>-0.73</v>
      </c>
      <c r="I74" s="24">
        <f t="shared" si="22"/>
        <v>1.1938274555324162</v>
      </c>
      <c r="J74" s="24">
        <f t="shared" si="23"/>
        <v>0.95967048369104035</v>
      </c>
      <c r="K74" s="24">
        <f t="shared" si="24"/>
        <v>0.86123857577340546</v>
      </c>
      <c r="L74" s="24">
        <f t="shared" si="25"/>
        <v>1.6077711399290882</v>
      </c>
      <c r="M74" s="24">
        <f t="shared" si="26"/>
        <v>1.0899784824625947</v>
      </c>
      <c r="N74" s="63">
        <f t="shared" si="27"/>
        <v>-9.125</v>
      </c>
      <c r="O74" s="18"/>
      <c r="P74" s="3">
        <v>1</v>
      </c>
      <c r="Q74" s="2">
        <v>10.384</v>
      </c>
      <c r="R74" s="2">
        <v>11.491099999999999</v>
      </c>
      <c r="S74" s="2">
        <v>8.93</v>
      </c>
      <c r="T74" s="2">
        <v>972.55</v>
      </c>
      <c r="V74" s="2">
        <f t="shared" si="28"/>
        <v>1</v>
      </c>
      <c r="W74" s="24">
        <f t="shared" si="29"/>
        <v>1.091329479768786</v>
      </c>
      <c r="X74" s="24">
        <f t="shared" si="30"/>
        <v>0.94664217220812596</v>
      </c>
      <c r="Y74" s="24">
        <f t="shared" si="31"/>
        <v>1.1431570592828706</v>
      </c>
      <c r="Z74" s="66">
        <f t="shared" si="32"/>
        <v>1.2291579961242753</v>
      </c>
      <c r="AM74" s="18"/>
      <c r="AO74" s="11"/>
      <c r="AP74" s="11"/>
      <c r="AQ74" s="11"/>
      <c r="AR74" s="11"/>
      <c r="AS74" s="11"/>
      <c r="AT74" s="11"/>
    </row>
    <row r="75" spans="1:46" x14ac:dyDescent="0.35">
      <c r="A75" s="4">
        <v>44166</v>
      </c>
      <c r="B75" s="2">
        <v>1924</v>
      </c>
      <c r="C75" s="2">
        <v>3525.2449999999999</v>
      </c>
      <c r="D75" s="2">
        <v>6384.73</v>
      </c>
      <c r="E75" s="2">
        <v>3662.45</v>
      </c>
      <c r="F75" s="2">
        <v>10449.209999999999</v>
      </c>
      <c r="G75" s="28">
        <v>-0.73</v>
      </c>
      <c r="I75" s="24">
        <f t="shared" si="22"/>
        <v>1.3137141101362193</v>
      </c>
      <c r="J75" s="24">
        <f t="shared" si="23"/>
        <v>1.120395178027161</v>
      </c>
      <c r="K75" s="24">
        <f t="shared" si="24"/>
        <v>0.97237930031418995</v>
      </c>
      <c r="L75" s="24">
        <f t="shared" si="25"/>
        <v>1.7788382145806012</v>
      </c>
      <c r="M75" s="24">
        <f t="shared" si="26"/>
        <v>1.1631726178483128</v>
      </c>
      <c r="N75" s="63">
        <f t="shared" si="27"/>
        <v>-9.125</v>
      </c>
      <c r="O75" s="18"/>
      <c r="P75" s="3">
        <v>1</v>
      </c>
      <c r="Q75" s="2">
        <v>10.206</v>
      </c>
      <c r="R75" s="2">
        <v>11.421900000000001</v>
      </c>
      <c r="S75" s="2">
        <v>8.5233000000000008</v>
      </c>
      <c r="T75" s="2">
        <v>940.32129999999995</v>
      </c>
      <c r="V75" s="2">
        <f t="shared" si="28"/>
        <v>1</v>
      </c>
      <c r="W75" s="24">
        <f t="shared" si="29"/>
        <v>1.0726221755123488</v>
      </c>
      <c r="X75" s="24">
        <f t="shared" si="30"/>
        <v>0.94094144396480717</v>
      </c>
      <c r="Y75" s="24">
        <f t="shared" si="31"/>
        <v>1.0910941280387112</v>
      </c>
      <c r="Z75" s="66">
        <f t="shared" si="32"/>
        <v>1.1884257311407882</v>
      </c>
      <c r="AM75" s="18"/>
      <c r="AO75" s="11"/>
      <c r="AP75" s="11"/>
      <c r="AQ75" s="11"/>
      <c r="AR75" s="11"/>
      <c r="AS75" s="11"/>
      <c r="AT75" s="11"/>
    </row>
    <row r="76" spans="1:46" x14ac:dyDescent="0.35">
      <c r="A76" s="4">
        <v>44197</v>
      </c>
      <c r="B76" s="2">
        <v>1874.74</v>
      </c>
      <c r="C76" s="2">
        <v>3552.6419999999998</v>
      </c>
      <c r="D76" s="2">
        <v>6460.52</v>
      </c>
      <c r="E76" s="2">
        <v>3756.07</v>
      </c>
      <c r="F76" s="2">
        <v>10703.51</v>
      </c>
      <c r="G76" s="28">
        <v>-0.73</v>
      </c>
      <c r="I76" s="24">
        <f t="shared" si="22"/>
        <v>1.2800792052166194</v>
      </c>
      <c r="J76" s="24">
        <f t="shared" si="23"/>
        <v>1.1291025066503944</v>
      </c>
      <c r="K76" s="24">
        <f t="shared" si="24"/>
        <v>0.98392193832250252</v>
      </c>
      <c r="L76" s="24">
        <f t="shared" si="25"/>
        <v>1.8243090970906795</v>
      </c>
      <c r="M76" s="24">
        <f t="shared" si="26"/>
        <v>1.1914804800425676</v>
      </c>
      <c r="N76" s="63">
        <f t="shared" si="27"/>
        <v>-9.125</v>
      </c>
      <c r="O76" s="18"/>
      <c r="P76" s="3">
        <v>1</v>
      </c>
      <c r="Q76" s="2">
        <v>10.038</v>
      </c>
      <c r="R76" s="2">
        <v>11.087300000000001</v>
      </c>
      <c r="S76" s="2">
        <v>8.1885999999999992</v>
      </c>
      <c r="T76" s="2">
        <v>925.41409999999996</v>
      </c>
      <c r="V76" s="2">
        <f t="shared" si="28"/>
        <v>1</v>
      </c>
      <c r="W76" s="24">
        <f t="shared" si="29"/>
        <v>1.0549658434051497</v>
      </c>
      <c r="X76" s="24">
        <f t="shared" si="30"/>
        <v>0.91337694005997305</v>
      </c>
      <c r="Y76" s="24">
        <f t="shared" si="31"/>
        <v>1.0482481406095983</v>
      </c>
      <c r="Z76" s="66">
        <f t="shared" si="32"/>
        <v>1.1695852560188678</v>
      </c>
      <c r="AM76" s="18"/>
      <c r="AO76" s="11"/>
      <c r="AP76" s="11"/>
      <c r="AQ76" s="11"/>
      <c r="AR76" s="11"/>
      <c r="AS76" s="11"/>
      <c r="AT76" s="11"/>
    </row>
    <row r="77" spans="1:46" x14ac:dyDescent="0.35">
      <c r="A77" s="4">
        <v>44228</v>
      </c>
      <c r="B77" s="2">
        <v>1977.81</v>
      </c>
      <c r="C77" s="2">
        <v>3530.848</v>
      </c>
      <c r="D77" s="2">
        <v>6466.42</v>
      </c>
      <c r="E77" s="2">
        <v>3773.86</v>
      </c>
      <c r="F77" s="2">
        <v>10740.22</v>
      </c>
      <c r="G77" s="28">
        <v>-0.73</v>
      </c>
      <c r="I77" s="24">
        <f t="shared" si="22"/>
        <v>1.3504557713973575</v>
      </c>
      <c r="J77" s="24">
        <f t="shared" si="23"/>
        <v>1.1221759263673434</v>
      </c>
      <c r="K77" s="24">
        <f t="shared" si="24"/>
        <v>0.98482049438859354</v>
      </c>
      <c r="L77" s="24">
        <f t="shared" si="25"/>
        <v>1.8329496332993345</v>
      </c>
      <c r="M77" s="24">
        <f t="shared" si="26"/>
        <v>1.1955669197639638</v>
      </c>
      <c r="N77" s="63">
        <f t="shared" si="27"/>
        <v>-9.125</v>
      </c>
      <c r="O77" s="18"/>
      <c r="P77" s="3">
        <v>1</v>
      </c>
      <c r="Q77" s="2">
        <v>10.143000000000001</v>
      </c>
      <c r="R77" s="2">
        <v>11.4998</v>
      </c>
      <c r="S77" s="2">
        <v>8.3734999999999999</v>
      </c>
      <c r="T77" s="2">
        <v>937.69870000000003</v>
      </c>
      <c r="V77" s="2">
        <f t="shared" si="28"/>
        <v>1</v>
      </c>
      <c r="W77" s="24">
        <f t="shared" si="29"/>
        <v>1.0660010509721491</v>
      </c>
      <c r="X77" s="24">
        <f t="shared" si="30"/>
        <v>0.94735888226183818</v>
      </c>
      <c r="Y77" s="24">
        <f t="shared" si="31"/>
        <v>1.0719177643790725</v>
      </c>
      <c r="Z77" s="66">
        <f t="shared" si="32"/>
        <v>1.185111156300795</v>
      </c>
      <c r="AM77" s="18"/>
      <c r="AO77" s="11"/>
      <c r="AP77" s="11"/>
      <c r="AQ77" s="11"/>
      <c r="AR77" s="11"/>
      <c r="AS77" s="11"/>
      <c r="AT77" s="11"/>
    </row>
    <row r="78" spans="1:46" x14ac:dyDescent="0.35">
      <c r="A78" s="4">
        <v>44256</v>
      </c>
      <c r="B78" s="2">
        <v>2054.67</v>
      </c>
      <c r="C78" s="2">
        <v>3706.6170000000002</v>
      </c>
      <c r="D78" s="2">
        <v>6588.53</v>
      </c>
      <c r="E78" s="2">
        <v>3901.82</v>
      </c>
      <c r="F78" s="2">
        <v>10706.59</v>
      </c>
      <c r="G78" s="28">
        <v>-0.73</v>
      </c>
      <c r="I78" s="24">
        <f t="shared" si="22"/>
        <v>1.4029360554436516</v>
      </c>
      <c r="J78" s="24">
        <f t="shared" si="23"/>
        <v>1.1780389203001498</v>
      </c>
      <c r="K78" s="24">
        <f t="shared" si="24"/>
        <v>1.0034175590039125</v>
      </c>
      <c r="L78" s="24">
        <f t="shared" si="25"/>
        <v>1.8950993248822185</v>
      </c>
      <c r="M78" s="24">
        <f t="shared" si="26"/>
        <v>1.1918233357860133</v>
      </c>
      <c r="N78" s="63">
        <f t="shared" si="27"/>
        <v>-9.125</v>
      </c>
      <c r="O78" s="18"/>
      <c r="P78" s="3">
        <v>1</v>
      </c>
      <c r="Q78" s="2">
        <v>10.17</v>
      </c>
      <c r="R78" s="2">
        <v>11.7598</v>
      </c>
      <c r="S78" s="2">
        <v>8.4329000000000001</v>
      </c>
      <c r="T78" s="2">
        <v>926.42750000000001</v>
      </c>
      <c r="V78" s="2">
        <f t="shared" si="28"/>
        <v>1</v>
      </c>
      <c r="W78" s="24">
        <f t="shared" si="29"/>
        <v>1.0688386757750918</v>
      </c>
      <c r="X78" s="24">
        <f t="shared" si="30"/>
        <v>0.96877780340725606</v>
      </c>
      <c r="Y78" s="24">
        <f t="shared" si="31"/>
        <v>1.0795217430264858</v>
      </c>
      <c r="Z78" s="66">
        <f t="shared" si="32"/>
        <v>1.1708660423159962</v>
      </c>
      <c r="AM78" s="18"/>
      <c r="AO78" s="11"/>
      <c r="AP78" s="11"/>
      <c r="AQ78" s="11"/>
      <c r="AR78" s="11"/>
      <c r="AS78" s="11"/>
      <c r="AT78" s="11"/>
    </row>
    <row r="79" spans="1:46" x14ac:dyDescent="0.35">
      <c r="A79" s="4">
        <v>44287</v>
      </c>
      <c r="B79" s="2">
        <v>2202.61</v>
      </c>
      <c r="C79" s="2">
        <v>3945.9569999999999</v>
      </c>
      <c r="D79" s="2">
        <v>6737.3</v>
      </c>
      <c r="E79" s="2">
        <v>4019.87</v>
      </c>
      <c r="F79" s="2">
        <v>11118.03</v>
      </c>
      <c r="G79" s="28">
        <v>-0.73</v>
      </c>
      <c r="I79" s="24">
        <f t="shared" si="22"/>
        <v>1.5039500187770989</v>
      </c>
      <c r="J79" s="24">
        <f t="shared" si="23"/>
        <v>1.2541060821311774</v>
      </c>
      <c r="K79" s="24">
        <f t="shared" si="24"/>
        <v>1.0260748786568568</v>
      </c>
      <c r="L79" s="24">
        <f t="shared" si="25"/>
        <v>1.9524357666715235</v>
      </c>
      <c r="M79" s="24">
        <f t="shared" si="26"/>
        <v>1.2376235199040004</v>
      </c>
      <c r="N79" s="63">
        <f t="shared" si="27"/>
        <v>-9.125</v>
      </c>
      <c r="O79" s="18"/>
      <c r="P79" s="3">
        <v>1</v>
      </c>
      <c r="Q79" s="2">
        <v>10.263</v>
      </c>
      <c r="R79" s="2">
        <v>12.0419</v>
      </c>
      <c r="S79" s="2">
        <v>8.7436000000000007</v>
      </c>
      <c r="T79" s="2">
        <v>925.47559999999999</v>
      </c>
      <c r="V79" s="2">
        <f t="shared" si="28"/>
        <v>1</v>
      </c>
      <c r="W79" s="24">
        <f t="shared" si="29"/>
        <v>1.0786127167630057</v>
      </c>
      <c r="X79" s="24">
        <f t="shared" si="30"/>
        <v>0.99201733285003457</v>
      </c>
      <c r="Y79" s="24">
        <f t="shared" si="31"/>
        <v>1.1192954158505832</v>
      </c>
      <c r="Z79" s="66">
        <f t="shared" si="32"/>
        <v>1.1696629828367811</v>
      </c>
      <c r="AM79" s="18"/>
      <c r="AO79" s="11"/>
      <c r="AP79" s="11"/>
      <c r="AQ79" s="11"/>
      <c r="AR79" s="11"/>
      <c r="AS79" s="11"/>
      <c r="AT79" s="11"/>
    </row>
    <row r="80" spans="1:46" x14ac:dyDescent="0.35">
      <c r="A80" s="4">
        <v>44317</v>
      </c>
      <c r="B80" s="2">
        <v>2231.59</v>
      </c>
      <c r="C80" s="2">
        <v>4000.2530000000002</v>
      </c>
      <c r="D80" s="2">
        <v>6969.81</v>
      </c>
      <c r="E80" s="2">
        <v>4192.66</v>
      </c>
      <c r="F80" s="2">
        <v>11119</v>
      </c>
      <c r="G80" s="28">
        <v>-0.73</v>
      </c>
      <c r="I80" s="24">
        <f t="shared" si="22"/>
        <v>1.5237376668601279</v>
      </c>
      <c r="J80" s="24">
        <f t="shared" si="23"/>
        <v>1.2713624647616506</v>
      </c>
      <c r="K80" s="24">
        <f t="shared" si="24"/>
        <v>1.0614856025427615</v>
      </c>
      <c r="L80" s="24">
        <f t="shared" si="25"/>
        <v>2.036359220943222</v>
      </c>
      <c r="M80" s="24">
        <f t="shared" si="26"/>
        <v>1.2377314971998259</v>
      </c>
      <c r="N80" s="63">
        <f t="shared" si="27"/>
        <v>-9.125</v>
      </c>
      <c r="O80" s="18"/>
      <c r="P80" s="3">
        <v>1</v>
      </c>
      <c r="Q80" s="2">
        <v>10.167999999999999</v>
      </c>
      <c r="R80" s="2">
        <v>11.691599999999999</v>
      </c>
      <c r="S80" s="2">
        <v>8.4481000000000002</v>
      </c>
      <c r="T80" s="2">
        <v>925.33180000000004</v>
      </c>
      <c r="V80" s="2">
        <f t="shared" si="28"/>
        <v>1</v>
      </c>
      <c r="W80" s="24">
        <f t="shared" si="29"/>
        <v>1.0686284813452442</v>
      </c>
      <c r="X80" s="24">
        <f t="shared" si="30"/>
        <v>0.96315945562988103</v>
      </c>
      <c r="Y80" s="24">
        <f t="shared" si="31"/>
        <v>1.0814675422763291</v>
      </c>
      <c r="Z80" s="66">
        <f t="shared" si="32"/>
        <v>1.1694812411064406</v>
      </c>
      <c r="AM80" s="18"/>
      <c r="AO80" s="11"/>
      <c r="AP80" s="11"/>
      <c r="AQ80" s="11"/>
      <c r="AR80" s="11"/>
      <c r="AS80" s="11"/>
      <c r="AT80" s="11"/>
    </row>
    <row r="81" spans="1:46" x14ac:dyDescent="0.35">
      <c r="A81" s="4">
        <v>44348</v>
      </c>
      <c r="B81" s="2">
        <v>2264.52</v>
      </c>
      <c r="C81" s="2">
        <v>4071.7469999999998</v>
      </c>
      <c r="D81" s="2">
        <v>7080.46</v>
      </c>
      <c r="E81" s="2">
        <v>4202.04</v>
      </c>
      <c r="F81" s="2">
        <v>11434.88</v>
      </c>
      <c r="G81" s="28">
        <v>-0.73</v>
      </c>
      <c r="I81" s="24">
        <f t="shared" si="22"/>
        <v>1.5462223891297668</v>
      </c>
      <c r="J81" s="24">
        <f t="shared" si="23"/>
        <v>1.2940847245926337</v>
      </c>
      <c r="K81" s="24">
        <f t="shared" si="24"/>
        <v>1.0783373362229272</v>
      </c>
      <c r="L81" s="24">
        <f t="shared" si="25"/>
        <v>2.0409150517266501</v>
      </c>
      <c r="M81" s="24">
        <f t="shared" si="26"/>
        <v>1.2728942479270027</v>
      </c>
      <c r="N81" s="63">
        <f t="shared" si="27"/>
        <v>-9.125</v>
      </c>
      <c r="O81" s="18"/>
      <c r="P81" s="3">
        <v>1</v>
      </c>
      <c r="Q81" s="2">
        <v>10.124000000000001</v>
      </c>
      <c r="R81" s="2">
        <v>11.7776</v>
      </c>
      <c r="S81" s="2">
        <v>8.2727000000000004</v>
      </c>
      <c r="T81" s="2">
        <v>921.14160000000004</v>
      </c>
      <c r="V81" s="2">
        <f t="shared" si="28"/>
        <v>1</v>
      </c>
      <c r="W81" s="24">
        <f t="shared" si="29"/>
        <v>1.0640042038885968</v>
      </c>
      <c r="X81" s="24">
        <f t="shared" si="30"/>
        <v>0.9702441757010577</v>
      </c>
      <c r="Y81" s="24">
        <f t="shared" si="31"/>
        <v>1.0590140430380071</v>
      </c>
      <c r="Z81" s="66">
        <f t="shared" si="32"/>
        <v>1.16418545391261</v>
      </c>
      <c r="AM81" s="18"/>
      <c r="AO81" s="11"/>
      <c r="AP81" s="11"/>
      <c r="AQ81" s="11"/>
      <c r="AR81" s="11"/>
      <c r="AS81" s="11"/>
      <c r="AT81" s="11"/>
    </row>
    <row r="82" spans="1:46" x14ac:dyDescent="0.35">
      <c r="A82" s="4">
        <v>44378</v>
      </c>
      <c r="B82" s="2">
        <v>2273.89</v>
      </c>
      <c r="C82" s="2">
        <v>4078.8919999999998</v>
      </c>
      <c r="D82" s="2">
        <v>7125.16</v>
      </c>
      <c r="E82" s="2">
        <v>4319.9399999999996</v>
      </c>
      <c r="F82" s="2">
        <v>11977.03</v>
      </c>
      <c r="G82" s="28">
        <v>-0.73</v>
      </c>
      <c r="I82" s="24">
        <f t="shared" si="22"/>
        <v>1.552620258782561</v>
      </c>
      <c r="J82" s="24">
        <f t="shared" si="23"/>
        <v>1.2963555521654702</v>
      </c>
      <c r="K82" s="24">
        <f t="shared" si="24"/>
        <v>1.0851450406558545</v>
      </c>
      <c r="L82" s="24">
        <f t="shared" si="25"/>
        <v>2.0981786390791197</v>
      </c>
      <c r="M82" s="24">
        <f t="shared" si="26"/>
        <v>1.3332446509494766</v>
      </c>
      <c r="N82" s="63">
        <f t="shared" si="27"/>
        <v>-9.125</v>
      </c>
      <c r="O82" s="18"/>
      <c r="P82" s="3">
        <v>1</v>
      </c>
      <c r="Q82" s="2">
        <v>10.146000000000001</v>
      </c>
      <c r="R82" s="2">
        <v>11.8353</v>
      </c>
      <c r="S82" s="2">
        <v>8.5592000000000006</v>
      </c>
      <c r="T82" s="2">
        <v>924.99</v>
      </c>
      <c r="V82" s="2">
        <f t="shared" si="28"/>
        <v>1</v>
      </c>
      <c r="W82" s="24">
        <f t="shared" si="29"/>
        <v>1.0663163426169207</v>
      </c>
      <c r="X82" s="24">
        <f t="shared" si="30"/>
        <v>0.97499752858602173</v>
      </c>
      <c r="Y82" s="24">
        <f t="shared" si="31"/>
        <v>1.0956897986353804</v>
      </c>
      <c r="Z82" s="66">
        <f t="shared" si="32"/>
        <v>1.16904925693794</v>
      </c>
      <c r="AM82" s="18"/>
      <c r="AO82" s="11"/>
      <c r="AP82" s="11"/>
      <c r="AQ82" s="11"/>
      <c r="AR82" s="11"/>
      <c r="AS82" s="11"/>
      <c r="AT82" s="11"/>
    </row>
    <row r="83" spans="1:46" x14ac:dyDescent="0.35">
      <c r="A83" s="4">
        <v>44409</v>
      </c>
      <c r="B83" s="2">
        <v>2381.66</v>
      </c>
      <c r="C83" s="2">
        <v>4116.6210000000001</v>
      </c>
      <c r="D83" s="2">
        <v>7081.72</v>
      </c>
      <c r="E83" s="2">
        <v>4387.16</v>
      </c>
      <c r="F83" s="2">
        <v>12171.02</v>
      </c>
      <c r="G83" s="28">
        <v>-0.73</v>
      </c>
      <c r="I83" s="24">
        <f t="shared" si="22"/>
        <v>1.6262060018435696</v>
      </c>
      <c r="J83" s="24">
        <f t="shared" si="23"/>
        <v>1.3083466023397947</v>
      </c>
      <c r="K83" s="24">
        <f t="shared" si="24"/>
        <v>1.078529231247211</v>
      </c>
      <c r="L83" s="24">
        <f t="shared" si="25"/>
        <v>2.1308271407062023</v>
      </c>
      <c r="M83" s="24">
        <f t="shared" si="26"/>
        <v>1.3548389969465802</v>
      </c>
      <c r="N83" s="63">
        <f t="shared" si="27"/>
        <v>-9.125</v>
      </c>
      <c r="O83" s="18"/>
      <c r="P83" s="3">
        <v>1</v>
      </c>
      <c r="Q83" s="2">
        <v>10.204000000000001</v>
      </c>
      <c r="R83" s="2">
        <v>11.9582</v>
      </c>
      <c r="S83" s="2">
        <v>8.5861999999999998</v>
      </c>
      <c r="T83" s="2">
        <v>948.30219999999997</v>
      </c>
      <c r="V83" s="2">
        <f t="shared" si="28"/>
        <v>1</v>
      </c>
      <c r="W83" s="24">
        <f t="shared" si="29"/>
        <v>1.0724119810825012</v>
      </c>
      <c r="X83" s="24">
        <f t="shared" si="30"/>
        <v>0.9851220878505289</v>
      </c>
      <c r="Y83" s="24">
        <f t="shared" si="31"/>
        <v>1.0991461525660227</v>
      </c>
      <c r="Z83" s="66">
        <f t="shared" si="32"/>
        <v>1.1985123971746869</v>
      </c>
      <c r="AM83" s="18"/>
      <c r="AO83" s="11"/>
      <c r="AP83" s="11"/>
      <c r="AQ83" s="11"/>
      <c r="AR83" s="11"/>
      <c r="AS83" s="11"/>
      <c r="AT83" s="11"/>
    </row>
    <row r="84" spans="1:46" x14ac:dyDescent="0.35">
      <c r="A84" s="4">
        <v>44440</v>
      </c>
      <c r="B84" s="2">
        <v>2368.67</v>
      </c>
      <c r="C84" s="2">
        <v>4227.2700000000004</v>
      </c>
      <c r="D84" s="2">
        <v>7149.84</v>
      </c>
      <c r="E84" s="2">
        <v>4524.09</v>
      </c>
      <c r="F84" s="2">
        <v>12432.79</v>
      </c>
      <c r="G84" s="28">
        <v>-0.73</v>
      </c>
      <c r="I84" s="24">
        <f t="shared" si="22"/>
        <v>1.6173363831893757</v>
      </c>
      <c r="J84" s="24">
        <f t="shared" si="23"/>
        <v>1.3435131243981275</v>
      </c>
      <c r="K84" s="24">
        <f t="shared" si="24"/>
        <v>1.088903746369605</v>
      </c>
      <c r="L84" s="24">
        <f t="shared" si="25"/>
        <v>2.1973335276118315</v>
      </c>
      <c r="M84" s="24">
        <f t="shared" si="26"/>
        <v>1.383978395635491</v>
      </c>
      <c r="N84" s="63">
        <f t="shared" si="27"/>
        <v>-9.125</v>
      </c>
      <c r="O84" s="18"/>
      <c r="P84" s="3">
        <v>1</v>
      </c>
      <c r="Q84" s="2">
        <v>10.193</v>
      </c>
      <c r="R84" s="2">
        <v>11.8817</v>
      </c>
      <c r="S84" s="2">
        <v>8.6382999999999992</v>
      </c>
      <c r="T84" s="2">
        <v>940.57249999999999</v>
      </c>
      <c r="V84" s="2">
        <f t="shared" si="28"/>
        <v>1</v>
      </c>
      <c r="W84" s="24">
        <f t="shared" si="29"/>
        <v>1.0712559117183393</v>
      </c>
      <c r="X84" s="24">
        <f t="shared" si="30"/>
        <v>0.97881998220581945</v>
      </c>
      <c r="Y84" s="24">
        <f t="shared" si="31"/>
        <v>1.1058156355210773</v>
      </c>
      <c r="Z84" s="66">
        <f t="shared" si="32"/>
        <v>1.1887432104360702</v>
      </c>
      <c r="AM84" s="18"/>
      <c r="AO84" s="11"/>
      <c r="AP84" s="11"/>
      <c r="AQ84" s="11"/>
      <c r="AR84" s="11"/>
      <c r="AS84" s="11"/>
      <c r="AT84" s="11"/>
    </row>
    <row r="85" spans="1:46" ht="15" thickBot="1" x14ac:dyDescent="0.4">
      <c r="A85" s="5">
        <v>44470</v>
      </c>
      <c r="B85" s="6">
        <v>2254.1799999999998</v>
      </c>
      <c r="C85" s="6">
        <v>4035.3040000000001</v>
      </c>
      <c r="D85" s="6">
        <v>7027.07</v>
      </c>
      <c r="E85" s="6">
        <v>4357.04</v>
      </c>
      <c r="F85" s="6">
        <v>11575.37</v>
      </c>
      <c r="G85" s="29">
        <v>-0.73</v>
      </c>
      <c r="H85" s="7"/>
      <c r="I85" s="64">
        <f t="shared" si="22"/>
        <v>1.5391621999931719</v>
      </c>
      <c r="J85" s="64">
        <f t="shared" si="23"/>
        <v>1.2825023915993683</v>
      </c>
      <c r="K85" s="64">
        <f t="shared" si="24"/>
        <v>1.0702061653129944</v>
      </c>
      <c r="L85" s="64">
        <f t="shared" si="25"/>
        <v>2.1161979697896935</v>
      </c>
      <c r="M85" s="64">
        <f t="shared" si="26"/>
        <v>1.2885331451337305</v>
      </c>
      <c r="N85" s="65">
        <f t="shared" si="27"/>
        <v>-9.125</v>
      </c>
      <c r="O85" s="18"/>
      <c r="P85" s="9">
        <v>1</v>
      </c>
      <c r="Q85" s="6">
        <v>10.170999999999999</v>
      </c>
      <c r="R85" s="6">
        <v>11.8103</v>
      </c>
      <c r="S85" s="6">
        <v>8.7790999999999997</v>
      </c>
      <c r="T85" s="6">
        <v>942.63059999999996</v>
      </c>
      <c r="U85" s="7"/>
      <c r="V85" s="6">
        <f t="shared" si="28"/>
        <v>1</v>
      </c>
      <c r="W85" s="64">
        <f t="shared" si="29"/>
        <v>1.0689437729900155</v>
      </c>
      <c r="X85" s="64">
        <f t="shared" si="30"/>
        <v>0.97293801693742377</v>
      </c>
      <c r="Y85" s="64">
        <f t="shared" si="31"/>
        <v>1.1238398812038353</v>
      </c>
      <c r="Z85" s="67">
        <f t="shared" si="32"/>
        <v>1.1913443415571676</v>
      </c>
      <c r="AO85" s="11"/>
      <c r="AP85" s="11"/>
      <c r="AQ85" s="11"/>
      <c r="AR85" s="11"/>
      <c r="AS85" s="11"/>
      <c r="AT85" s="11"/>
    </row>
    <row r="86" spans="1:46" x14ac:dyDescent="0.35">
      <c r="AB86" s="11"/>
      <c r="AC86" s="11"/>
      <c r="AD86" s="11"/>
      <c r="AE86" s="11"/>
      <c r="AO86" s="11"/>
      <c r="AP86" s="11"/>
      <c r="AQ86" s="11"/>
      <c r="AR86" s="11"/>
      <c r="AS86" s="11"/>
      <c r="AT86" s="11"/>
    </row>
    <row r="87" spans="1:46" x14ac:dyDescent="0.35">
      <c r="X87" s="11"/>
      <c r="Y87" s="11"/>
      <c r="Z87" s="11"/>
      <c r="AA87" s="11"/>
      <c r="AB87" s="11"/>
      <c r="AC87" s="11"/>
      <c r="AD87" s="11"/>
      <c r="AE87" s="11"/>
      <c r="AO87" s="11"/>
      <c r="AP87" s="11"/>
      <c r="AQ87" s="11"/>
      <c r="AR87" s="11"/>
      <c r="AS87" s="11"/>
      <c r="AT87" s="11"/>
    </row>
  </sheetData>
  <mergeCells count="6">
    <mergeCell ref="A1:N1"/>
    <mergeCell ref="P1:Z1"/>
    <mergeCell ref="I2:N2"/>
    <mergeCell ref="A2:G2"/>
    <mergeCell ref="P2:T2"/>
    <mergeCell ref="V2:Z2"/>
  </mergeCells>
  <hyperlinks>
    <hyperlink ref="G3" r:id="rId1" tooltip="Link to Datastream Navigator metadata for SDTB30D; right-click for more" xr:uid="{F8D0F205-A84A-43B1-AA86-4D4F59FE18BD}"/>
    <hyperlink ref="B3" r:id="rId2" tooltip="Link to Datastream Navigator metadata for SWEDOMX; right-click for more" xr:uid="{B6555F1E-8D7F-4C38-AC7F-2EAF86EDB4D6}"/>
    <hyperlink ref="C3" r:id="rId3" tooltip="Link to Datastream Navigator metadata for DJES50I; right-click for more" xr:uid="{CDC14F5E-87A5-437F-8F23-9AB8F1ED0E82}"/>
    <hyperlink ref="D3" r:id="rId4" tooltip="Link to Datastream Navigator metadata for FTSE100; right-click for more" xr:uid="{98FB659E-7A78-45E2-A7D9-EB56315D2608}"/>
    <hyperlink ref="E3" r:id="rId5" tooltip="Link to Datastream Navigator metadata for S&amp;PCOMP; right-click for more" xr:uid="{1489FA28-E599-46DA-8A24-C2F12AE2E80E}"/>
    <hyperlink ref="F3" r:id="rId6" tooltip="Link to Datastream Navigator metadata for SWISSMI; right-click for more" xr:uid="{66BB3521-5B4C-400E-8DAE-3051EDF087F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6CF0-5B3C-4AF5-8AAF-03441CE884F4}">
  <dimension ref="B1:AE85"/>
  <sheetViews>
    <sheetView showGridLines="0" workbookViewId="0">
      <selection activeCell="AB5" sqref="AB5"/>
    </sheetView>
  </sheetViews>
  <sheetFormatPr baseColWidth="10" defaultColWidth="8.7265625" defaultRowHeight="14.5" x14ac:dyDescent="0.35"/>
  <cols>
    <col min="1" max="1" width="2.54296875" customWidth="1"/>
    <col min="2" max="2" width="10.81640625" customWidth="1"/>
    <col min="3" max="5" width="7.7265625" customWidth="1"/>
    <col min="6" max="6" width="9.81640625" bestFit="1" customWidth="1"/>
    <col min="7" max="12" width="7.7265625" customWidth="1"/>
    <col min="13" max="13" width="0" hidden="1" customWidth="1"/>
    <col min="14" max="14" width="2" customWidth="1"/>
    <col min="19" max="19" width="10.453125" customWidth="1"/>
    <col min="20" max="20" width="2.1796875" customWidth="1"/>
    <col min="25" max="25" width="10.81640625" customWidth="1"/>
    <col min="26" max="26" width="5" customWidth="1"/>
  </cols>
  <sheetData>
    <row r="1" spans="2:31" x14ac:dyDescent="0.35">
      <c r="U1" s="100"/>
      <c r="V1" s="100"/>
      <c r="W1" s="100"/>
      <c r="X1" s="100"/>
      <c r="Y1" s="100"/>
      <c r="AA1" s="43"/>
      <c r="AB1" s="43"/>
      <c r="AC1" s="43"/>
      <c r="AD1" s="43"/>
      <c r="AE1" s="43"/>
    </row>
    <row r="2" spans="2:31" ht="15.5" x14ac:dyDescent="0.35">
      <c r="B2" s="108" t="s">
        <v>27</v>
      </c>
      <c r="C2" s="108"/>
      <c r="D2" s="108"/>
      <c r="E2" s="108"/>
      <c r="F2" s="108"/>
      <c r="G2" s="108" t="s">
        <v>28</v>
      </c>
      <c r="H2" s="108"/>
      <c r="I2" s="108"/>
      <c r="J2" s="108"/>
      <c r="K2" s="108"/>
      <c r="L2" s="108"/>
      <c r="O2" s="108" t="s">
        <v>29</v>
      </c>
      <c r="P2" s="108"/>
      <c r="Q2" s="108"/>
      <c r="R2" s="108"/>
      <c r="S2" s="108"/>
      <c r="T2" s="35"/>
      <c r="U2" s="108" t="s">
        <v>30</v>
      </c>
      <c r="V2" s="108"/>
      <c r="W2" s="108"/>
      <c r="X2" s="108"/>
      <c r="Y2" s="108"/>
    </row>
    <row r="3" spans="2:31" ht="29" x14ac:dyDescent="0.35">
      <c r="B3" s="21" t="s">
        <v>31</v>
      </c>
      <c r="C3" s="21" t="s">
        <v>32</v>
      </c>
      <c r="D3" s="21" t="s">
        <v>33</v>
      </c>
      <c r="E3" s="21" t="s">
        <v>34</v>
      </c>
      <c r="F3" s="21" t="s">
        <v>35</v>
      </c>
      <c r="G3" s="20" t="s">
        <v>36</v>
      </c>
      <c r="H3" s="22" t="s">
        <v>37</v>
      </c>
      <c r="I3" s="22" t="s">
        <v>38</v>
      </c>
      <c r="J3" s="22" t="s">
        <v>39</v>
      </c>
      <c r="K3" s="22" t="s">
        <v>40</v>
      </c>
      <c r="L3" s="75" t="s">
        <v>41</v>
      </c>
      <c r="O3" s="22" t="s">
        <v>31</v>
      </c>
      <c r="P3" s="23" t="s">
        <v>42</v>
      </c>
      <c r="Q3" s="23" t="s">
        <v>43</v>
      </c>
      <c r="R3" s="23" t="s">
        <v>44</v>
      </c>
      <c r="S3" s="23" t="s">
        <v>45</v>
      </c>
      <c r="T3" s="38"/>
      <c r="U3" s="20" t="s">
        <v>31</v>
      </c>
      <c r="V3" s="23" t="s">
        <v>42</v>
      </c>
      <c r="W3" s="23" t="s">
        <v>43</v>
      </c>
      <c r="X3" s="23" t="s">
        <v>44</v>
      </c>
      <c r="Y3" s="23" t="s">
        <v>45</v>
      </c>
      <c r="AA3" s="101"/>
      <c r="AB3" s="38"/>
      <c r="AC3" s="38"/>
      <c r="AD3" s="38"/>
      <c r="AE3" s="38"/>
    </row>
    <row r="4" spans="2:31" x14ac:dyDescent="0.35">
      <c r="B4" s="1">
        <f>(LN('Part 1.1 data'!I5)-LN('Part 1.1 data'!I4))-$L4</f>
        <v>7.3206129960604327E-2</v>
      </c>
      <c r="C4" s="1">
        <f>(LN('Part 1.1 data'!J5)-LN('Part 1.1 data'!J4))-$L4</f>
        <v>6.8573691127581077E-2</v>
      </c>
      <c r="D4" s="1">
        <f>(LN('Part 1.1 data'!K5)-LN('Part 1.1 data'!K4))-$L4</f>
        <v>3.233050444053618E-2</v>
      </c>
      <c r="E4" s="1">
        <f>(LN('Part 1.1 data'!L5)-LN('Part 1.1 data'!L4))-$L4</f>
        <v>-1.8757751651863126E-2</v>
      </c>
      <c r="F4" s="1">
        <f>(LN('Part 1.1 data'!M5)-LN('Part 1.1 data'!M4))-$L4</f>
        <v>-6.3777329005762898E-2</v>
      </c>
      <c r="G4" s="25">
        <f>LN('Part 1.1 data'!V5)-LN('Part 1.1 data'!V4)</f>
        <v>0</v>
      </c>
      <c r="H4" s="1">
        <f>LN('Part 1.1 data'!W5)-LN('Part 1.1 data'!W4)</f>
        <v>-1.7814064547666587E-2</v>
      </c>
      <c r="I4" s="1">
        <f>LN('Part 1.1 data'!X5)-LN('Part 1.1 data'!X4)</f>
        <v>2.2337376575603675E-2</v>
      </c>
      <c r="J4" s="1">
        <f>LN('Part 1.1 data'!Y5)-LN('Part 1.1 data'!Y4)</f>
        <v>5.444512540231479E-2</v>
      </c>
      <c r="K4" s="1">
        <f>LN('Part 1.1 data'!Z5)-LN('Part 1.1 data'!Z4)</f>
        <v>0.11069536904291412</v>
      </c>
      <c r="L4" s="76">
        <f>('Part 1.1 data'!N5/100+1)^(1/12)-1</f>
        <v>1.0410703546392952E-4</v>
      </c>
      <c r="O4" s="1">
        <f>'Part 1.1 data'!I4*'Part 1.1 data'!V4</f>
        <v>1</v>
      </c>
      <c r="P4" s="1">
        <f>'Part 1.1 data'!J4*'Part 1.1 data'!W4</f>
        <v>1</v>
      </c>
      <c r="Q4" s="1">
        <f>'Part 1.1 data'!K4*'Part 1.1 data'!X4</f>
        <v>1</v>
      </c>
      <c r="R4" s="1">
        <f>'Part 1.1 data'!L4*'Part 1.1 data'!Y4</f>
        <v>1</v>
      </c>
      <c r="S4" s="1">
        <f>'Part 1.1 data'!M4*'Part 1.1 data'!Z4</f>
        <v>1</v>
      </c>
      <c r="T4" s="18"/>
      <c r="U4" s="24">
        <f>LN((O5/O4))-'Part 1.2 returns'!$L4</f>
        <v>7.3206129960604327E-2</v>
      </c>
      <c r="V4" s="24">
        <f>LN((P5/P4))-'Part 1.2 returns'!$L4</f>
        <v>5.0759626579914494E-2</v>
      </c>
      <c r="W4" s="24">
        <f>LN((Q5/Q4))-'Part 1.2 returns'!$L4</f>
        <v>5.4667881016139855E-2</v>
      </c>
      <c r="X4" s="24">
        <f>LN((R5/R4))-'Part 1.2 returns'!$L4</f>
        <v>3.5687373750451772E-2</v>
      </c>
      <c r="Y4" s="24">
        <f>LN((S5/S4))-'Part 1.2 returns'!$L4</f>
        <v>4.6918040037151304E-2</v>
      </c>
    </row>
    <row r="5" spans="2:31" x14ac:dyDescent="0.35">
      <c r="B5" s="1">
        <f>(LN('Part 1.1 data'!I6)-LN('Part 1.1 data'!I5))-$L5</f>
        <v>6.886459900075248E-2</v>
      </c>
      <c r="C5" s="1">
        <f>(LN('Part 1.1 data'!J6)-LN('Part 1.1 data'!J5))-$L5</f>
        <v>6.4494539376190069E-2</v>
      </c>
      <c r="D5" s="1">
        <f>(LN('Part 1.1 data'!K6)-LN('Part 1.1 data'!K5))-$L5</f>
        <v>2.4025331665422346E-2</v>
      </c>
      <c r="E5" s="1">
        <f>(LN('Part 1.1 data'!L6)-LN('Part 1.1 data'!L5))-$L5</f>
        <v>4.7650462973852378E-2</v>
      </c>
      <c r="F5" s="1">
        <f>(LN('Part 1.1 data'!M6)-LN('Part 1.1 data'!M5))-$L5</f>
        <v>7.2675900900471158E-2</v>
      </c>
      <c r="G5" s="25">
        <f>LN('Part 1.1 data'!V6)-LN('Part 1.1 data'!V5)</f>
        <v>0</v>
      </c>
      <c r="H5" s="1">
        <f>LN('Part 1.1 data'!W6)-LN('Part 1.1 data'!W5)</f>
        <v>-1.0704346986574811E-3</v>
      </c>
      <c r="I5" s="1">
        <f>LN('Part 1.1 data'!X6)-LN('Part 1.1 data'!X5)</f>
        <v>3.4046818924039428E-2</v>
      </c>
      <c r="J5" s="1">
        <f>LN('Part 1.1 data'!Y6)-LN('Part 1.1 data'!Y5)</f>
        <v>1.1379100603269215E-2</v>
      </c>
      <c r="K5" s="1">
        <f>LN('Part 1.1 data'!Z6)-LN('Part 1.1 data'!Z5)</f>
        <v>-1.145907929130538E-2</v>
      </c>
      <c r="L5" s="76">
        <f>('Part 1.1 data'!N6/100+1)^(1/12)-1</f>
        <v>-9.8447981523741568E-4</v>
      </c>
      <c r="O5" s="1">
        <f>'Part 1.1 data'!I5*'Part 1.1 data'!V5</f>
        <v>1.0760643200983238</v>
      </c>
      <c r="P5" s="1">
        <f>'Part 1.1 data'!J5*'Part 1.1 data'!W5</f>
        <v>1.0521795068166813</v>
      </c>
      <c r="Q5" s="1">
        <f>'Part 1.1 data'!K5*'Part 1.1 data'!X5</f>
        <v>1.0562997382537771</v>
      </c>
      <c r="R5" s="1">
        <f>'Part 1.1 data'!L5*'Part 1.1 data'!Y5</f>
        <v>1.0364397063640054</v>
      </c>
      <c r="S5" s="1">
        <f>'Part 1.1 data'!M5*'Part 1.1 data'!Z5</f>
        <v>1.0481452221709504</v>
      </c>
      <c r="T5" s="18"/>
      <c r="U5" s="24">
        <f>LN((O6/O5))-'Part 1.2 returns'!$L5</f>
        <v>6.886459900075248E-2</v>
      </c>
      <c r="V5" s="24">
        <f>LN((P6/P5))-'Part 1.2 returns'!$L5</f>
        <v>6.3424104677532595E-2</v>
      </c>
      <c r="W5" s="24">
        <f>LN((Q6/Q5))-'Part 1.2 returns'!$L5</f>
        <v>5.8072150589461718E-2</v>
      </c>
      <c r="X5" s="24">
        <f>LN((R6/R5))-'Part 1.2 returns'!$L5</f>
        <v>5.9029563577121441E-2</v>
      </c>
      <c r="Y5" s="24">
        <f>LN((S6/S5))-'Part 1.2 returns'!$L5</f>
        <v>6.1216821609165577E-2</v>
      </c>
    </row>
    <row r="6" spans="2:31" x14ac:dyDescent="0.35">
      <c r="B6" s="1">
        <f>(LN('Part 1.1 data'!I7)-LN('Part 1.1 data'!I6))-$L6</f>
        <v>-7.5779656491694602E-3</v>
      </c>
      <c r="C6" s="1">
        <f>(LN('Part 1.1 data'!J7)-LN('Part 1.1 data'!J6))-$L6</f>
        <v>3.6535499908479596E-2</v>
      </c>
      <c r="D6" s="1">
        <f>(LN('Part 1.1 data'!K7)-LN('Part 1.1 data'!K6))-$L6</f>
        <v>-1.6433065245989684E-2</v>
      </c>
      <c r="E6" s="1">
        <f>(LN('Part 1.1 data'!L7)-LN('Part 1.1 data'!L6))-$L6</f>
        <v>-2.498648408814131E-2</v>
      </c>
      <c r="F6" s="1">
        <f>(LN('Part 1.1 data'!M7)-LN('Part 1.1 data'!M6))-$L6</f>
        <v>1.1609497929032946E-2</v>
      </c>
      <c r="G6" s="25">
        <f>LN('Part 1.1 data'!V7)-LN('Part 1.1 data'!V6)</f>
        <v>0</v>
      </c>
      <c r="H6" s="1">
        <f>LN('Part 1.1 data'!W7)-LN('Part 1.1 data'!W6)</f>
        <v>-6.770215532519764E-3</v>
      </c>
      <c r="I6" s="1">
        <f>LN('Part 1.1 data'!X7)-LN('Part 1.1 data'!X6)</f>
        <v>-4.2604390421500035E-3</v>
      </c>
      <c r="J6" s="1">
        <f>LN('Part 1.1 data'!Y7)-LN('Part 1.1 data'!Y6)</f>
        <v>3.3554302463342844E-2</v>
      </c>
      <c r="K6" s="1">
        <f>LN('Part 1.1 data'!Z7)-LN('Part 1.1 data'!Z6)</f>
        <v>1.6516923019595911E-2</v>
      </c>
      <c r="L6" s="76">
        <f>('Part 1.1 data'!N7/100+1)^(1/12)-1</f>
        <v>-2.6422280141089605E-3</v>
      </c>
      <c r="O6" s="1">
        <f>'Part 1.1 data'!I6*'Part 1.1 data'!V6</f>
        <v>1.1516438496466492</v>
      </c>
      <c r="P6" s="1">
        <f>'Part 1.1 data'!J6*'Part 1.1 data'!W6</f>
        <v>1.119971634310359</v>
      </c>
      <c r="Q6" s="1">
        <f>'Part 1.1 data'!K6*'Part 1.1 data'!X6</f>
        <v>1.1183558982512569</v>
      </c>
      <c r="R6" s="1">
        <f>'Part 1.1 data'!L6*'Part 1.1 data'!Y6</f>
        <v>1.098380216979427</v>
      </c>
      <c r="S6" s="1">
        <f>'Part 1.1 data'!M6*'Part 1.1 data'!Z6</f>
        <v>1.1132175198987044</v>
      </c>
      <c r="T6" s="18"/>
      <c r="U6" s="24">
        <f>LN((O7/O6))-'Part 1.2 returns'!$L6</f>
        <v>-7.5779656491695192E-3</v>
      </c>
      <c r="V6" s="24">
        <f>LN((P7/P6))-'Part 1.2 returns'!$L6</f>
        <v>2.9765284375959725E-2</v>
      </c>
      <c r="W6" s="24">
        <f>LN((Q7/Q6))-'Part 1.2 returns'!$L6</f>
        <v>-2.0693504288139757E-2</v>
      </c>
      <c r="X6" s="24">
        <f>LN((R7/R6))-'Part 1.2 returns'!$L6</f>
        <v>8.5678183752015726E-3</v>
      </c>
      <c r="Y6" s="24">
        <f>LN((S7/S6))-'Part 1.2 returns'!$L6</f>
        <v>2.8126420948628734E-2</v>
      </c>
    </row>
    <row r="7" spans="2:31" x14ac:dyDescent="0.35">
      <c r="B7" s="1">
        <f>(LN('Part 1.1 data'!I8)-LN('Part 1.1 data'!I7))-$L7</f>
        <v>-2.2295134667077471E-2</v>
      </c>
      <c r="C7" s="1">
        <f>(LN('Part 1.1 data'!J8)-LN('Part 1.1 data'!J7))-$L7</f>
        <v>-2.424944299366702E-2</v>
      </c>
      <c r="D7" s="1">
        <f>(LN('Part 1.1 data'!K8)-LN('Part 1.1 data'!K7))-$L7</f>
        <v>2.8428511756831101E-2</v>
      </c>
      <c r="E7" s="1">
        <f>(LN('Part 1.1 data'!L8)-LN('Part 1.1 data'!L7))-$L7</f>
        <v>2.61679249302047E-2</v>
      </c>
      <c r="F7" s="1">
        <f>(LN('Part 1.1 data'!M8)-LN('Part 1.1 data'!M7))-$L7</f>
        <v>-3.7573790608629882E-3</v>
      </c>
      <c r="G7" s="25">
        <f>LN('Part 1.1 data'!V8)-LN('Part 1.1 data'!V7)</f>
        <v>0</v>
      </c>
      <c r="H7" s="1">
        <f>LN('Part 1.1 data'!W8)-LN('Part 1.1 data'!W7)</f>
        <v>-7.550833647147065E-4</v>
      </c>
      <c r="I7" s="1">
        <f>LN('Part 1.1 data'!X8)-LN('Part 1.1 data'!X7)</f>
        <v>3.6684972220911993E-3</v>
      </c>
      <c r="J7" s="1">
        <f>LN('Part 1.1 data'!Y8)-LN('Part 1.1 data'!Y7)</f>
        <v>-3.6591319160457214E-2</v>
      </c>
      <c r="K7" s="1">
        <f>LN('Part 1.1 data'!Z8)-LN('Part 1.1 data'!Z7)</f>
        <v>-2.5517376140484493E-3</v>
      </c>
      <c r="L7" s="76">
        <f>('Part 1.1 data'!N8/100+1)^(1/12)-1</f>
        <v>-2.8462185961645181E-3</v>
      </c>
      <c r="O7" s="1">
        <f>'Part 1.1 data'!I7*'Part 1.1 data'!V7</f>
        <v>1.1399337680516199</v>
      </c>
      <c r="P7" s="1">
        <f>'Part 1.1 data'!J7*'Part 1.1 data'!W7</f>
        <v>1.1507643972663633</v>
      </c>
      <c r="Q7" s="1">
        <f>'Part 1.1 data'!K7*'Part 1.1 data'!X7</f>
        <v>1.0925603934697645</v>
      </c>
      <c r="R7" s="1">
        <f>'Part 1.1 data'!L7*'Part 1.1 data'!Y7</f>
        <v>1.1049080898553885</v>
      </c>
      <c r="S7" s="1">
        <f>'Part 1.1 data'!M7*'Part 1.1 data'!Z7</f>
        <v>1.1419515466157257</v>
      </c>
      <c r="T7" s="18"/>
      <c r="U7" s="24">
        <f>LN((O8/O7))-'Part 1.2 returns'!$L7</f>
        <v>-2.2295134667077433E-2</v>
      </c>
      <c r="V7" s="24">
        <f>LN((P8/P7))-'Part 1.2 returns'!$L7</f>
        <v>-2.5004526358381633E-2</v>
      </c>
      <c r="W7" s="24">
        <f>LN((Q8/Q7))-'Part 1.2 returns'!$L7</f>
        <v>3.2097008978922301E-2</v>
      </c>
      <c r="X7" s="24">
        <f>LN((R8/R7))-'Part 1.2 returns'!$L7</f>
        <v>-1.0423394230252597E-2</v>
      </c>
      <c r="Y7" s="24">
        <f>LN((S8/S7))-'Part 1.2 returns'!$L7</f>
        <v>-6.3091166749114132E-3</v>
      </c>
    </row>
    <row r="8" spans="2:31" x14ac:dyDescent="0.35">
      <c r="B8" s="1">
        <f>(LN('Part 1.1 data'!I9)-LN('Part 1.1 data'!I8))-$L8</f>
        <v>1.6071423764286927E-2</v>
      </c>
      <c r="C8" s="1">
        <f>(LN('Part 1.1 data'!J9)-LN('Part 1.1 data'!J8))-$L8</f>
        <v>-8.3566504839280853E-3</v>
      </c>
      <c r="D8" s="1">
        <f>(LN('Part 1.1 data'!K9)-LN('Part 1.1 data'!K8))-$L8</f>
        <v>-1.722865438873615E-3</v>
      </c>
      <c r="E8" s="1">
        <f>(LN('Part 1.1 data'!L9)-LN('Part 1.1 data'!L8))-$L8</f>
        <v>4.5518132688495416E-3</v>
      </c>
      <c r="F8" s="1">
        <f>(LN('Part 1.1 data'!M9)-LN('Part 1.1 data'!M8))-$L8</f>
        <v>2.36717089806514E-2</v>
      </c>
      <c r="G8" s="25">
        <f>LN('Part 1.1 data'!V9)-LN('Part 1.1 data'!V8)</f>
        <v>0</v>
      </c>
      <c r="H8" s="1">
        <f>LN('Part 1.1 data'!W9)-LN('Part 1.1 data'!W8)</f>
        <v>1.0199240273324559E-2</v>
      </c>
      <c r="I8" s="1">
        <f>LN('Part 1.1 data'!X9)-LN('Part 1.1 data'!X8)</f>
        <v>1.9756338436731281E-2</v>
      </c>
      <c r="J8" s="1">
        <f>LN('Part 1.1 data'!Y9)-LN('Part 1.1 data'!Y8)</f>
        <v>3.0359537939064249E-2</v>
      </c>
      <c r="K8" s="1">
        <f>LN('Part 1.1 data'!Z9)-LN('Part 1.1 data'!Z8)</f>
        <v>2.1754872882035231E-2</v>
      </c>
      <c r="L8" s="76">
        <f>('Part 1.1 data'!N9/100+1)^(1/12)-1</f>
        <v>-2.9214888808383188E-3</v>
      </c>
      <c r="O8" s="1">
        <f>'Part 1.1 data'!I8*'Part 1.1 data'!V8</f>
        <v>1.1116315591820014</v>
      </c>
      <c r="P8" s="1">
        <f>'Part 1.1 data'!J8*'Part 1.1 data'!W8</f>
        <v>1.1191569401856898</v>
      </c>
      <c r="Q8" s="1">
        <f>'Part 1.1 data'!K8*'Part 1.1 data'!X8</f>
        <v>1.1249906414451238</v>
      </c>
      <c r="R8" s="1">
        <f>'Part 1.1 data'!L8*'Part 1.1 data'!Y8</f>
        <v>1.0903432359975289</v>
      </c>
      <c r="S8" s="1">
        <f>'Part 1.1 data'!M8*'Part 1.1 data'!Z8</f>
        <v>1.131544310903811</v>
      </c>
      <c r="T8" s="18"/>
      <c r="U8" s="24">
        <f>LN((O9/O8))-'Part 1.2 returns'!$L8</f>
        <v>1.6071423764286975E-2</v>
      </c>
      <c r="V8" s="24">
        <f>LN((P9/P8))-'Part 1.2 returns'!$L8</f>
        <v>1.8425897893964598E-3</v>
      </c>
      <c r="W8" s="24">
        <f>LN((Q9/Q8))-'Part 1.2 returns'!$L8</f>
        <v>1.8033472997857847E-2</v>
      </c>
      <c r="X8" s="24">
        <f>LN((R9/R8))-'Part 1.2 returns'!$L8</f>
        <v>3.4911351207913839E-2</v>
      </c>
      <c r="Y8" s="24">
        <f>LN((S9/S8))-'Part 1.2 returns'!$L8</f>
        <v>4.5426581862686645E-2</v>
      </c>
    </row>
    <row r="9" spans="2:31" x14ac:dyDescent="0.35">
      <c r="B9" s="1">
        <f>(LN('Part 1.1 data'!I10)-LN('Part 1.1 data'!I9))-$L9</f>
        <v>-4.2449833733843381E-2</v>
      </c>
      <c r="C9" s="1">
        <f>(LN('Part 1.1 data'!J10)-LN('Part 1.1 data'!J9))-$L9</f>
        <v>-1.8772003103301252E-2</v>
      </c>
      <c r="D9" s="1">
        <f>(LN('Part 1.1 data'!K10)-LN('Part 1.1 data'!K9))-$L9</f>
        <v>-4.7382060683105617E-2</v>
      </c>
      <c r="E9" s="1">
        <f>(LN('Part 1.1 data'!L10)-LN('Part 1.1 data'!L9))-$L9</f>
        <v>-1.287652134096531E-2</v>
      </c>
      <c r="F9" s="1">
        <f>(LN('Part 1.1 data'!M10)-LN('Part 1.1 data'!M9))-$L9</f>
        <v>-3.5942046268927087E-2</v>
      </c>
      <c r="G9" s="25">
        <f>LN('Part 1.1 data'!V10)-LN('Part 1.1 data'!V9)</f>
        <v>0</v>
      </c>
      <c r="H9" s="1">
        <f>LN('Part 1.1 data'!W10)-LN('Part 1.1 data'!W9)</f>
        <v>-1.4850159911121007E-2</v>
      </c>
      <c r="I9" s="1">
        <f>LN('Part 1.1 data'!X10)-LN('Part 1.1 data'!X9)</f>
        <v>-3.8879583646092702E-3</v>
      </c>
      <c r="J9" s="1">
        <f>LN('Part 1.1 data'!Y10)-LN('Part 1.1 data'!Y9)</f>
        <v>-3.2188593958409568E-2</v>
      </c>
      <c r="K9" s="1">
        <f>LN('Part 1.1 data'!Z10)-LN('Part 1.1 data'!Z9)</f>
        <v>-2.4229526193581E-2</v>
      </c>
      <c r="L9" s="76">
        <f>('Part 1.1 data'!N10/100+1)^(1/12)-1</f>
        <v>-3.5042562374935082E-3</v>
      </c>
      <c r="O9" s="1">
        <f>'Part 1.1 data'!I9*'Part 1.1 data'!V9</f>
        <v>1.1263459765798367</v>
      </c>
      <c r="P9" s="1">
        <f>'Part 1.1 data'!J9*'Part 1.1 data'!W9</f>
        <v>1.1179501339079034</v>
      </c>
      <c r="Q9" s="1">
        <f>'Part 1.1 data'!K9*'Part 1.1 data'!X9</f>
        <v>1.142120589906072</v>
      </c>
      <c r="R9" s="1">
        <f>'Part 1.1 data'!L9*'Part 1.1 data'!Y9</f>
        <v>1.1257870650395805</v>
      </c>
      <c r="S9" s="1">
        <f>'Part 1.1 data'!M9*'Part 1.1 data'!Z9</f>
        <v>1.1806775156491691</v>
      </c>
      <c r="T9" s="18"/>
      <c r="U9" s="24">
        <f>LN((O10/O9))-'Part 1.2 returns'!$L9</f>
        <v>-4.2449833733843381E-2</v>
      </c>
      <c r="V9" s="24">
        <f>LN((P10/P9))-'Part 1.2 returns'!$L9</f>
        <v>-3.3622163014422286E-2</v>
      </c>
      <c r="W9" s="24">
        <f>LN((Q10/Q9))-'Part 1.2 returns'!$L9</f>
        <v>-5.1270019047714957E-2</v>
      </c>
      <c r="X9" s="24">
        <f>LN((R10/R9))-'Part 1.2 returns'!$L9</f>
        <v>-4.5065115299374993E-2</v>
      </c>
      <c r="Y9" s="24">
        <f>LN((S10/S9))-'Part 1.2 returns'!$L9</f>
        <v>-6.0171572462508038E-2</v>
      </c>
    </row>
    <row r="10" spans="2:31" x14ac:dyDescent="0.35">
      <c r="B10" s="1">
        <f>(LN('Part 1.1 data'!I11)-LN('Part 1.1 data'!I10))-$L10</f>
        <v>3.1165740712554277E-2</v>
      </c>
      <c r="C10" s="1">
        <f>(LN('Part 1.1 data'!J11)-LN('Part 1.1 data'!J10))-$L10</f>
        <v>4.3393065896741037E-2</v>
      </c>
      <c r="D10" s="1">
        <f>(LN('Part 1.1 data'!K11)-LN('Part 1.1 data'!K10))-$L10</f>
        <v>1.6411822999138743E-2</v>
      </c>
      <c r="E10" s="1">
        <f>(LN('Part 1.1 data'!L11)-LN('Part 1.1 data'!L10))-$L10</f>
        <v>1.425140249654306E-2</v>
      </c>
      <c r="F10" s="1">
        <f>(LN('Part 1.1 data'!M11)-LN('Part 1.1 data'!M10))-$L10</f>
        <v>6.5333823597095275E-2</v>
      </c>
      <c r="G10" s="25">
        <f>LN('Part 1.1 data'!V11)-LN('Part 1.1 data'!V10)</f>
        <v>0</v>
      </c>
      <c r="H10" s="1">
        <f>LN('Part 1.1 data'!W11)-LN('Part 1.1 data'!W10)</f>
        <v>2.5686343709327864E-2</v>
      </c>
      <c r="I10" s="1">
        <f>LN('Part 1.1 data'!X11)-LN('Part 1.1 data'!X10)</f>
        <v>3.3132119349104955E-2</v>
      </c>
      <c r="J10" s="1">
        <f>LN('Part 1.1 data'!Y11)-LN('Part 1.1 data'!Y10)</f>
        <v>3.7423111773249744E-2</v>
      </c>
      <c r="K10" s="1">
        <f>LN('Part 1.1 data'!Z11)-LN('Part 1.1 data'!Z10)</f>
        <v>8.4610918951161518E-3</v>
      </c>
      <c r="L10" s="76">
        <f>('Part 1.1 data'!N11/100+1)^(1/12)-1</f>
        <v>-4.3745661113765433E-3</v>
      </c>
      <c r="O10" s="1">
        <f>'Part 1.1 data'!I10*'Part 1.1 data'!V10</f>
        <v>1.0757570584821277</v>
      </c>
      <c r="P10" s="1">
        <f>'Part 1.1 data'!J10*'Part 1.1 data'!W10</f>
        <v>1.0772056764133333</v>
      </c>
      <c r="Q10" s="1">
        <f>'Part 1.1 data'!K10*'Part 1.1 data'!X10</f>
        <v>1.081244211515719</v>
      </c>
      <c r="R10" s="1">
        <f>'Part 1.1 data'!L10*'Part 1.1 data'!Y10</f>
        <v>1.0724149123543911</v>
      </c>
      <c r="S10" s="1">
        <f>'Part 1.1 data'!M10*'Part 1.1 data'!Z10</f>
        <v>1.1078404843989156</v>
      </c>
      <c r="T10" s="18"/>
      <c r="U10" s="24">
        <f>LN((O11/O10))-'Part 1.2 returns'!$L10</f>
        <v>3.1165740712554287E-2</v>
      </c>
      <c r="V10" s="24">
        <f>LN((P11/P10))-'Part 1.2 returns'!$L10</f>
        <v>6.9079409606068926E-2</v>
      </c>
      <c r="W10" s="24">
        <f>LN((Q11/Q10))-'Part 1.2 returns'!$L10</f>
        <v>4.9543942348243684E-2</v>
      </c>
      <c r="X10" s="24">
        <f>LN((R11/R10))-'Part 1.2 returns'!$L10</f>
        <v>5.1674514269792818E-2</v>
      </c>
      <c r="Y10" s="24">
        <f>LN((S11/S10))-'Part 1.2 returns'!$L10</f>
        <v>7.3794915492211427E-2</v>
      </c>
    </row>
    <row r="11" spans="2:31" x14ac:dyDescent="0.35">
      <c r="B11" s="1">
        <f>(LN('Part 1.1 data'!I12)-LN('Part 1.1 data'!I11))-$L11</f>
        <v>-9.133987135913299E-2</v>
      </c>
      <c r="C11" s="1">
        <f>(LN('Part 1.1 data'!J12)-LN('Part 1.1 data'!J11))-$L11</f>
        <v>-0.12623850020337496</v>
      </c>
      <c r="D11" s="1">
        <f>(LN('Part 1.1 data'!K12)-LN('Part 1.1 data'!K11))-$L11</f>
        <v>-9.4081900575784833E-2</v>
      </c>
      <c r="E11" s="1">
        <f>(LN('Part 1.1 data'!L12)-LN('Part 1.1 data'!L11))-$L11</f>
        <v>-8.7029828218295899E-2</v>
      </c>
      <c r="F11" s="1">
        <f>(LN('Part 1.1 data'!M12)-LN('Part 1.1 data'!M11))-$L11</f>
        <v>-8.8930903856013793E-2</v>
      </c>
      <c r="G11" s="25">
        <f>LN('Part 1.1 data'!V12)-LN('Part 1.1 data'!V11)</f>
        <v>0</v>
      </c>
      <c r="H11" s="1">
        <f>LN('Part 1.1 data'!W12)-LN('Part 1.1 data'!W11)</f>
        <v>7.3692301065482512E-3</v>
      </c>
      <c r="I11" s="1">
        <f>LN('Part 1.1 data'!X12)-LN('Part 1.1 data'!X11)</f>
        <v>-3.772834440035476E-2</v>
      </c>
      <c r="J11" s="1">
        <f>LN('Part 1.1 data'!Y12)-LN('Part 1.1 data'!Y11)</f>
        <v>-2.162601431855217E-2</v>
      </c>
      <c r="K11" s="1">
        <f>LN('Part 1.1 data'!Z12)-LN('Part 1.1 data'!Z11)</f>
        <v>-1.363273346979986E-2</v>
      </c>
      <c r="L11" s="76">
        <f>('Part 1.1 data'!N12/100+1)^(1/12)-1</f>
        <v>-4.8568272972655535E-3</v>
      </c>
      <c r="O11" s="1">
        <f>'Part 1.1 data'!I11*'Part 1.1 data'!V11</f>
        <v>1.1049673961285036</v>
      </c>
      <c r="P11" s="1">
        <f>'Part 1.1 data'!J11*'Part 1.1 data'!W11</f>
        <v>1.1492105116808569</v>
      </c>
      <c r="Q11" s="1">
        <f>'Part 1.1 data'!K11*'Part 1.1 data'!X11</f>
        <v>1.1312031513181411</v>
      </c>
      <c r="R11" s="1">
        <f>'Part 1.1 data'!L11*'Part 1.1 data'!Y11</f>
        <v>1.1243588713031061</v>
      </c>
      <c r="S11" s="1">
        <f>'Part 1.1 data'!M11*'Part 1.1 data'!Z11</f>
        <v>1.1874794603060219</v>
      </c>
      <c r="T11" s="18"/>
      <c r="U11" s="24">
        <f>LN((O12/O11))-'Part 1.2 returns'!$L11</f>
        <v>-9.133987135913299E-2</v>
      </c>
      <c r="V11" s="24">
        <f>LN((P12/P11))-'Part 1.2 returns'!$L11</f>
        <v>-0.11886927009682681</v>
      </c>
      <c r="W11" s="24">
        <f>LN((Q12/Q11))-'Part 1.2 returns'!$L11</f>
        <v>-0.13181024497613958</v>
      </c>
      <c r="X11" s="24">
        <f>LN((R12/R11))-'Part 1.2 returns'!$L11</f>
        <v>-0.1086558425368481</v>
      </c>
      <c r="Y11" s="24">
        <f>LN((S12/S11))-'Part 1.2 returns'!$L11</f>
        <v>-0.10256363732581357</v>
      </c>
    </row>
    <row r="12" spans="2:31" x14ac:dyDescent="0.35">
      <c r="B12" s="1">
        <f>(LN('Part 1.1 data'!I13)-LN('Part 1.1 data'!I12))-$L12</f>
        <v>-3.960334633974133E-2</v>
      </c>
      <c r="C12" s="1">
        <f>(LN('Part 1.1 data'!J13)-LN('Part 1.1 data'!J12))-$L12</f>
        <v>-3.233693203179655E-2</v>
      </c>
      <c r="D12" s="1">
        <f>(LN('Part 1.1 data'!K13)-LN('Part 1.1 data'!K12))-$L12</f>
        <v>8.2146393647520022E-3</v>
      </c>
      <c r="E12" s="1">
        <f>(LN('Part 1.1 data'!L13)-LN('Part 1.1 data'!L12))-$L12</f>
        <v>1.1113917469043416E-2</v>
      </c>
      <c r="F12" s="1">
        <f>(LN('Part 1.1 data'!M13)-LN('Part 1.1 data'!M12))-$L12</f>
        <v>-7.0066155049204604E-3</v>
      </c>
      <c r="G12" s="25">
        <f>LN('Part 1.1 data'!V13)-LN('Part 1.1 data'!V12)</f>
        <v>0</v>
      </c>
      <c r="H12" s="1">
        <f>LN('Part 1.1 data'!W13)-LN('Part 1.1 data'!W12)</f>
        <v>-1.938106732932416E-2</v>
      </c>
      <c r="I12" s="1">
        <f>LN('Part 1.1 data'!X13)-LN('Part 1.1 data'!X12)</f>
        <v>-2.3185175143425545E-2</v>
      </c>
      <c r="J12" s="1">
        <f>LN('Part 1.1 data'!Y13)-LN('Part 1.1 data'!Y12)</f>
        <v>-6.0050241988356678E-3</v>
      </c>
      <c r="K12" s="1">
        <f>LN('Part 1.1 data'!Z13)-LN('Part 1.1 data'!Z12)</f>
        <v>-2.5036201816620196E-2</v>
      </c>
      <c r="L12" s="76">
        <f>('Part 1.1 data'!N13/100+1)^(1/12)-1</f>
        <v>-5.918044749359308E-3</v>
      </c>
      <c r="O12" s="1">
        <f>'Part 1.1 data'!I12*'Part 1.1 data'!V12</f>
        <v>1.003625687071114</v>
      </c>
      <c r="P12" s="1">
        <f>'Part 1.1 data'!J12*'Part 1.1 data'!W12</f>
        <v>1.0154675000558524</v>
      </c>
      <c r="Q12" s="1">
        <f>'Part 1.1 data'!K12*'Part 1.1 data'!X12</f>
        <v>0.98670391406967517</v>
      </c>
      <c r="R12" s="1">
        <f>'Part 1.1 data'!L12*'Part 1.1 data'!Y12</f>
        <v>1.0037071658005767</v>
      </c>
      <c r="S12" s="1">
        <f>'Part 1.1 data'!M12*'Part 1.1 data'!Z12</f>
        <v>1.0665322478644341</v>
      </c>
      <c r="T12" s="18"/>
      <c r="U12" s="24">
        <f>LN((O13/O12))-'Part 1.2 returns'!$L12</f>
        <v>-3.9603346339741351E-2</v>
      </c>
      <c r="V12" s="24">
        <f>LN((P13/P12))-'Part 1.2 returns'!$L12</f>
        <v>-5.1717999361120662E-2</v>
      </c>
      <c r="W12" s="24">
        <f>LN((Q13/Q12))-'Part 1.2 returns'!$L12</f>
        <v>-1.497053577867356E-2</v>
      </c>
      <c r="X12" s="24">
        <f>LN((R13/R12))-'Part 1.2 returns'!$L12</f>
        <v>5.1088932702077717E-3</v>
      </c>
      <c r="Y12" s="24">
        <f>LN((S13/S12))-'Part 1.2 returns'!$L12</f>
        <v>-3.2042817321540684E-2</v>
      </c>
    </row>
    <row r="13" spans="2:31" x14ac:dyDescent="0.35">
      <c r="B13" s="1">
        <f>(LN('Part 1.1 data'!I14)-LN('Part 1.1 data'!I13))-$L13</f>
        <v>7.2103913986466941E-2</v>
      </c>
      <c r="C13" s="1">
        <f>(LN('Part 1.1 data'!J14)-LN('Part 1.1 data'!J13))-$L13</f>
        <v>0.11716196743067729</v>
      </c>
      <c r="D13" s="1">
        <f>(LN('Part 1.1 data'!K14)-LN('Part 1.1 data'!K13))-$L13</f>
        <v>5.1205142472068359E-2</v>
      </c>
      <c r="E13" s="1">
        <f>(LN('Part 1.1 data'!L14)-LN('Part 1.1 data'!L13))-$L13</f>
        <v>9.4210493949977075E-2</v>
      </c>
      <c r="F13" s="1">
        <f>(LN('Part 1.1 data'!M14)-LN('Part 1.1 data'!M13))-$L13</f>
        <v>5.3448496794432629E-2</v>
      </c>
      <c r="G13" s="25">
        <f>LN('Part 1.1 data'!V14)-LN('Part 1.1 data'!V13)</f>
        <v>0</v>
      </c>
      <c r="H13" s="1">
        <f>LN('Part 1.1 data'!W14)-LN('Part 1.1 data'!W13)</f>
        <v>3.8424639015449801E-3</v>
      </c>
      <c r="I13" s="1">
        <f>LN('Part 1.1 data'!X14)-LN('Part 1.1 data'!X13)</f>
        <v>3.5237849856376048E-2</v>
      </c>
      <c r="J13" s="1">
        <f>LN('Part 1.1 data'!Y14)-LN('Part 1.1 data'!Y13)</f>
        <v>1.5597395595513069E-2</v>
      </c>
      <c r="K13" s="1">
        <f>LN('Part 1.1 data'!Z14)-LN('Part 1.1 data'!Z13)</f>
        <v>6.1089148415004318E-3</v>
      </c>
      <c r="L13" s="76">
        <f>('Part 1.1 data'!N14/100+1)^(1/12)-1</f>
        <v>-4.6592278717328961E-3</v>
      </c>
      <c r="O13" s="1">
        <f>'Part 1.1 data'!I13*'Part 1.1 data'!V13</f>
        <v>0.95896350414803189</v>
      </c>
      <c r="P13" s="1">
        <f>'Part 1.1 data'!J13*'Part 1.1 data'!W13</f>
        <v>0.95859467574749535</v>
      </c>
      <c r="Q13" s="1">
        <f>'Part 1.1 data'!K13*'Part 1.1 data'!X13</f>
        <v>0.96630684447252158</v>
      </c>
      <c r="R13" s="1">
        <f>'Part 1.1 data'!L13*'Part 1.1 data'!Y13</f>
        <v>1.0028953431507766</v>
      </c>
      <c r="S13" s="1">
        <f>'Part 1.1 data'!M13*'Part 1.1 data'!Z13</f>
        <v>1.0268045831154369</v>
      </c>
      <c r="T13" s="18"/>
      <c r="U13" s="24">
        <f>LN((O14/O13))-'Part 1.2 returns'!$L13</f>
        <v>7.2103913986467011E-2</v>
      </c>
      <c r="V13" s="24">
        <f>LN((P14/P13))-'Part 1.2 returns'!$L13</f>
        <v>0.12100443133222231</v>
      </c>
      <c r="W13" s="24">
        <f>LN((Q14/Q13))-'Part 1.2 returns'!$L13</f>
        <v>8.6442992328444421E-2</v>
      </c>
      <c r="X13" s="24">
        <f>LN((R14/R13))-'Part 1.2 returns'!$L13</f>
        <v>0.10980788954549006</v>
      </c>
      <c r="Y13" s="24">
        <f>LN((S14/S13))-'Part 1.2 returns'!$L13</f>
        <v>5.9557411635933158E-2</v>
      </c>
    </row>
    <row r="14" spans="2:31" x14ac:dyDescent="0.35">
      <c r="B14" s="1">
        <f>(LN('Part 1.1 data'!I15)-LN('Part 1.1 data'!I14))-$L14</f>
        <v>2.273875049263609E-2</v>
      </c>
      <c r="C14" s="1">
        <f>(LN('Part 1.1 data'!J15)-LN('Part 1.1 data'!J14))-$L14</f>
        <v>1.7280303098894625E-2</v>
      </c>
      <c r="D14" s="1">
        <f>(LN('Part 1.1 data'!K15)-LN('Part 1.1 data'!K14))-$L14</f>
        <v>9.5283723310194517E-3</v>
      </c>
      <c r="E14" s="1">
        <f>(LN('Part 1.1 data'!L15)-LN('Part 1.1 data'!L14))-$L14</f>
        <v>3.5465399905671678E-3</v>
      </c>
      <c r="F14" s="1">
        <f>(LN('Part 1.1 data'!M15)-LN('Part 1.1 data'!M14))-$L14</f>
        <v>1.0597826456856561E-2</v>
      </c>
      <c r="G14" s="25">
        <f>LN('Part 1.1 data'!V15)-LN('Part 1.1 data'!V14)</f>
        <v>0</v>
      </c>
      <c r="H14" s="1">
        <f>LN('Part 1.1 data'!W15)-LN('Part 1.1 data'!W14)</f>
        <v>-1.9687581181735282E-2</v>
      </c>
      <c r="I14" s="1">
        <f>LN('Part 1.1 data'!X15)-LN('Part 1.1 data'!X14)</f>
        <v>-1.0661631325509097E-3</v>
      </c>
      <c r="J14" s="1">
        <f>LN('Part 1.1 data'!Y15)-LN('Part 1.1 data'!Y14)</f>
        <v>2.0639895971384048E-2</v>
      </c>
      <c r="K14" s="1">
        <f>LN('Part 1.1 data'!Z15)-LN('Part 1.1 data'!Z14)</f>
        <v>-2.0008018610240069E-2</v>
      </c>
      <c r="L14" s="76">
        <f>('Part 1.1 data'!N15/100+1)^(1/12)-1</f>
        <v>-4.2216567353323686E-3</v>
      </c>
      <c r="O14" s="1">
        <f>'Part 1.1 data'!I14*'Part 1.1 data'!V14</f>
        <v>1.0258714280837118</v>
      </c>
      <c r="P14" s="1">
        <f>'Part 1.1 data'!J14*'Part 1.1 data'!W14</f>
        <v>1.0768695388492315</v>
      </c>
      <c r="Q14" s="1">
        <f>'Part 1.1 data'!K14*'Part 1.1 data'!X14</f>
        <v>1.0486565970635577</v>
      </c>
      <c r="R14" s="1">
        <f>'Part 1.1 data'!L14*'Part 1.1 data'!Y14</f>
        <v>1.1140921092012959</v>
      </c>
      <c r="S14" s="1">
        <f>'Part 1.1 data'!M14*'Part 1.1 data'!Z14</f>
        <v>1.0847502945818737</v>
      </c>
      <c r="T14" s="18"/>
      <c r="U14" s="24">
        <f>LN((O15/O14))-'Part 1.2 returns'!$L14</f>
        <v>2.2738750492636149E-2</v>
      </c>
      <c r="V14" s="24">
        <f>LN((P15/P14))-'Part 1.2 returns'!$L14</f>
        <v>-2.407278082840845E-3</v>
      </c>
      <c r="W14" s="24">
        <f>LN((Q15/Q14))-'Part 1.2 returns'!$L14</f>
        <v>8.4622091984685576E-3</v>
      </c>
      <c r="X14" s="24">
        <f>LN((R15/R14))-'Part 1.2 returns'!$L14</f>
        <v>2.4186435961951386E-2</v>
      </c>
      <c r="Y14" s="24">
        <f>LN((S15/S14))-'Part 1.2 returns'!$L14</f>
        <v>-9.4101921533834912E-3</v>
      </c>
    </row>
    <row r="15" spans="2:31" x14ac:dyDescent="0.35">
      <c r="B15" s="1">
        <f>(LN('Part 1.1 data'!I16)-LN('Part 1.1 data'!I15))-$L15</f>
        <v>-5.0488096135591333E-2</v>
      </c>
      <c r="C15" s="1">
        <f>(LN('Part 1.1 data'!J16)-LN('Part 1.1 data'!J15))-$L15</f>
        <v>-5.7145515836935334E-2</v>
      </c>
      <c r="D15" s="1">
        <f>(LN('Part 1.1 data'!K16)-LN('Part 1.1 data'!K15))-$L15</f>
        <v>-1.8514757422483905E-2</v>
      </c>
      <c r="E15" s="1">
        <f>(LN('Part 1.1 data'!L16)-LN('Part 1.1 data'!L15))-$L15</f>
        <v>-2.2558218207379875E-2</v>
      </c>
      <c r="F15" s="1">
        <f>(LN('Part 1.1 data'!M16)-LN('Part 1.1 data'!M15))-$L15</f>
        <v>-1.3916484523828394E-2</v>
      </c>
      <c r="G15" s="25">
        <f>LN('Part 1.1 data'!V16)-LN('Part 1.1 data'!V15)</f>
        <v>0</v>
      </c>
      <c r="H15" s="1">
        <f>LN('Part 1.1 data'!W16)-LN('Part 1.1 data'!W15)</f>
        <v>-7.5249823431495014E-3</v>
      </c>
      <c r="I15" s="1">
        <f>LN('Part 1.1 data'!X16)-LN('Part 1.1 data'!X15)</f>
        <v>-5.8496757489859968E-2</v>
      </c>
      <c r="J15" s="1">
        <f>LN('Part 1.1 data'!Y16)-LN('Part 1.1 data'!Y15)</f>
        <v>-4.0061205217395757E-2</v>
      </c>
      <c r="K15" s="1">
        <f>LN('Part 1.1 data'!Z16)-LN('Part 1.1 data'!Z15)</f>
        <v>-3.3993674487325098E-3</v>
      </c>
      <c r="L15" s="76">
        <f>('Part 1.1 data'!N16/100+1)^(1/12)-1</f>
        <v>-5.7514061963295227E-3</v>
      </c>
      <c r="O15" s="1">
        <f>'Part 1.1 data'!I15*'Part 1.1 data'!V15</f>
        <v>1.0450445529343484</v>
      </c>
      <c r="P15" s="1">
        <f>'Part 1.1 data'!J15*'Part 1.1 data'!W15</f>
        <v>1.0697546489930536</v>
      </c>
      <c r="Q15" s="1">
        <f>'Part 1.1 data'!K15*'Part 1.1 data'!X15</f>
        <v>1.05311292234188</v>
      </c>
      <c r="R15" s="1">
        <f>'Part 1.1 data'!L15*'Part 1.1 data'!Y15</f>
        <v>1.1365582315555287</v>
      </c>
      <c r="S15" s="1">
        <f>'Part 1.1 data'!M15*'Part 1.1 data'!Z15</f>
        <v>1.0700634741760069</v>
      </c>
      <c r="T15" s="18"/>
      <c r="U15" s="24">
        <f>LN((O16/O15))-'Part 1.2 returns'!$L15</f>
        <v>-5.0488096135591284E-2</v>
      </c>
      <c r="V15" s="24">
        <f>LN((P16/P15))-'Part 1.2 returns'!$L15</f>
        <v>-6.4670498180084801E-2</v>
      </c>
      <c r="W15" s="24">
        <f>LN((Q16/Q15))-'Part 1.2 returns'!$L15</f>
        <v>-7.701151491234394E-2</v>
      </c>
      <c r="X15" s="24">
        <f>LN((R16/R15))-'Part 1.2 returns'!$L15</f>
        <v>-6.2619423424775722E-2</v>
      </c>
      <c r="Y15" s="24">
        <f>LN((S16/S15))-'Part 1.2 returns'!$L15</f>
        <v>-1.7315851972561087E-2</v>
      </c>
    </row>
    <row r="16" spans="2:31" x14ac:dyDescent="0.35">
      <c r="B16" s="1">
        <f>(LN('Part 1.1 data'!I17)-LN('Part 1.1 data'!I16))-$L16</f>
        <v>-6.9279405887922904E-2</v>
      </c>
      <c r="C16" s="1">
        <f>(LN('Part 1.1 data'!J17)-LN('Part 1.1 data'!J16))-$L16</f>
        <v>-7.2832765697390056E-2</v>
      </c>
      <c r="D16" s="1">
        <f>(LN('Part 1.1 data'!K17)-LN('Part 1.1 data'!K16))-$L16</f>
        <v>-2.4018372350706071E-2</v>
      </c>
      <c r="E16" s="1">
        <f>(LN('Part 1.1 data'!L17)-LN('Part 1.1 data'!L16))-$L16</f>
        <v>-4.6903749127216406E-2</v>
      </c>
      <c r="F16" s="1">
        <f>(LN('Part 1.1 data'!M17)-LN('Part 1.1 data'!M16))-$L16</f>
        <v>-5.3619323725545148E-2</v>
      </c>
      <c r="G16" s="25">
        <f>LN('Part 1.1 data'!V17)-LN('Part 1.1 data'!V16)</f>
        <v>0</v>
      </c>
      <c r="H16" s="1">
        <f>LN('Part 1.1 data'!W17)-LN('Part 1.1 data'!W16)</f>
        <v>1.7040625078192644E-2</v>
      </c>
      <c r="I16" s="1">
        <f>LN('Part 1.1 data'!X17)-LN('Part 1.1 data'!X16)</f>
        <v>-1.2191803795374897E-2</v>
      </c>
      <c r="J16" s="1">
        <f>LN('Part 1.1 data'!Y17)-LN('Part 1.1 data'!Y16)</f>
        <v>2.514688441739045E-2</v>
      </c>
      <c r="K16" s="1">
        <f>LN('Part 1.1 data'!Z17)-LN('Part 1.1 data'!Z16)</f>
        <v>-5.4257294298850275E-3</v>
      </c>
      <c r="L16" s="76">
        <f>('Part 1.1 data'!N17/100+1)^(1/12)-1</f>
        <v>-5.6072342086006532E-3</v>
      </c>
      <c r="O16" s="1">
        <f>'Part 1.1 data'!I16*'Part 1.1 data'!V16</f>
        <v>0.98789389232187363</v>
      </c>
      <c r="P16" s="1">
        <f>'Part 1.1 data'!J16*'Part 1.1 data'!W16</f>
        <v>0.99701189110839894</v>
      </c>
      <c r="Q16" s="1">
        <f>'Part 1.1 data'!K16*'Part 1.1 data'!X16</f>
        <v>0.96946349831817624</v>
      </c>
      <c r="R16" s="1">
        <f>'Part 1.1 data'!L16*'Part 1.1 data'!Y16</f>
        <v>1.0614477424057021</v>
      </c>
      <c r="S16" s="1">
        <f>'Part 1.1 data'!M16*'Part 1.1 data'!Z16</f>
        <v>1.0456625568542903</v>
      </c>
      <c r="T16" s="18"/>
      <c r="U16" s="24">
        <f>LN((O17/O16))-'Part 1.2 returns'!$L16</f>
        <v>-6.9279405887922918E-2</v>
      </c>
      <c r="V16" s="24">
        <f>LN((P17/P16))-'Part 1.2 returns'!$L16</f>
        <v>-5.5792140619197302E-2</v>
      </c>
      <c r="W16" s="24">
        <f>LN((Q17/Q16))-'Part 1.2 returns'!$L16</f>
        <v>-3.6210176146080977E-2</v>
      </c>
      <c r="X16" s="24">
        <f>LN((R17/R16))-'Part 1.2 returns'!$L16</f>
        <v>-2.1756864709826022E-2</v>
      </c>
      <c r="Y16" s="24">
        <f>LN((S17/S16))-'Part 1.2 returns'!$L16</f>
        <v>-5.9045053155430044E-2</v>
      </c>
    </row>
    <row r="17" spans="2:25" x14ac:dyDescent="0.35">
      <c r="B17" s="1">
        <f>(LN('Part 1.1 data'!I18)-LN('Part 1.1 data'!I17))-$L17</f>
        <v>4.2901857713638247E-2</v>
      </c>
      <c r="C17" s="1">
        <f>(LN('Part 1.1 data'!J18)-LN('Part 1.1 data'!J17))-$L17</f>
        <v>-1.1484164619731535E-3</v>
      </c>
      <c r="D17" s="1">
        <f>(LN('Part 1.1 data'!K18)-LN('Part 1.1 data'!K17))-$L17</f>
        <v>2.2230856628196669E-2</v>
      </c>
      <c r="E17" s="1">
        <f>(LN('Part 1.1 data'!L18)-LN('Part 1.1 data'!L17))-$L17</f>
        <v>2.693172292738439E-2</v>
      </c>
      <c r="F17" s="1">
        <f>(LN('Part 1.1 data'!M18)-LN('Part 1.1 data'!M17))-$L17</f>
        <v>-3.5833986563824305E-2</v>
      </c>
      <c r="G17" s="25">
        <f>LN('Part 1.1 data'!V18)-LN('Part 1.1 data'!V17)</f>
        <v>0</v>
      </c>
      <c r="H17" s="1">
        <f>LN('Part 1.1 data'!W18)-LN('Part 1.1 data'!W17)</f>
        <v>4.7240800760922665E-3</v>
      </c>
      <c r="I17" s="1">
        <f>LN('Part 1.1 data'!X18)-LN('Part 1.1 data'!X17)</f>
        <v>-2.0130112732793203E-2</v>
      </c>
      <c r="J17" s="1">
        <f>LN('Part 1.1 data'!Y18)-LN('Part 1.1 data'!Y17)</f>
        <v>3.3102964034452953E-3</v>
      </c>
      <c r="K17" s="1">
        <f>LN('Part 1.1 data'!Z18)-LN('Part 1.1 data'!Z17)</f>
        <v>2.4457585211550732E-2</v>
      </c>
      <c r="L17" s="76">
        <f>('Part 1.1 data'!N18/100+1)^(1/12)-1</f>
        <v>-7.0368933368794018E-3</v>
      </c>
      <c r="O17" s="1">
        <f>'Part 1.1 data'!I17*'Part 1.1 data'!V17</f>
        <v>0.91661602540029363</v>
      </c>
      <c r="P17" s="1">
        <f>'Part 1.1 data'!J17*'Part 1.1 data'!W17</f>
        <v>0.93763741392043065</v>
      </c>
      <c r="Q17" s="1">
        <f>'Part 1.1 data'!K17*'Part 1.1 data'!X17</f>
        <v>0.92975900077390128</v>
      </c>
      <c r="R17" s="1">
        <f>'Part 1.1 data'!L17*'Part 1.1 data'!Y17</f>
        <v>1.032795983994321</v>
      </c>
      <c r="S17" s="1">
        <f>'Part 1.1 data'!M17*'Part 1.1 data'!Z17</f>
        <v>0.98019712737906295</v>
      </c>
      <c r="T17" s="18"/>
      <c r="U17" s="24">
        <f>LN((O18/O17))-'Part 1.2 returns'!$L17</f>
        <v>4.290185771363815E-2</v>
      </c>
      <c r="V17" s="24">
        <f>LN((P18/P17))-'Part 1.2 returns'!$L17</f>
        <v>3.5756636141190444E-3</v>
      </c>
      <c r="W17" s="24">
        <f>LN((Q18/Q17))-'Part 1.2 returns'!$L17</f>
        <v>2.1007438954034549E-3</v>
      </c>
      <c r="X17" s="24">
        <f>LN((R18/R17))-'Part 1.2 returns'!$L17</f>
        <v>3.0242019330829588E-2</v>
      </c>
      <c r="Y17" s="24">
        <f>LN((S18/S17))-'Part 1.2 returns'!$L17</f>
        <v>-1.1376401352273646E-2</v>
      </c>
    </row>
    <row r="18" spans="2:25" x14ac:dyDescent="0.35">
      <c r="B18" s="1">
        <f>(LN('Part 1.1 data'!I19)-LN('Part 1.1 data'!I18))-$L18</f>
        <v>-1.7246967301971186E-2</v>
      </c>
      <c r="C18" s="1">
        <f>(LN('Part 1.1 data'!J19)-LN('Part 1.1 data'!J18))-$L18</f>
        <v>-7.567789118171124E-3</v>
      </c>
      <c r="D18" s="1">
        <f>(LN('Part 1.1 data'!K19)-LN('Part 1.1 data'!K18))-$L18</f>
        <v>5.8137167895457309E-3</v>
      </c>
      <c r="E18" s="1">
        <f>(LN('Part 1.1 data'!L19)-LN('Part 1.1 data'!L18))-$L18</f>
        <v>5.3551920105393232E-2</v>
      </c>
      <c r="F18" s="1">
        <f>(LN('Part 1.1 data'!M19)-LN('Part 1.1 data'!M18))-$L18</f>
        <v>-2.80785773605461E-2</v>
      </c>
      <c r="G18" s="25">
        <f>LN('Part 1.1 data'!V19)-LN('Part 1.1 data'!V18)</f>
        <v>0</v>
      </c>
      <c r="H18" s="1">
        <f>LN('Part 1.1 data'!W19)-LN('Part 1.1 data'!W18)</f>
        <v>-9.0381506150621314E-3</v>
      </c>
      <c r="I18" s="1">
        <f>LN('Part 1.1 data'!X19)-LN('Part 1.1 data'!X18)</f>
        <v>-2.7432118571425121E-2</v>
      </c>
      <c r="J18" s="1">
        <f>LN('Part 1.1 data'!Y19)-LN('Part 1.1 data'!Y18)</f>
        <v>-5.5937305969070282E-2</v>
      </c>
      <c r="K18" s="1">
        <f>LN('Part 1.1 data'!Z19)-LN('Part 1.1 data'!Z18)</f>
        <v>-1.5139905058285871E-2</v>
      </c>
      <c r="L18" s="76">
        <f>('Part 1.1 data'!N19/100+1)^(1/12)-1</f>
        <v>-6.9243826282994192E-3</v>
      </c>
      <c r="O18" s="1">
        <f>'Part 1.1 data'!I18*'Part 1.1 data'!V18</f>
        <v>0.95008705745792232</v>
      </c>
      <c r="P18" s="1">
        <f>'Part 1.1 data'!J18*'Part 1.1 data'!W18</f>
        <v>0.93439764546004034</v>
      </c>
      <c r="Q18" s="1">
        <f>'Part 1.1 data'!K18*'Part 1.1 data'!X18</f>
        <v>0.92518087984177222</v>
      </c>
      <c r="R18" s="1">
        <f>'Part 1.1 data'!L18*'Part 1.1 data'!Y18</f>
        <v>1.0570423772315165</v>
      </c>
      <c r="S18" s="1">
        <f>'Part 1.1 data'!M18*'Part 1.1 data'!Z18</f>
        <v>0.96231362123338438</v>
      </c>
      <c r="T18" s="18"/>
      <c r="U18" s="24">
        <f>LN((O19/O18))-'Part 1.2 returns'!$L18</f>
        <v>-1.7246967301971235E-2</v>
      </c>
      <c r="V18" s="24">
        <f>LN((P19/P18))-'Part 1.2 returns'!$L18</f>
        <v>-1.6605939733233221E-2</v>
      </c>
      <c r="W18" s="24">
        <f>LN((Q19/Q18))-'Part 1.2 returns'!$L18</f>
        <v>-2.1618401781879373E-2</v>
      </c>
      <c r="X18" s="24">
        <f>LN((R19/R18))-'Part 1.2 returns'!$L18</f>
        <v>-2.3853858636770121E-3</v>
      </c>
      <c r="Y18" s="24">
        <f>LN((S19/S18))-'Part 1.2 returns'!$L18</f>
        <v>-4.3218482418831909E-2</v>
      </c>
    </row>
    <row r="19" spans="2:25" x14ac:dyDescent="0.35">
      <c r="B19" s="1">
        <f>(LN('Part 1.1 data'!I20)-LN('Part 1.1 data'!I19))-$L19</f>
        <v>3.4580785422407695E-3</v>
      </c>
      <c r="C19" s="1">
        <f>(LN('Part 1.1 data'!J20)-LN('Part 1.1 data'!J19))-$L19</f>
        <v>3.38805529478131E-2</v>
      </c>
      <c r="D19" s="1">
        <f>(LN('Part 1.1 data'!K20)-LN('Part 1.1 data'!K19))-$L19</f>
        <v>2.2848691462660234E-2</v>
      </c>
      <c r="E19" s="1">
        <f>(LN('Part 1.1 data'!L20)-LN('Part 1.1 data'!L19))-$L19</f>
        <v>1.153972543242787E-2</v>
      </c>
      <c r="F19" s="1">
        <f>(LN('Part 1.1 data'!M20)-LN('Part 1.1 data'!M19))-$L19</f>
        <v>4.4329297705173132E-2</v>
      </c>
      <c r="G19" s="25">
        <f>LN('Part 1.1 data'!V20)-LN('Part 1.1 data'!V19)</f>
        <v>0</v>
      </c>
      <c r="H19" s="1">
        <f>LN('Part 1.1 data'!W20)-LN('Part 1.1 data'!W19)</f>
        <v>-6.9414595423409331E-3</v>
      </c>
      <c r="I19" s="1">
        <f>LN('Part 1.1 data'!X20)-LN('Part 1.1 data'!X19)</f>
        <v>4.6374017876313067E-3</v>
      </c>
      <c r="J19" s="1">
        <f>LN('Part 1.1 data'!Y20)-LN('Part 1.1 data'!Y19)</f>
        <v>-1.3167782870542384E-2</v>
      </c>
      <c r="K19" s="1">
        <f>LN('Part 1.1 data'!Z20)-LN('Part 1.1 data'!Z19)</f>
        <v>-1.2861788959105447E-2</v>
      </c>
      <c r="L19" s="76">
        <f>('Part 1.1 data'!N20/100+1)^(1/12)-1</f>
        <v>-7.3752693740254394E-3</v>
      </c>
      <c r="O19" s="1">
        <f>'Part 1.1 data'!I19*'Part 1.1 data'!V19</f>
        <v>0.92739749411081907</v>
      </c>
      <c r="P19" s="1">
        <f>'Part 1.1 data'!J19*'Part 1.1 data'!W19</f>
        <v>0.91266762741987661</v>
      </c>
      <c r="Q19" s="1">
        <f>'Part 1.1 data'!K19*'Part 1.1 data'!X19</f>
        <v>0.89914694932351014</v>
      </c>
      <c r="R19" s="1">
        <f>'Part 1.1 data'!L19*'Part 1.1 data'!Y19</f>
        <v>1.0472472234670842</v>
      </c>
      <c r="S19" s="1">
        <f>'Part 1.1 data'!M19*'Part 1.1 data'!Z19</f>
        <v>0.91525026550194566</v>
      </c>
      <c r="T19" s="18"/>
      <c r="U19" s="24">
        <f>LN((O20/O19))-'Part 1.2 returns'!$L19</f>
        <v>3.4580785422407452E-3</v>
      </c>
      <c r="V19" s="24">
        <f>LN((P20/P19))-'Part 1.2 returns'!$L19</f>
        <v>2.6939093405472035E-2</v>
      </c>
      <c r="W19" s="24">
        <f>LN((Q20/Q19))-'Part 1.2 returns'!$L19</f>
        <v>2.7486093250291457E-2</v>
      </c>
      <c r="X19" s="24">
        <f>LN((R20/R19))-'Part 1.2 returns'!$L19</f>
        <v>-1.6280574381144341E-3</v>
      </c>
      <c r="Y19" s="24">
        <f>LN((S20/S19))-'Part 1.2 returns'!$L19</f>
        <v>3.1467508746067616E-2</v>
      </c>
    </row>
    <row r="20" spans="2:25" x14ac:dyDescent="0.35">
      <c r="B20" s="1">
        <f>(LN('Part 1.1 data'!I21)-LN('Part 1.1 data'!I20))-$L20</f>
        <v>9.6014086569114893E-3</v>
      </c>
      <c r="C20" s="1">
        <f>(LN('Part 1.1 data'!J21)-LN('Part 1.1 data'!J20))-$L20</f>
        <v>8.798278066347219E-3</v>
      </c>
      <c r="D20" s="1">
        <f>(LN('Part 1.1 data'!K21)-LN('Part 1.1 data'!K20))-$L20</f>
        <v>-1.269086997769453E-3</v>
      </c>
      <c r="E20" s="1">
        <f>(LN('Part 1.1 data'!L21)-LN('Part 1.1 data'!L20))-$L20</f>
        <v>1.533019153514938E-2</v>
      </c>
      <c r="F20" s="1">
        <f>(LN('Part 1.1 data'!M21)-LN('Part 1.1 data'!M20))-$L20</f>
        <v>3.2476140360532146E-2</v>
      </c>
      <c r="G20" s="25">
        <f>LN('Part 1.1 data'!V21)-LN('Part 1.1 data'!V20)</f>
        <v>0</v>
      </c>
      <c r="H20" s="1">
        <f>LN('Part 1.1 data'!W21)-LN('Part 1.1 data'!W20)</f>
        <v>9.6399338442825049E-3</v>
      </c>
      <c r="I20" s="1">
        <f>LN('Part 1.1 data'!X21)-LN('Part 1.1 data'!X20)</f>
        <v>2.8377860418361496E-2</v>
      </c>
      <c r="J20" s="1">
        <f>LN('Part 1.1 data'!Y21)-LN('Part 1.1 data'!Y20)</f>
        <v>3.8226512256259934E-2</v>
      </c>
      <c r="K20" s="1">
        <f>LN('Part 1.1 data'!Z21)-LN('Part 1.1 data'!Z20)</f>
        <v>4.1252290916108311E-3</v>
      </c>
      <c r="L20" s="76">
        <f>('Part 1.1 data'!N21/100+1)^(1/12)-1</f>
        <v>-6.7671028247020537E-3</v>
      </c>
      <c r="O20" s="1">
        <f>'Part 1.1 data'!I20*'Part 1.1 data'!V20</f>
        <v>0.92377180703970507</v>
      </c>
      <c r="P20" s="1">
        <f>'Part 1.1 data'!J20*'Part 1.1 data'!W20</f>
        <v>0.93069869954075146</v>
      </c>
      <c r="Q20" s="1">
        <f>'Part 1.1 data'!K20*'Part 1.1 data'!X20</f>
        <v>0.91741258816637927</v>
      </c>
      <c r="R20" s="1">
        <f>'Part 1.1 data'!L20*'Part 1.1 data'!Y20</f>
        <v>1.0378608322399103</v>
      </c>
      <c r="S20" s="1">
        <f>'Part 1.1 data'!M20*'Part 1.1 data'!Z20</f>
        <v>0.93756846213831657</v>
      </c>
      <c r="T20" s="18"/>
      <c r="U20" s="24">
        <f>LN((O21/O20))-'Part 1.2 returns'!$L20</f>
        <v>9.6014086569115812E-3</v>
      </c>
      <c r="V20" s="24">
        <f>LN((P21/P20))-'Part 1.2 returns'!$L20</f>
        <v>1.8438211910629835E-2</v>
      </c>
      <c r="W20" s="24">
        <f>LN((Q21/Q20))-'Part 1.2 returns'!$L20</f>
        <v>2.7108773420592036E-2</v>
      </c>
      <c r="X20" s="24">
        <f>LN((R21/R20))-'Part 1.2 returns'!$L20</f>
        <v>5.3556703791409463E-2</v>
      </c>
      <c r="Y20" s="24">
        <f>LN((S21/S20))-'Part 1.2 returns'!$L20</f>
        <v>3.6601369452142971E-2</v>
      </c>
    </row>
    <row r="21" spans="2:25" x14ac:dyDescent="0.35">
      <c r="B21" s="1">
        <f>(LN('Part 1.1 data'!I22)-LN('Part 1.1 data'!I21))-$L21</f>
        <v>-4.6269486238773722E-3</v>
      </c>
      <c r="C21" s="1">
        <f>(LN('Part 1.1 data'!J22)-LN('Part 1.1 data'!J21))-$L21</f>
        <v>-4.4997392436720622E-2</v>
      </c>
      <c r="D21" s="1">
        <f>(LN('Part 1.1 data'!K22)-LN('Part 1.1 data'!K21))-$L21</f>
        <v>6.8059632742740697E-2</v>
      </c>
      <c r="E21" s="1">
        <f>(LN('Part 1.1 data'!L22)-LN('Part 1.1 data'!L21))-$L21</f>
        <v>9.3244350206743189E-3</v>
      </c>
      <c r="F21" s="1">
        <f>(LN('Part 1.1 data'!M22)-LN('Part 1.1 data'!M21))-$L21</f>
        <v>-4.7299342599364524E-3</v>
      </c>
      <c r="G21" s="25">
        <f>LN('Part 1.1 data'!V22)-LN('Part 1.1 data'!V21)</f>
        <v>0</v>
      </c>
      <c r="H21" s="1">
        <f>LN('Part 1.1 data'!W22)-LN('Part 1.1 data'!W21)</f>
        <v>1.2639414194294256E-2</v>
      </c>
      <c r="I21" s="1">
        <f>LN('Part 1.1 data'!X22)-LN('Part 1.1 data'!X21)</f>
        <v>-6.81877506620132E-2</v>
      </c>
      <c r="J21" s="1">
        <f>LN('Part 1.1 data'!Y22)-LN('Part 1.1 data'!Y21)</f>
        <v>1.6473817456456333E-2</v>
      </c>
      <c r="K21" s="1">
        <f>LN('Part 1.1 data'!Z22)-LN('Part 1.1 data'!Z21)</f>
        <v>3.3167850727501981E-2</v>
      </c>
      <c r="L21" s="76">
        <f>('Part 1.1 data'!N22/100+1)^(1/12)-1</f>
        <v>-7.6015603452904701E-3</v>
      </c>
      <c r="O21" s="1">
        <f>'Part 1.1 data'!I21*'Part 1.1 data'!V21</f>
        <v>0.92639377283124513</v>
      </c>
      <c r="P21" s="1">
        <f>'Part 1.1 data'!J21*'Part 1.1 data'!W21</f>
        <v>0.94162462037379235</v>
      </c>
      <c r="Q21" s="1">
        <f>'Part 1.1 data'!K21*'Part 1.1 data'!X21</f>
        <v>0.936265391515961</v>
      </c>
      <c r="R21" s="1">
        <f>'Part 1.1 data'!L21*'Part 1.1 data'!Y21</f>
        <v>1.0875759316337703</v>
      </c>
      <c r="S21" s="1">
        <f>'Part 1.1 data'!M21*'Part 1.1 data'!Z21</f>
        <v>0.9659615673669002</v>
      </c>
      <c r="T21" s="18"/>
      <c r="U21" s="24">
        <f>LN((O22/O21))-'Part 1.2 returns'!$L21</f>
        <v>-4.6269486238773427E-3</v>
      </c>
      <c r="V21" s="24">
        <f>LN((P22/P21))-'Part 1.2 returns'!$L21</f>
        <v>-3.235797824242638E-2</v>
      </c>
      <c r="W21" s="24">
        <f>LN((Q22/Q21))-'Part 1.2 returns'!$L21</f>
        <v>-1.2811791927255269E-4</v>
      </c>
      <c r="X21" s="24">
        <f>LN((R22/R21))-'Part 1.2 returns'!$L21</f>
        <v>2.5798252477130554E-2</v>
      </c>
      <c r="Y21" s="24">
        <f>LN((S22/S21))-'Part 1.2 returns'!$L21</f>
        <v>2.8437916467565608E-2</v>
      </c>
    </row>
    <row r="22" spans="2:25" x14ac:dyDescent="0.35">
      <c r="B22" s="1">
        <f>(LN('Part 1.1 data'!I23)-LN('Part 1.1 data'!I22))-$L22</f>
        <v>3.6998277080594291E-2</v>
      </c>
      <c r="C22" s="1">
        <f>(LN('Part 1.1 data'!J23)-LN('Part 1.1 data'!J22))-$L22</f>
        <v>3.6973709235475834E-2</v>
      </c>
      <c r="D22" s="1">
        <f>(LN('Part 1.1 data'!K23)-LN('Part 1.1 data'!K22))-$L22</f>
        <v>2.5669013505304664E-2</v>
      </c>
      <c r="E22" s="1">
        <f>(LN('Part 1.1 data'!L23)-LN('Part 1.1 data'!L22))-$L22</f>
        <v>3.9942852375781421E-2</v>
      </c>
      <c r="F22" s="1">
        <f>(LN('Part 1.1 data'!M23)-LN('Part 1.1 data'!M22))-$L22</f>
        <v>1.3349777908513785E-2</v>
      </c>
      <c r="G22" s="25">
        <f>LN('Part 1.1 data'!V23)-LN('Part 1.1 data'!V22)</f>
        <v>0</v>
      </c>
      <c r="H22" s="1">
        <f>LN('Part 1.1 data'!W23)-LN('Part 1.1 data'!W22)</f>
        <v>1.6886944826807797E-2</v>
      </c>
      <c r="I22" s="1">
        <f>LN('Part 1.1 data'!X23)-LN('Part 1.1 data'!X22)</f>
        <v>6.0663944980236389E-3</v>
      </c>
      <c r="J22" s="1">
        <f>LN('Part 1.1 data'!Y23)-LN('Part 1.1 data'!Y22)</f>
        <v>9.9846949014573694E-3</v>
      </c>
      <c r="K22" s="1">
        <f>LN('Part 1.1 data'!Z23)-LN('Part 1.1 data'!Z22)</f>
        <v>1.8203725385922478E-2</v>
      </c>
      <c r="L22" s="76">
        <f>('Part 1.1 data'!N23/100+1)^(1/12)-1</f>
        <v>-8.1697838310406112E-3</v>
      </c>
      <c r="O22" s="1">
        <f>'Part 1.1 data'!I22*'Part 1.1 data'!V22</f>
        <v>0.91513434160663687</v>
      </c>
      <c r="P22" s="1">
        <f>'Part 1.1 data'!J22*'Part 1.1 data'!W22</f>
        <v>0.90473959720223018</v>
      </c>
      <c r="Q22" s="1">
        <f>'Part 1.1 data'!K22*'Part 1.1 data'!X22</f>
        <v>0.92905625929978553</v>
      </c>
      <c r="R22" s="1">
        <f>'Part 1.1 data'!L22*'Part 1.1 data'!Y22</f>
        <v>1.1075473720329834</v>
      </c>
      <c r="S22" s="1">
        <f>'Part 1.1 data'!M22*'Part 1.1 data'!Z22</f>
        <v>0.98629983849231906</v>
      </c>
      <c r="T22" s="18"/>
      <c r="U22" s="24">
        <f>LN((O23/O22))-'Part 1.2 returns'!$L22</f>
        <v>3.6998277080594263E-2</v>
      </c>
      <c r="V22" s="24">
        <f>LN((P23/P22))-'Part 1.2 returns'!$L22</f>
        <v>5.3860654062283464E-2</v>
      </c>
      <c r="W22" s="24">
        <f>LN((Q23/Q22))-'Part 1.2 returns'!$L22</f>
        <v>3.1735408003328379E-2</v>
      </c>
      <c r="X22" s="24">
        <f>LN((R23/R22))-'Part 1.2 returns'!$L22</f>
        <v>4.9927547277238672E-2</v>
      </c>
      <c r="Y22" s="24">
        <f>LN((S23/S22))-'Part 1.2 returns'!$L22</f>
        <v>3.1553503294436368E-2</v>
      </c>
    </row>
    <row r="23" spans="2:25" x14ac:dyDescent="0.35">
      <c r="B23" s="1">
        <f>(LN('Part 1.1 data'!I24)-LN('Part 1.1 data'!I23))-$L23</f>
        <v>3.4528464768106393E-2</v>
      </c>
      <c r="C23" s="1">
        <f>(LN('Part 1.1 data'!J24)-LN('Part 1.1 data'!J23))-$L23</f>
        <v>2.4032203628185145E-2</v>
      </c>
      <c r="D23" s="1">
        <f>(LN('Part 1.1 data'!K24)-LN('Part 1.1 data'!K23))-$L23</f>
        <v>1.5003492506283567E-2</v>
      </c>
      <c r="E23" s="1">
        <f>(LN('Part 1.1 data'!L24)-LN('Part 1.1 data'!L23))-$L23</f>
        <v>7.2715493232334144E-3</v>
      </c>
      <c r="F23" s="1">
        <f>(LN('Part 1.1 data'!M24)-LN('Part 1.1 data'!M23))-$L23</f>
        <v>9.1603273039531641E-3</v>
      </c>
      <c r="G23" s="25">
        <f>LN('Part 1.1 data'!V24)-LN('Part 1.1 data'!V23)</f>
        <v>0</v>
      </c>
      <c r="H23" s="1">
        <f>LN('Part 1.1 data'!W24)-LN('Part 1.1 data'!W23)</f>
        <v>1.4641291048893825E-3</v>
      </c>
      <c r="I23" s="1">
        <f>LN('Part 1.1 data'!X24)-LN('Part 1.1 data'!X23)</f>
        <v>-3.2810256319670134E-3</v>
      </c>
      <c r="J23" s="1">
        <f>LN('Part 1.1 data'!Y24)-LN('Part 1.1 data'!Y23)</f>
        <v>4.3735163334680527E-3</v>
      </c>
      <c r="K23" s="1">
        <f>LN('Part 1.1 data'!Z24)-LN('Part 1.1 data'!Z23)</f>
        <v>-1.3375040783050102E-2</v>
      </c>
      <c r="L23" s="76">
        <f>('Part 1.1 data'!N24/100+1)^(1/12)-1</f>
        <v>-7.2623363421430165E-3</v>
      </c>
      <c r="O23" s="1">
        <f>'Part 1.1 data'!I23*'Part 1.1 data'!V23</f>
        <v>0.94190024239527503</v>
      </c>
      <c r="P23" s="1">
        <f>'Part 1.1 data'!J23*'Part 1.1 data'!W23</f>
        <v>0.94703687826409966</v>
      </c>
      <c r="Q23" s="1">
        <f>'Part 1.1 data'!K23*'Part 1.1 data'!X23</f>
        <v>0.95121005876856912</v>
      </c>
      <c r="R23" s="1">
        <f>'Part 1.1 data'!L23*'Part 1.1 data'!Y23</f>
        <v>1.154775276581697</v>
      </c>
      <c r="S23" s="1">
        <f>'Part 1.1 data'!M23*'Part 1.1 data'!Z23</f>
        <v>1.0096349649568575</v>
      </c>
      <c r="T23" s="18"/>
      <c r="U23" s="24">
        <f>LN((O24/O23))-'Part 1.2 returns'!$L23</f>
        <v>3.4528464768106414E-2</v>
      </c>
      <c r="V23" s="24">
        <f>LN((P24/P23))-'Part 1.2 returns'!$L23</f>
        <v>2.5496332733074462E-2</v>
      </c>
      <c r="W23" s="24">
        <f>LN((Q24/Q23))-'Part 1.2 returns'!$L23</f>
        <v>1.1722466874316551E-2</v>
      </c>
      <c r="X23" s="24">
        <f>LN((R24/R23))-'Part 1.2 returns'!$L23</f>
        <v>1.1645065656701722E-2</v>
      </c>
      <c r="Y23" s="24">
        <f>LN((S24/S23))-'Part 1.2 returns'!$L23</f>
        <v>-4.2147134790968717E-3</v>
      </c>
    </row>
    <row r="24" spans="2:25" x14ac:dyDescent="0.35">
      <c r="B24" s="1">
        <f>(LN('Part 1.1 data'!I25)-LN('Part 1.1 data'!I24))-$L24</f>
        <v>2.6711717586374716E-2</v>
      </c>
      <c r="C24" s="1">
        <f>(LN('Part 1.1 data'!J25)-LN('Part 1.1 data'!J24))-$L24</f>
        <v>2.3120952842042714E-3</v>
      </c>
      <c r="D24" s="1">
        <f>(LN('Part 1.1 data'!K25)-LN('Part 1.1 data'!K24))-$L24</f>
        <v>4.3234753046469204E-2</v>
      </c>
      <c r="E24" s="1">
        <f>(LN('Part 1.1 data'!L25)-LN('Part 1.1 data'!L24))-$L24</f>
        <v>4.1671755259855836E-3</v>
      </c>
      <c r="F24" s="1">
        <f>(LN('Part 1.1 data'!M25)-LN('Part 1.1 data'!M24))-$L24</f>
        <v>1.1530882188225081E-2</v>
      </c>
      <c r="G24" s="25">
        <f>LN('Part 1.1 data'!V25)-LN('Part 1.1 data'!V24)</f>
        <v>0</v>
      </c>
      <c r="H24" s="1">
        <f>LN('Part 1.1 data'!W25)-LN('Part 1.1 data'!W24)</f>
        <v>5.2116023733526718E-3</v>
      </c>
      <c r="I24" s="1">
        <f>LN('Part 1.1 data'!X25)-LN('Part 1.1 data'!X24)</f>
        <v>-2.4153511415037118E-2</v>
      </c>
      <c r="J24" s="1">
        <f>LN('Part 1.1 data'!Y25)-LN('Part 1.1 data'!Y24)</f>
        <v>-2.9368939004979222E-3</v>
      </c>
      <c r="K24" s="1">
        <f>LN('Part 1.1 data'!Z25)-LN('Part 1.1 data'!Z24)</f>
        <v>1.1367960520042131E-2</v>
      </c>
      <c r="L24" s="76">
        <f>('Part 1.1 data'!N25/100+1)^(1/12)-1</f>
        <v>-8.626954943237064E-3</v>
      </c>
      <c r="O24" s="1">
        <f>'Part 1.1 data'!I24*'Part 1.1 data'!V24</f>
        <v>0.96793554334095799</v>
      </c>
      <c r="P24" s="1">
        <f>'Part 1.1 data'!J24*'Part 1.1 data'!W24</f>
        <v>0.96446354130991707</v>
      </c>
      <c r="Q24" s="1">
        <f>'Part 1.1 data'!K24*'Part 1.1 data'!X24</f>
        <v>0.95546205497458314</v>
      </c>
      <c r="R24" s="1">
        <f>'Part 1.1 data'!L24*'Part 1.1 data'!Y24</f>
        <v>1.1598474509026502</v>
      </c>
      <c r="S24" s="1">
        <f>'Part 1.1 data'!M24*'Part 1.1 data'!Z24</f>
        <v>0.99811357640671172</v>
      </c>
      <c r="T24" s="18"/>
      <c r="U24" s="24">
        <f>LN((O25/O24))-'Part 1.2 returns'!$L24</f>
        <v>2.6711717586374792E-2</v>
      </c>
      <c r="V24" s="24">
        <f>LN((P25/P24))-'Part 1.2 returns'!$L24</f>
        <v>7.5236976575569709E-3</v>
      </c>
      <c r="W24" s="24">
        <f>LN((Q25/Q24))-'Part 1.2 returns'!$L24</f>
        <v>1.908124163143201E-2</v>
      </c>
      <c r="X24" s="24">
        <f>LN((R25/R24))-'Part 1.2 returns'!$L24</f>
        <v>1.2302816254875877E-3</v>
      </c>
      <c r="Y24" s="24">
        <f>LN((S25/S24))-'Part 1.2 returns'!$L24</f>
        <v>2.2898842708267315E-2</v>
      </c>
    </row>
    <row r="25" spans="2:25" x14ac:dyDescent="0.35">
      <c r="B25" s="1">
        <f>(LN('Part 1.1 data'!I26)-LN('Part 1.1 data'!I25))-$L25</f>
        <v>-5.8746506297804174E-6</v>
      </c>
      <c r="C25" s="1">
        <f>(LN('Part 1.1 data'!J26)-LN('Part 1.1 data'!J25))-$L25</f>
        <v>1.6244023389460863E-2</v>
      </c>
      <c r="D25" s="1">
        <f>(LN('Part 1.1 data'!K26)-LN('Part 1.1 data'!K25))-$L25</f>
        <v>-1.4948458853632426E-3</v>
      </c>
      <c r="E25" s="1">
        <f>(LN('Part 1.1 data'!L26)-LN('Part 1.1 data'!L25))-$L25</f>
        <v>-1.5104989324645202E-2</v>
      </c>
      <c r="F25" s="1">
        <f>(LN('Part 1.1 data'!M26)-LN('Part 1.1 data'!M25))-$L25</f>
        <v>-4.2807526936412349E-2</v>
      </c>
      <c r="G25" s="25">
        <f>LN('Part 1.1 data'!V26)-LN('Part 1.1 data'!V25)</f>
        <v>0</v>
      </c>
      <c r="H25" s="1">
        <f>LN('Part 1.1 data'!W26)-LN('Part 1.1 data'!W25)</f>
        <v>2.6670982891858416E-2</v>
      </c>
      <c r="I25" s="1">
        <f>LN('Part 1.1 data'!X26)-LN('Part 1.1 data'!X25)</f>
        <v>7.1665407273720227E-4</v>
      </c>
      <c r="J25" s="1">
        <f>LN('Part 1.1 data'!Y26)-LN('Part 1.1 data'!Y25)</f>
        <v>4.8245903204274063E-2</v>
      </c>
      <c r="K25" s="1">
        <f>LN('Part 1.1 data'!Z26)-LN('Part 1.1 data'!Z25)</f>
        <v>3.2225826283675818E-2</v>
      </c>
      <c r="L25" s="76">
        <f>('Part 1.1 data'!N26/100+1)^(1/12)-1</f>
        <v>-8.0558523656317771E-3</v>
      </c>
      <c r="O25" s="1">
        <f>'Part 1.1 data'!I25*'Part 1.1 data'!V25</f>
        <v>0.98559967225427614</v>
      </c>
      <c r="P25" s="1">
        <f>'Part 1.1 data'!J25*'Part 1.1 data'!W25</f>
        <v>0.96340007662664273</v>
      </c>
      <c r="Q25" s="1">
        <f>'Part 1.1 data'!K25*'Part 1.1 data'!X25</f>
        <v>0.96550312387280424</v>
      </c>
      <c r="R25" s="1">
        <f>'Part 1.1 data'!L25*'Part 1.1 data'!Y25</f>
        <v>1.151300088204072</v>
      </c>
      <c r="S25" s="1">
        <f>'Part 1.1 data'!M25*'Part 1.1 data'!Z25</f>
        <v>1.0124606779318852</v>
      </c>
      <c r="T25" s="18"/>
      <c r="U25" s="24">
        <f>LN((O26/O25))-'Part 1.2 returns'!$L25</f>
        <v>-5.8746506297838869E-6</v>
      </c>
      <c r="V25" s="24">
        <f>LN((P26/P25))-'Part 1.2 returns'!$L25</f>
        <v>4.2915006281319321E-2</v>
      </c>
      <c r="W25" s="24">
        <f>LN((Q26/Q25))-'Part 1.2 returns'!$L25</f>
        <v>-7.7819181262605772E-4</v>
      </c>
      <c r="X25" s="24">
        <f>LN((R26/R25))-'Part 1.2 returns'!$L25</f>
        <v>3.314091387962903E-2</v>
      </c>
      <c r="Y25" s="24">
        <f>LN((S26/S25))-'Part 1.2 returns'!$L25</f>
        <v>-1.0581700652736524E-2</v>
      </c>
    </row>
    <row r="26" spans="2:25" x14ac:dyDescent="0.35">
      <c r="B26" s="1">
        <f>(LN('Part 1.1 data'!I27)-LN('Part 1.1 data'!I26))-$L26</f>
        <v>3.9730562525485527E-2</v>
      </c>
      <c r="C26" s="1">
        <f>(LN('Part 1.1 data'!J27)-LN('Part 1.1 data'!J26))-$L26</f>
        <v>1.0641857934866342E-2</v>
      </c>
      <c r="D26" s="1">
        <f>(LN('Part 1.1 data'!K27)-LN('Part 1.1 data'!K26))-$L26</f>
        <v>-1.5970052260808908E-2</v>
      </c>
      <c r="E26" s="1">
        <f>(LN('Part 1.1 data'!L27)-LN('Part 1.1 data'!L26))-$L26</f>
        <v>4.4947644022639927E-2</v>
      </c>
      <c r="F26" s="1">
        <f>(LN('Part 1.1 data'!M27)-LN('Part 1.1 data'!M26))-$L26</f>
        <v>1.0342788425381777E-2</v>
      </c>
      <c r="G26" s="25">
        <f>LN('Part 1.1 data'!V27)-LN('Part 1.1 data'!V26)</f>
        <v>0</v>
      </c>
      <c r="H26" s="1">
        <f>LN('Part 1.1 data'!W27)-LN('Part 1.1 data'!W26)</f>
        <v>-8.0289063858106219E-3</v>
      </c>
      <c r="I26" s="1">
        <f>LN('Part 1.1 data'!X27)-LN('Part 1.1 data'!X26)</f>
        <v>4.9362599977064665E-2</v>
      </c>
      <c r="J26" s="1">
        <f>LN('Part 1.1 data'!Y27)-LN('Part 1.1 data'!Y26)</f>
        <v>2.7273320707182303E-2</v>
      </c>
      <c r="K26" s="1">
        <f>LN('Part 1.1 data'!Z27)-LN('Part 1.1 data'!Z26)</f>
        <v>-6.0077145871853532E-4</v>
      </c>
      <c r="L26" s="76">
        <f>('Part 1.1 data'!N27/100+1)^(1/12)-1</f>
        <v>-8.0558523656317771E-3</v>
      </c>
      <c r="O26" s="1">
        <f>'Part 1.1 data'!I26*'Part 1.1 data'!V26</f>
        <v>0.97768597862824758</v>
      </c>
      <c r="P26" s="1">
        <f>'Part 1.1 data'!J26*'Part 1.1 data'!W26</f>
        <v>0.99757559230240989</v>
      </c>
      <c r="Q26" s="1">
        <f>'Part 1.1 data'!K26*'Part 1.1 data'!X26</f>
        <v>0.95701139002299762</v>
      </c>
      <c r="R26" s="1">
        <f>'Part 1.1 data'!L26*'Part 1.1 data'!Y26</f>
        <v>1.1805458034393517</v>
      </c>
      <c r="S26" s="1">
        <f>'Part 1.1 data'!M26*'Part 1.1 data'!Z26</f>
        <v>0.99376564436084902</v>
      </c>
      <c r="T26" s="18"/>
      <c r="U26" s="24">
        <f>LN((O27/O26))-'Part 1.2 returns'!$L26</f>
        <v>3.9730562525485631E-2</v>
      </c>
      <c r="V26" s="24">
        <f>LN((P27/P26))-'Part 1.2 returns'!$L26</f>
        <v>2.612951549055751E-3</v>
      </c>
      <c r="W26" s="24">
        <f>LN((Q27/Q26))-'Part 1.2 returns'!$L26</f>
        <v>3.3392547716255688E-2</v>
      </c>
      <c r="X26" s="24">
        <f>LN((R27/R26))-'Part 1.2 returns'!$L26</f>
        <v>7.2220964729822298E-2</v>
      </c>
      <c r="Y26" s="24">
        <f>LN((S27/S26))-'Part 1.2 returns'!$L26</f>
        <v>9.7420169666632851E-3</v>
      </c>
    </row>
    <row r="27" spans="2:25" x14ac:dyDescent="0.35">
      <c r="B27" s="1">
        <f>(LN('Part 1.1 data'!I28)-LN('Part 1.1 data'!I27))-$L27</f>
        <v>4.2086013025048281E-2</v>
      </c>
      <c r="C27" s="1">
        <f>(LN('Part 1.1 data'!J28)-LN('Part 1.1 data'!J27))-$L27</f>
        <v>9.7209271077707354E-2</v>
      </c>
      <c r="D27" s="1">
        <f>(LN('Part 1.1 data'!K28)-LN('Part 1.1 data'!K27))-$L27</f>
        <v>6.5680886434644509E-2</v>
      </c>
      <c r="E27" s="1">
        <f>(LN('Part 1.1 data'!L28)-LN('Part 1.1 data'!L27))-$L27</f>
        <v>3.110714987116385E-2</v>
      </c>
      <c r="F27" s="1">
        <f>(LN('Part 1.1 data'!M28)-LN('Part 1.1 data'!M27))-$L27</f>
        <v>6.4660772942816011E-2</v>
      </c>
      <c r="G27" s="25">
        <f>LN('Part 1.1 data'!V28)-LN('Part 1.1 data'!V27)</f>
        <v>0</v>
      </c>
      <c r="H27" s="1">
        <f>LN('Part 1.1 data'!W28)-LN('Part 1.1 data'!W27)</f>
        <v>-2.4690061573217188E-2</v>
      </c>
      <c r="I27" s="1">
        <f>LN('Part 1.1 data'!X28)-LN('Part 1.1 data'!X27)</f>
        <v>-3.2110175137910209E-2</v>
      </c>
      <c r="J27" s="1">
        <f>LN('Part 1.1 data'!Y28)-LN('Part 1.1 data'!Y27)</f>
        <v>-1.5773094441702301E-2</v>
      </c>
      <c r="K27" s="1">
        <f>LN('Part 1.1 data'!Z28)-LN('Part 1.1 data'!Z27)</f>
        <v>-1.9361949345861981E-2</v>
      </c>
      <c r="L27" s="76">
        <f>('Part 1.1 data'!N28/100+1)^(1/12)-1</f>
        <v>-9.5483148446474653E-3</v>
      </c>
      <c r="O27" s="1">
        <f>'Part 1.1 data'!I27*'Part 1.1 data'!V27</f>
        <v>1.0091495681267284</v>
      </c>
      <c r="P27" s="1">
        <f>'Part 1.1 data'!J27*'Part 1.1 data'!W27</f>
        <v>0.99216063719649483</v>
      </c>
      <c r="Q27" s="1">
        <f>'Part 1.1 data'!K27*'Part 1.1 data'!X27</f>
        <v>0.9815686826855452</v>
      </c>
      <c r="R27" s="1">
        <f>'Part 1.1 data'!L27*'Part 1.1 data'!Y27</f>
        <v>1.2587787302110978</v>
      </c>
      <c r="S27" s="1">
        <f>'Part 1.1 data'!M27*'Part 1.1 data'!Z27</f>
        <v>0.99544271031937193</v>
      </c>
      <c r="T27" s="18"/>
      <c r="U27" s="24">
        <f>LN((O28/O27))-'Part 1.2 returns'!$L27</f>
        <v>4.2086013025048379E-2</v>
      </c>
      <c r="V27" s="24">
        <f>LN((P28/P27))-'Part 1.2 returns'!$L27</f>
        <v>7.2519209504490117E-2</v>
      </c>
      <c r="W27" s="24">
        <f>LN((Q28/Q27))-'Part 1.2 returns'!$L27</f>
        <v>3.3570711296734189E-2</v>
      </c>
      <c r="X27" s="24">
        <f>LN((R28/R27))-'Part 1.2 returns'!$L27</f>
        <v>1.5334055429461368E-2</v>
      </c>
      <c r="Y27" s="24">
        <f>LN((S28/S27))-'Part 1.2 returns'!$L27</f>
        <v>4.5298823596953953E-2</v>
      </c>
    </row>
    <row r="28" spans="2:25" x14ac:dyDescent="0.35">
      <c r="B28" s="1">
        <f>(LN('Part 1.1 data'!I29)-LN('Part 1.1 data'!I28))-$L28</f>
        <v>2.0609160373880747E-2</v>
      </c>
      <c r="C28" s="1">
        <f>(LN('Part 1.1 data'!J29)-LN('Part 1.1 data'!J28))-$L28</f>
        <v>-7.8658390096927183E-3</v>
      </c>
      <c r="D28" s="1">
        <f>(LN('Part 1.1 data'!K29)-LN('Part 1.1 data'!K28))-$L28</f>
        <v>2.3475240671461117E-3</v>
      </c>
      <c r="E28" s="1">
        <f>(LN('Part 1.1 data'!L29)-LN('Part 1.1 data'!L28))-$L28</f>
        <v>2.5309558729890644E-2</v>
      </c>
      <c r="F28" s="1">
        <f>(LN('Part 1.1 data'!M29)-LN('Part 1.1 data'!M28))-$L28</f>
        <v>2.0494329145882922E-2</v>
      </c>
      <c r="G28" s="25">
        <f>LN('Part 1.1 data'!V29)-LN('Part 1.1 data'!V28)</f>
        <v>0</v>
      </c>
      <c r="H28" s="1">
        <f>LN('Part 1.1 data'!W29)-LN('Part 1.1 data'!W28)</f>
        <v>-1.4644943825459642E-2</v>
      </c>
      <c r="I28" s="1">
        <f>LN('Part 1.1 data'!X29)-LN('Part 1.1 data'!X28)</f>
        <v>-2.1760457849448911E-2</v>
      </c>
      <c r="J28" s="1">
        <f>LN('Part 1.1 data'!Y29)-LN('Part 1.1 data'!Y28)</f>
        <v>-4.082016209382007E-2</v>
      </c>
      <c r="K28" s="1">
        <f>LN('Part 1.1 data'!Z29)-LN('Part 1.1 data'!Z28)</f>
        <v>-1.1394368864481919E-2</v>
      </c>
      <c r="L28" s="76">
        <f>('Part 1.1 data'!N29/100+1)^(1/12)-1</f>
        <v>-7.2849116453249652E-3</v>
      </c>
      <c r="O28" s="1">
        <f>'Part 1.1 data'!I28*'Part 1.1 data'!V28</f>
        <v>1.0425250076815404</v>
      </c>
      <c r="P28" s="1">
        <f>'Part 1.1 data'!J28*'Part 1.1 data'!W28</f>
        <v>1.0566469529265516</v>
      </c>
      <c r="Q28" s="1">
        <f>'Part 1.1 data'!K28*'Part 1.1 data'!X28</f>
        <v>1.0054338159175789</v>
      </c>
      <c r="R28" s="1">
        <f>'Part 1.1 data'!L28*'Part 1.1 data'!Y28</f>
        <v>1.266082806768674</v>
      </c>
      <c r="S28" s="1">
        <f>'Part 1.1 data'!M28*'Part 1.1 data'!Z28</f>
        <v>1.0316740797345796</v>
      </c>
      <c r="T28" s="18"/>
      <c r="U28" s="24">
        <f>LN((O29/O28))-'Part 1.2 returns'!$L28</f>
        <v>2.0609160373880803E-2</v>
      </c>
      <c r="V28" s="24">
        <f>LN((P29/P28))-'Part 1.2 returns'!$L28</f>
        <v>-2.2510782835152326E-2</v>
      </c>
      <c r="W28" s="24">
        <f>LN((Q29/Q28))-'Part 1.2 returns'!$L28</f>
        <v>-1.9412933782302706E-2</v>
      </c>
      <c r="X28" s="24">
        <f>LN((R29/R28))-'Part 1.2 returns'!$L28</f>
        <v>-1.5510603363929475E-2</v>
      </c>
      <c r="Y28" s="24">
        <f>LN((S29/S28))-'Part 1.2 returns'!$L28</f>
        <v>9.0999602814010542E-3</v>
      </c>
    </row>
    <row r="29" spans="2:25" x14ac:dyDescent="0.35">
      <c r="B29" s="1">
        <f>(LN('Part 1.1 data'!I30)-LN('Part 1.1 data'!I29))-$L29</f>
        <v>3.5114234431198814E-2</v>
      </c>
      <c r="C29" s="1">
        <f>(LN('Part 1.1 data'!J30)-LN('Part 1.1 data'!J29))-$L29</f>
        <v>4.6530559710150687E-2</v>
      </c>
      <c r="D29" s="1">
        <f>(LN('Part 1.1 data'!K30)-LN('Part 1.1 data'!K29))-$L29</f>
        <v>4.5031739905190285E-2</v>
      </c>
      <c r="E29" s="1">
        <f>(LN('Part 1.1 data'!L30)-LN('Part 1.1 data'!L29))-$L29</f>
        <v>5.6842823894322908E-2</v>
      </c>
      <c r="F29" s="1">
        <f>(LN('Part 1.1 data'!M30)-LN('Part 1.1 data'!M29))-$L29</f>
        <v>4.3062050645828083E-2</v>
      </c>
      <c r="G29" s="25">
        <f>LN('Part 1.1 data'!V30)-LN('Part 1.1 data'!V29)</f>
        <v>0</v>
      </c>
      <c r="H29" s="1">
        <f>LN('Part 1.1 data'!W30)-LN('Part 1.1 data'!W29)</f>
        <v>1.2970076899861387E-2</v>
      </c>
      <c r="I29" s="1">
        <f>LN('Part 1.1 data'!X30)-LN('Part 1.1 data'!X29)</f>
        <v>2.0725990374133238E-2</v>
      </c>
      <c r="J29" s="1">
        <f>LN('Part 1.1 data'!Y30)-LN('Part 1.1 data'!Y29)</f>
        <v>3.6942565748354819E-2</v>
      </c>
      <c r="K29" s="1">
        <f>LN('Part 1.1 data'!Z30)-LN('Part 1.1 data'!Z29)</f>
        <v>1.6594610917187544E-2</v>
      </c>
      <c r="L29" s="76">
        <f>('Part 1.1 data'!N30/100+1)^(1/12)-1</f>
        <v>-7.0368933368794018E-3</v>
      </c>
      <c r="O29" s="1">
        <f>'Part 1.1 data'!I29*'Part 1.1 data'!V29</f>
        <v>1.0565088252364208</v>
      </c>
      <c r="P29" s="1">
        <f>'Part 1.1 data'!J29*'Part 1.1 data'!W29</f>
        <v>1.0256278360293123</v>
      </c>
      <c r="Q29" s="1">
        <f>'Part 1.1 data'!K29*'Part 1.1 data'!X29</f>
        <v>0.97894605567580706</v>
      </c>
      <c r="R29" s="1">
        <f>'Part 1.1 data'!L29*'Part 1.1 data'!Y29</f>
        <v>1.23754826257869</v>
      </c>
      <c r="S29" s="1">
        <f>'Part 1.1 data'!M29*'Part 1.1 data'!Z29</f>
        <v>1.033548318768837</v>
      </c>
      <c r="T29" s="18"/>
      <c r="U29" s="24">
        <f>LN((O30/O29))-'Part 1.2 returns'!$L29</f>
        <v>3.5114234431198918E-2</v>
      </c>
      <c r="V29" s="24">
        <f>LN((P30/P29))-'Part 1.2 returns'!$L29</f>
        <v>5.950063661001205E-2</v>
      </c>
      <c r="W29" s="24">
        <f>LN((Q30/Q29))-'Part 1.2 returns'!$L29</f>
        <v>6.5757730279323606E-2</v>
      </c>
      <c r="X29" s="24">
        <f>LN((R30/R29))-'Part 1.2 returns'!$L29</f>
        <v>9.3785389642677644E-2</v>
      </c>
      <c r="Y29" s="24">
        <f>LN((S30/S29))-'Part 1.2 returns'!$L29</f>
        <v>5.9656661563015405E-2</v>
      </c>
    </row>
    <row r="30" spans="2:25" x14ac:dyDescent="0.35">
      <c r="B30" s="1">
        <f>(LN('Part 1.1 data'!I31)-LN('Part 1.1 data'!I30))-$L30</f>
        <v>-4.1324149745088912E-3</v>
      </c>
      <c r="C30" s="1">
        <f>(LN('Part 1.1 data'!J31)-LN('Part 1.1 data'!J30))-$L30</f>
        <v>3.2602421685109725E-2</v>
      </c>
      <c r="D30" s="1">
        <f>(LN('Part 1.1 data'!K31)-LN('Part 1.1 data'!K30))-$L30</f>
        <v>-5.1766559111684207E-3</v>
      </c>
      <c r="E30" s="1">
        <f>(LN('Part 1.1 data'!L31)-LN('Part 1.1 data'!L30))-$L30</f>
        <v>-7.1244528556403952E-3</v>
      </c>
      <c r="F30" s="1">
        <f>(LN('Part 1.1 data'!M31)-LN('Part 1.1 data'!M30))-$L30</f>
        <v>8.3922733621685092E-3</v>
      </c>
      <c r="G30" s="25">
        <f>LN('Part 1.1 data'!V31)-LN('Part 1.1 data'!V30)</f>
        <v>0</v>
      </c>
      <c r="H30" s="1">
        <f>LN('Part 1.1 data'!W31)-LN('Part 1.1 data'!W30)</f>
        <v>-3.2530591676211518E-3</v>
      </c>
      <c r="I30" s="1">
        <f>LN('Part 1.1 data'!X31)-LN('Part 1.1 data'!X30)</f>
        <v>-3.065088566100313E-3</v>
      </c>
      <c r="J30" s="1">
        <f>LN('Part 1.1 data'!Y31)-LN('Part 1.1 data'!Y30)</f>
        <v>-1.5696150225924438E-2</v>
      </c>
      <c r="K30" s="1">
        <f>LN('Part 1.1 data'!Z31)-LN('Part 1.1 data'!Z30)</f>
        <v>-7.238938480540108E-3</v>
      </c>
      <c r="L30" s="76">
        <f>('Part 1.1 data'!N31/100+1)^(1/12)-1</f>
        <v>-8.4895599918194398E-3</v>
      </c>
      <c r="O30" s="1">
        <f>'Part 1.1 data'!I30*'Part 1.1 data'!V30</f>
        <v>1.0865931514799767</v>
      </c>
      <c r="P30" s="1">
        <f>'Part 1.1 data'!J30*'Part 1.1 data'!W30</f>
        <v>1.080872614516756</v>
      </c>
      <c r="Q30" s="1">
        <f>'Part 1.1 data'!K30*'Part 1.1 data'!X30</f>
        <v>1.0381518837706551</v>
      </c>
      <c r="R30" s="1">
        <f>'Part 1.1 data'!L30*'Part 1.1 data'!Y30</f>
        <v>1.3496977939664339</v>
      </c>
      <c r="S30" s="1">
        <f>'Part 1.1 data'!M30*'Part 1.1 data'!Z30</f>
        <v>1.0893896876398776</v>
      </c>
      <c r="T30" s="18"/>
      <c r="U30" s="24">
        <f>LN((O31/O30))-'Part 1.2 returns'!$L30</f>
        <v>-4.1324149745088773E-3</v>
      </c>
      <c r="V30" s="24">
        <f>LN((P31/P30))-'Part 1.2 returns'!$L30</f>
        <v>2.9349362517488709E-2</v>
      </c>
      <c r="W30" s="24">
        <f>LN((Q31/Q30))-'Part 1.2 returns'!$L30</f>
        <v>-8.2417444772687129E-3</v>
      </c>
      <c r="X30" s="24">
        <f>LN((R31/R30))-'Part 1.2 returns'!$L30</f>
        <v>-2.2820603081564757E-2</v>
      </c>
      <c r="Y30" s="24">
        <f>LN((S31/S30))-'Part 1.2 returns'!$L30</f>
        <v>1.1533348816285911E-3</v>
      </c>
    </row>
    <row r="31" spans="2:25" x14ac:dyDescent="0.35">
      <c r="B31" s="1">
        <f>(LN('Part 1.1 data'!I32)-LN('Part 1.1 data'!I31))-$L31</f>
        <v>4.2814228810740471E-2</v>
      </c>
      <c r="C31" s="1">
        <f>(LN('Part 1.1 data'!J32)-LN('Part 1.1 data'!J31))-$L31</f>
        <v>3.2698305900447727E-2</v>
      </c>
      <c r="D31" s="1">
        <f>(LN('Part 1.1 data'!K32)-LN('Part 1.1 data'!K31))-$L31</f>
        <v>-2.8163485143737066E-3</v>
      </c>
      <c r="E31" s="1">
        <f>(LN('Part 1.1 data'!L32)-LN('Part 1.1 data'!L31))-$L31</f>
        <v>2.0480256527700302E-2</v>
      </c>
      <c r="F31" s="1">
        <f>(LN('Part 1.1 data'!M32)-LN('Part 1.1 data'!M31))-$L31</f>
        <v>2.8554629060369492E-2</v>
      </c>
      <c r="G31" s="25">
        <f>LN('Part 1.1 data'!V32)-LN('Part 1.1 data'!V31)</f>
        <v>0</v>
      </c>
      <c r="H31" s="1">
        <f>LN('Part 1.1 data'!W32)-LN('Part 1.1 data'!W31)</f>
        <v>1.128774526717234E-2</v>
      </c>
      <c r="I31" s="1">
        <f>LN('Part 1.1 data'!X32)-LN('Part 1.1 data'!X31)</f>
        <v>2.2022876642576183E-2</v>
      </c>
      <c r="J31" s="1">
        <f>LN('Part 1.1 data'!Y32)-LN('Part 1.1 data'!Y31)</f>
        <v>-9.066551573690268E-3</v>
      </c>
      <c r="K31" s="1">
        <f>LN('Part 1.1 data'!Z32)-LN('Part 1.1 data'!Z31)</f>
        <v>-1.3164989235393831E-4</v>
      </c>
      <c r="L31" s="76">
        <f>('Part 1.1 data'!N32/100+1)^(1/12)-1</f>
        <v>-8.0558523656317771E-3</v>
      </c>
      <c r="O31" s="1">
        <f>'Part 1.1 data'!I31*'Part 1.1 data'!V31</f>
        <v>1.072964391792701</v>
      </c>
      <c r="P31" s="1">
        <f>'Part 1.1 data'!J31*'Part 1.1 data'!W31</f>
        <v>1.1036562082958172</v>
      </c>
      <c r="Q31" s="1">
        <f>'Part 1.1 data'!K31*'Part 1.1 data'!X31</f>
        <v>1.0209267498252499</v>
      </c>
      <c r="R31" s="1">
        <f>'Part 1.1 data'!L31*'Part 1.1 data'!Y31</f>
        <v>1.308093257133619</v>
      </c>
      <c r="S31" s="1">
        <f>'Part 1.1 data'!M31*'Part 1.1 data'!Z31</f>
        <v>1.0814269236861591</v>
      </c>
      <c r="T31" s="18"/>
      <c r="U31" s="24">
        <f>LN((O32/O31))-'Part 1.2 returns'!$L31</f>
        <v>4.2814228810740519E-2</v>
      </c>
      <c r="V31" s="24">
        <f>LN((P32/P31))-'Part 1.2 returns'!$L31</f>
        <v>4.3986051167619826E-2</v>
      </c>
      <c r="W31" s="24">
        <f>LN((Q32/Q31))-'Part 1.2 returns'!$L31</f>
        <v>1.9206528128202387E-2</v>
      </c>
      <c r="X31" s="24">
        <f>LN((R32/R31))-'Part 1.2 returns'!$L31</f>
        <v>1.1413704954010111E-2</v>
      </c>
      <c r="Y31" s="24">
        <f>LN((S32/S31))-'Part 1.2 returns'!$L31</f>
        <v>2.8422979168015481E-2</v>
      </c>
    </row>
    <row r="32" spans="2:25" x14ac:dyDescent="0.35">
      <c r="B32" s="1">
        <f>(LN('Part 1.1 data'!I33)-LN('Part 1.1 data'!I32))-$L32</f>
        <v>1.6824966573372763E-2</v>
      </c>
      <c r="C32" s="1">
        <f>(LN('Part 1.1 data'!J33)-LN('Part 1.1 data'!J32))-$L32</f>
        <v>1.014127808885297E-2</v>
      </c>
      <c r="D32" s="1">
        <f>(LN('Part 1.1 data'!K33)-LN('Part 1.1 data'!K32))-$L32</f>
        <v>5.4149810854396283E-2</v>
      </c>
      <c r="E32" s="1">
        <f>(LN('Part 1.1 data'!L33)-LN('Part 1.1 data'!L32))-$L32</f>
        <v>2.5377423833647994E-2</v>
      </c>
      <c r="F32" s="1">
        <f>(LN('Part 1.1 data'!M33)-LN('Part 1.1 data'!M32))-$L32</f>
        <v>3.1855033546896352E-2</v>
      </c>
      <c r="G32" s="25">
        <f>LN('Part 1.1 data'!V33)-LN('Part 1.1 data'!V32)</f>
        <v>0</v>
      </c>
      <c r="H32" s="1">
        <f>LN('Part 1.1 data'!W33)-LN('Part 1.1 data'!W32)</f>
        <v>1.4445154187693737E-2</v>
      </c>
      <c r="I32" s="1">
        <f>LN('Part 1.1 data'!X33)-LN('Part 1.1 data'!X32)</f>
        <v>-2.2058676592460191E-2</v>
      </c>
      <c r="J32" s="1">
        <f>LN('Part 1.1 data'!Y33)-LN('Part 1.1 data'!Y32)</f>
        <v>-1.7151200084650722E-2</v>
      </c>
      <c r="K32" s="1">
        <f>LN('Part 1.1 data'!Z33)-LN('Part 1.1 data'!Z32)</f>
        <v>6.9828985243744618E-3</v>
      </c>
      <c r="L32" s="76">
        <f>('Part 1.1 data'!N33/100+1)^(1/12)-1</f>
        <v>-8.0558523656317771E-3</v>
      </c>
      <c r="O32" s="1">
        <f>'Part 1.1 data'!I32*'Part 1.1 data'!V32</f>
        <v>1.1109146154108771</v>
      </c>
      <c r="P32" s="1">
        <f>'Part 1.1 data'!J32*'Part 1.1 data'!W32</f>
        <v>1.1440318032683869</v>
      </c>
      <c r="Q32" s="1">
        <f>'Part 1.1 data'!K32*'Part 1.1 data'!X32</f>
        <v>1.0323744793348828</v>
      </c>
      <c r="R32" s="1">
        <f>'Part 1.1 data'!L32*'Part 1.1 data'!Y32</f>
        <v>1.3124930242135533</v>
      </c>
      <c r="S32" s="1">
        <f>'Part 1.1 data'!M32*'Part 1.1 data'!Z32</f>
        <v>1.1036783122063192</v>
      </c>
      <c r="T32" s="18"/>
      <c r="U32" s="24">
        <f>LN((O33/O32))-'Part 1.2 returns'!$L32</f>
        <v>1.6824966573372815E-2</v>
      </c>
      <c r="V32" s="24">
        <f>LN((P33/P32))-'Part 1.2 returns'!$L32</f>
        <v>2.4586432276546704E-2</v>
      </c>
      <c r="W32" s="24">
        <f>LN((Q33/Q32))-'Part 1.2 returns'!$L32</f>
        <v>3.2091134261936119E-2</v>
      </c>
      <c r="X32" s="24">
        <f>LN((R33/R32))-'Part 1.2 returns'!$L32</f>
        <v>8.2262237489972162E-3</v>
      </c>
      <c r="Y32" s="24">
        <f>LN((S33/S32))-'Part 1.2 returns'!$L32</f>
        <v>3.8837932071270703E-2</v>
      </c>
    </row>
    <row r="33" spans="2:25" x14ac:dyDescent="0.35">
      <c r="B33" s="1">
        <f>(LN('Part 1.1 data'!I34)-LN('Part 1.1 data'!I33))-$L33</f>
        <v>-1.1292254086966991E-4</v>
      </c>
      <c r="C33" s="1">
        <f>(LN('Part 1.1 data'!J34)-LN('Part 1.1 data'!J33))-$L33</f>
        <v>-1.2911073864761244E-2</v>
      </c>
      <c r="D33" s="1">
        <f>(LN('Part 1.1 data'!K34)-LN('Part 1.1 data'!K33))-$L33</f>
        <v>-1.3944725581394118E-2</v>
      </c>
      <c r="E33" s="1">
        <f>(LN('Part 1.1 data'!L34)-LN('Part 1.1 data'!L33))-$L33</f>
        <v>7.9658980974923188E-3</v>
      </c>
      <c r="F33" s="1">
        <f>(LN('Part 1.1 data'!M34)-LN('Part 1.1 data'!M33))-$L33</f>
        <v>6.7224233748574055E-3</v>
      </c>
      <c r="G33" s="25">
        <f>LN('Part 1.1 data'!V34)-LN('Part 1.1 data'!V33)</f>
        <v>0</v>
      </c>
      <c r="H33" s="1">
        <f>LN('Part 1.1 data'!W34)-LN('Part 1.1 data'!W33)</f>
        <v>-1.4341231090692033E-2</v>
      </c>
      <c r="I33" s="1">
        <f>LN('Part 1.1 data'!X34)-LN('Part 1.1 data'!X33)</f>
        <v>-1.7269902510167093E-2</v>
      </c>
      <c r="J33" s="1">
        <f>LN('Part 1.1 data'!Y34)-LN('Part 1.1 data'!Y33)</f>
        <v>-2.9149024673910673E-2</v>
      </c>
      <c r="K33" s="1">
        <f>LN('Part 1.1 data'!Z34)-LN('Part 1.1 data'!Z33)</f>
        <v>-1.8809828306547385E-2</v>
      </c>
      <c r="L33" s="76">
        <f>('Part 1.1 data'!N34/100+1)^(1/12)-1</f>
        <v>-8.3980795710431044E-3</v>
      </c>
      <c r="O33" s="1">
        <f>'Part 1.1 data'!I33*'Part 1.1 data'!V33</f>
        <v>1.1206991908777439</v>
      </c>
      <c r="P33" s="1">
        <f>'Part 1.1 data'!J33*'Part 1.1 data'!W33</f>
        <v>1.1631004863841308</v>
      </c>
      <c r="Q33" s="1">
        <f>'Part 1.1 data'!K33*'Part 1.1 data'!X33</f>
        <v>1.0574884931612711</v>
      </c>
      <c r="R33" s="1">
        <f>'Part 1.1 data'!L33*'Part 1.1 data'!Y33</f>
        <v>1.3127166545153071</v>
      </c>
      <c r="S33" s="1">
        <f>'Part 1.1 data'!M33*'Part 1.1 data'!Z33</f>
        <v>1.1381801204202582</v>
      </c>
      <c r="T33" s="18"/>
      <c r="U33" s="24">
        <f>LN((O34/O33))-'Part 1.2 returns'!$L33</f>
        <v>-1.1292254086965256E-4</v>
      </c>
      <c r="V33" s="24">
        <f>LN((P34/P33))-'Part 1.2 returns'!$L33</f>
        <v>-2.7252304955453284E-2</v>
      </c>
      <c r="W33" s="24">
        <f>LN((Q34/Q33))-'Part 1.2 returns'!$L33</f>
        <v>-3.1214628091561204E-2</v>
      </c>
      <c r="X33" s="24">
        <f>LN((R34/R33))-'Part 1.2 returns'!$L33</f>
        <v>-2.1183126576418361E-2</v>
      </c>
      <c r="Y33" s="24">
        <f>LN((S34/S33))-'Part 1.2 returns'!$L33</f>
        <v>-1.2087404931689968E-2</v>
      </c>
    </row>
    <row r="34" spans="2:25" x14ac:dyDescent="0.35">
      <c r="B34" s="1">
        <f>(LN('Part 1.1 data'!I35)-LN('Part 1.1 data'!I34))-$L34</f>
        <v>-3.1230366140401117E-2</v>
      </c>
      <c r="C34" s="1">
        <f>(LN('Part 1.1 data'!J35)-LN('Part 1.1 data'!J34))-$L34</f>
        <v>2.8975314028141796E-3</v>
      </c>
      <c r="D34" s="1">
        <f>(LN('Part 1.1 data'!K35)-LN('Part 1.1 data'!K34))-$L34</f>
        <v>1.3329838449173514E-2</v>
      </c>
      <c r="E34" s="1">
        <f>(LN('Part 1.1 data'!L35)-LN('Part 1.1 data'!L34))-$L34</f>
        <v>2.6338828264625108E-2</v>
      </c>
      <c r="F34" s="1">
        <f>(LN('Part 1.1 data'!M35)-LN('Part 1.1 data'!M34))-$L34</f>
        <v>1.2040000954712965E-2</v>
      </c>
      <c r="G34" s="25">
        <f>LN('Part 1.1 data'!V35)-LN('Part 1.1 data'!V34)</f>
        <v>0</v>
      </c>
      <c r="H34" s="1">
        <f>LN('Part 1.1 data'!W35)-LN('Part 1.1 data'!W34)</f>
        <v>-7.9290973583674845E-3</v>
      </c>
      <c r="I34" s="1">
        <f>LN('Part 1.1 data'!X35)-LN('Part 1.1 data'!X34)</f>
        <v>-2.8400636200586957E-2</v>
      </c>
      <c r="J34" s="1">
        <f>LN('Part 1.1 data'!Y35)-LN('Part 1.1 data'!Y34)</f>
        <v>-4.333739077541178E-2</v>
      </c>
      <c r="K34" s="1">
        <f>LN('Part 1.1 data'!Z35)-LN('Part 1.1 data'!Z34)</f>
        <v>-5.1703600980987051E-2</v>
      </c>
      <c r="L34" s="76">
        <f>('Part 1.1 data'!N35/100+1)^(1/12)-1</f>
        <v>-7.0368933368794018E-3</v>
      </c>
      <c r="O34" s="1">
        <f>'Part 1.1 data'!I34*'Part 1.1 data'!V34</f>
        <v>1.1112013929193267</v>
      </c>
      <c r="P34" s="1">
        <f>'Part 1.1 data'!J34*'Part 1.1 data'!W34</f>
        <v>1.1223659224434206</v>
      </c>
      <c r="Q34" s="1">
        <f>'Part 1.1 data'!K34*'Part 1.1 data'!X34</f>
        <v>1.0164173506868697</v>
      </c>
      <c r="R34" s="1">
        <f>'Part 1.1 data'!L34*'Part 1.1 data'!Y34</f>
        <v>1.274453635790612</v>
      </c>
      <c r="S34" s="1">
        <f>'Part 1.1 data'!M34*'Part 1.1 data'!Z34</f>
        <v>1.1151011482603357</v>
      </c>
      <c r="T34" s="18"/>
      <c r="U34" s="24">
        <f>LN((O35/O34))-'Part 1.2 returns'!$L34</f>
        <v>-3.1230366140401089E-2</v>
      </c>
      <c r="V34" s="24">
        <f>LN((P35/P34))-'Part 1.2 returns'!$L34</f>
        <v>-5.0315659555531696E-3</v>
      </c>
      <c r="W34" s="24">
        <f>LN((Q35/Q34))-'Part 1.2 returns'!$L34</f>
        <v>-1.5070797751413408E-2</v>
      </c>
      <c r="X34" s="24">
        <f>LN((R35/R34))-'Part 1.2 returns'!$L34</f>
        <v>-1.699856251078663E-2</v>
      </c>
      <c r="Y34" s="24">
        <f>LN((S35/S34))-'Part 1.2 returns'!$L34</f>
        <v>-3.9663600026274053E-2</v>
      </c>
    </row>
    <row r="35" spans="2:25" x14ac:dyDescent="0.35">
      <c r="B35" s="1">
        <f>(LN('Part 1.1 data'!I36)-LN('Part 1.1 data'!I35))-$L35</f>
        <v>2.3932674932174089E-3</v>
      </c>
      <c r="C35" s="1">
        <f>(LN('Part 1.1 data'!J36)-LN('Part 1.1 data'!J35))-$L35</f>
        <v>-2.4761909808711097E-3</v>
      </c>
      <c r="D35" s="1">
        <f>(LN('Part 1.1 data'!K36)-LN('Part 1.1 data'!K35))-$L35</f>
        <v>9.2029413713992231E-3</v>
      </c>
      <c r="E35" s="1">
        <f>(LN('Part 1.1 data'!L36)-LN('Part 1.1 data'!L35))-$L35</f>
        <v>7.2866835440744127E-3</v>
      </c>
      <c r="F35" s="1">
        <f>(LN('Part 1.1 data'!M36)-LN('Part 1.1 data'!M35))-$L35</f>
        <v>-5.3943877348479712E-3</v>
      </c>
      <c r="G35" s="25">
        <f>LN('Part 1.1 data'!V36)-LN('Part 1.1 data'!V35)</f>
        <v>0</v>
      </c>
      <c r="H35" s="1">
        <f>LN('Part 1.1 data'!W36)-LN('Part 1.1 data'!W35)</f>
        <v>-7.0426527489657973E-3</v>
      </c>
      <c r="I35" s="1">
        <f>LN('Part 1.1 data'!X36)-LN('Part 1.1 data'!X35)</f>
        <v>-3.5967312660514228E-2</v>
      </c>
      <c r="J35" s="1">
        <f>LN('Part 1.1 data'!Y36)-LN('Part 1.1 data'!Y35)</f>
        <v>-1.332971040314411E-2</v>
      </c>
      <c r="K35" s="1">
        <f>LN('Part 1.1 data'!Z36)-LN('Part 1.1 data'!Z35)</f>
        <v>-6.6547105166268952E-3</v>
      </c>
      <c r="L35" s="76">
        <f>('Part 1.1 data'!N36/100+1)^(1/12)-1</f>
        <v>-7.2059227776106738E-3</v>
      </c>
      <c r="O35" s="1">
        <f>'Part 1.1 data'!I35*'Part 1.1 data'!V35</f>
        <v>1.0694820934758116</v>
      </c>
      <c r="P35" s="1">
        <f>'Part 1.1 data'!J35*'Part 1.1 data'!W35</f>
        <v>1.108902102194647</v>
      </c>
      <c r="Q35" s="1">
        <f>'Part 1.1 data'!K35*'Part 1.1 data'!X35</f>
        <v>0.99419327652490841</v>
      </c>
      <c r="R35" s="1">
        <f>'Part 1.1 data'!L35*'Part 1.1 data'!Y35</f>
        <v>1.2441867578931762</v>
      </c>
      <c r="S35" s="1">
        <f>'Part 1.1 data'!M35*'Part 1.1 data'!Z35</f>
        <v>1.0642226466116118</v>
      </c>
      <c r="T35" s="18"/>
      <c r="U35" s="24">
        <f>LN((O36/O35))-'Part 1.2 returns'!$L35</f>
        <v>2.3932674932173846E-3</v>
      </c>
      <c r="V35" s="24">
        <f>LN((P36/P35))-'Part 1.2 returns'!$L35</f>
        <v>-9.5188437298370267E-3</v>
      </c>
      <c r="W35" s="24">
        <f>LN((Q36/Q35))-'Part 1.2 returns'!$L35</f>
        <v>-2.676437128911506E-2</v>
      </c>
      <c r="X35" s="24">
        <f>LN((R36/R35))-'Part 1.2 returns'!$L35</f>
        <v>-6.0430268590697441E-3</v>
      </c>
      <c r="Y35" s="24">
        <f>LN((S36/S35))-'Part 1.2 returns'!$L35</f>
        <v>-1.2049098251474866E-2</v>
      </c>
    </row>
    <row r="36" spans="2:25" x14ac:dyDescent="0.35">
      <c r="B36" s="1">
        <f>(LN('Part 1.1 data'!I37)-LN('Part 1.1 data'!I36))-$L36</f>
        <v>5.8603107695725208E-2</v>
      </c>
      <c r="C36" s="1">
        <f>(LN('Part 1.1 data'!J37)-LN('Part 1.1 data'!J36))-$L36</f>
        <v>5.2500837067023021E-2</v>
      </c>
      <c r="D36" s="1">
        <f>(LN('Part 1.1 data'!K37)-LN('Part 1.1 data'!K36))-$L36</f>
        <v>7.4661892848978811E-3</v>
      </c>
      <c r="E36" s="1">
        <f>(LN('Part 1.1 data'!L37)-LN('Part 1.1 data'!L36))-$L36</f>
        <v>2.8425435710035557E-2</v>
      </c>
      <c r="F36" s="1">
        <f>(LN('Part 1.1 data'!M37)-LN('Part 1.1 data'!M36))-$L36</f>
        <v>4.0478243936040589E-2</v>
      </c>
      <c r="G36" s="25">
        <f>LN('Part 1.1 data'!V37)-LN('Part 1.1 data'!V36)</f>
        <v>0</v>
      </c>
      <c r="H36" s="1">
        <f>LN('Part 1.1 data'!W37)-LN('Part 1.1 data'!W36)</f>
        <v>1.3099479953589564E-2</v>
      </c>
      <c r="I36" s="1">
        <f>LN('Part 1.1 data'!X37)-LN('Part 1.1 data'!X36)</f>
        <v>5.7313245881211256E-2</v>
      </c>
      <c r="J36" s="1">
        <f>LN('Part 1.1 data'!Y37)-LN('Part 1.1 data'!Y36)</f>
        <v>2.5164168050146984E-2</v>
      </c>
      <c r="K36" s="1">
        <f>LN('Part 1.1 data'!Z37)-LN('Part 1.1 data'!Z36)</f>
        <v>1.4157497394630521E-2</v>
      </c>
      <c r="L36" s="76">
        <f>('Part 1.1 data'!N37/100+1)^(1/12)-1</f>
        <v>-7.4204821894011674E-3</v>
      </c>
      <c r="O36" s="1">
        <f>'Part 1.1 data'!I36*'Part 1.1 data'!V36</f>
        <v>1.0643474104673791</v>
      </c>
      <c r="P36" s="1">
        <f>'Part 1.1 data'!J36*'Part 1.1 data'!W36</f>
        <v>1.0905102022815005</v>
      </c>
      <c r="Q36" s="1">
        <f>'Part 1.1 data'!K36*'Part 1.1 data'!X36</f>
        <v>0.96098743779587414</v>
      </c>
      <c r="R36" s="1">
        <f>'Part 1.1 data'!L36*'Part 1.1 data'!Y36</f>
        <v>1.2278113084889952</v>
      </c>
      <c r="S36" s="1">
        <f>'Part 1.1 data'!M36*'Part 1.1 data'!Z36</f>
        <v>1.0439270403894401</v>
      </c>
      <c r="T36" s="18"/>
      <c r="U36" s="24">
        <f>LN((O37/O36))-'Part 1.2 returns'!$L36</f>
        <v>5.8603107695725104E-2</v>
      </c>
      <c r="V36" s="24">
        <f>LN((P37/P36))-'Part 1.2 returns'!$L36</f>
        <v>6.5600317020612683E-2</v>
      </c>
      <c r="W36" s="24">
        <f>LN((Q37/Q36))-'Part 1.2 returns'!$L36</f>
        <v>6.4779435166109151E-2</v>
      </c>
      <c r="X36" s="24">
        <f>LN((R37/R36))-'Part 1.2 returns'!$L36</f>
        <v>5.3589603760182465E-2</v>
      </c>
      <c r="Y36" s="24">
        <f>LN((S37/S36))-'Part 1.2 returns'!$L36</f>
        <v>5.4635741330671152E-2</v>
      </c>
    </row>
    <row r="37" spans="2:25" x14ac:dyDescent="0.35">
      <c r="B37" s="1">
        <f>(LN('Part 1.1 data'!I38)-LN('Part 1.1 data'!I37))-$L37</f>
        <v>2.5994104432369464E-2</v>
      </c>
      <c r="C37" s="1">
        <f>(LN('Part 1.1 data'!J38)-LN('Part 1.1 data'!J37))-$L37</f>
        <v>3.2998343689641191E-2</v>
      </c>
      <c r="D37" s="1">
        <f>(LN('Part 1.1 data'!K38)-LN('Part 1.1 data'!K37))-$L37</f>
        <v>1.3629626694108027E-2</v>
      </c>
      <c r="E37" s="1">
        <f>(LN('Part 1.1 data'!L38)-LN('Part 1.1 data'!L37))-$L37</f>
        <v>2.6718042122687885E-2</v>
      </c>
      <c r="F37" s="1">
        <f>(LN('Part 1.1 data'!M38)-LN('Part 1.1 data'!M37))-$L37</f>
        <v>9.8217942701068969E-3</v>
      </c>
      <c r="G37" s="25">
        <f>LN('Part 1.1 data'!V38)-LN('Part 1.1 data'!V37)</f>
        <v>0</v>
      </c>
      <c r="H37" s="1">
        <f>LN('Part 1.1 data'!W38)-LN('Part 1.1 data'!W37)</f>
        <v>1.4778339542439652E-2</v>
      </c>
      <c r="I37" s="1">
        <f>LN('Part 1.1 data'!X38)-LN('Part 1.1 data'!X37)</f>
        <v>2.1205093476276859E-2</v>
      </c>
      <c r="J37" s="1">
        <f>LN('Part 1.1 data'!Y38)-LN('Part 1.1 data'!Y37)</f>
        <v>2.3615246571213958E-2</v>
      </c>
      <c r="K37" s="1">
        <f>LN('Part 1.1 data'!Z38)-LN('Part 1.1 data'!Z37)</f>
        <v>-4.5649958928799805E-3</v>
      </c>
      <c r="L37" s="76">
        <f>('Part 1.1 data'!N38/100+1)^(1/12)-1</f>
        <v>-7.0481521240848277E-3</v>
      </c>
      <c r="O37" s="1">
        <f>'Part 1.1 data'!I37*'Part 1.1 data'!V37</f>
        <v>1.1202417124714077</v>
      </c>
      <c r="P37" s="1">
        <f>'Part 1.1 data'!J37*'Part 1.1 data'!W37</f>
        <v>1.1558378555493205</v>
      </c>
      <c r="Q37" s="1">
        <f>'Part 1.1 data'!K37*'Part 1.1 data'!X37</f>
        <v>1.01772018287141</v>
      </c>
      <c r="R37" s="1">
        <f>'Part 1.1 data'!L37*'Part 1.1 data'!Y37</f>
        <v>1.2858272453382191</v>
      </c>
      <c r="S37" s="1">
        <f>'Part 1.1 data'!M37*'Part 1.1 data'!Z37</f>
        <v>1.0943984608249664</v>
      </c>
      <c r="T37" s="18"/>
      <c r="U37" s="24">
        <f>LN((O38/O37))-'Part 1.2 returns'!$L37</f>
        <v>2.5994104432369533E-2</v>
      </c>
      <c r="V37" s="24">
        <f>LN((P38/P37))-'Part 1.2 returns'!$L37</f>
        <v>4.7776683232080806E-2</v>
      </c>
      <c r="W37" s="24">
        <f>LN((Q38/Q37))-'Part 1.2 returns'!$L37</f>
        <v>3.4834720170385011E-2</v>
      </c>
      <c r="X37" s="24">
        <f>LN((R38/R37))-'Part 1.2 returns'!$L37</f>
        <v>5.0333288693901919E-2</v>
      </c>
      <c r="Y37" s="24">
        <f>LN((S38/S37))-'Part 1.2 returns'!$L37</f>
        <v>5.2567983772268843E-3</v>
      </c>
    </row>
    <row r="38" spans="2:25" x14ac:dyDescent="0.35">
      <c r="B38" s="1">
        <f>(LN('Part 1.1 data'!I39)-LN('Part 1.1 data'!I38))-$L38</f>
        <v>-4.1320189067644369E-2</v>
      </c>
      <c r="C38" s="1">
        <f>(LN('Part 1.1 data'!J39)-LN('Part 1.1 data'!J38))-$L38</f>
        <v>-3.9425014085014906E-2</v>
      </c>
      <c r="D38" s="1">
        <f>(LN('Part 1.1 data'!K39)-LN('Part 1.1 data'!K38))-$L38</f>
        <v>-1.7753367746041193E-2</v>
      </c>
      <c r="E38" s="1">
        <f>(LN('Part 1.1 data'!L39)-LN('Part 1.1 data'!L38))-$L38</f>
        <v>3.1679727082908532E-2</v>
      </c>
      <c r="F38" s="1">
        <f>(LN('Part 1.1 data'!M39)-LN('Part 1.1 data'!M38))-$L38</f>
        <v>8.3274654259812356E-3</v>
      </c>
      <c r="G38" s="25">
        <f>LN('Part 1.1 data'!V39)-LN('Part 1.1 data'!V38)</f>
        <v>0</v>
      </c>
      <c r="H38" s="1">
        <f>LN('Part 1.1 data'!W39)-LN('Part 1.1 data'!W38)</f>
        <v>2.3921675864112188E-2</v>
      </c>
      <c r="I38" s="1">
        <f>LN('Part 1.1 data'!X39)-LN('Part 1.1 data'!X38)</f>
        <v>1.5757475320921463E-2</v>
      </c>
      <c r="J38" s="1">
        <f>LN('Part 1.1 data'!Y39)-LN('Part 1.1 data'!Y38)</f>
        <v>-8.3643016502873979E-4</v>
      </c>
      <c r="K38" s="1">
        <f>LN('Part 1.1 data'!Z39)-LN('Part 1.1 data'!Z38)</f>
        <v>1.5730241121484086E-2</v>
      </c>
      <c r="L38" s="76">
        <f>('Part 1.1 data'!N39/100+1)^(1/12)-1</f>
        <v>-7.6015603452904701E-3</v>
      </c>
      <c r="O38" s="1">
        <f>'Part 1.1 data'!I38*'Part 1.1 data'!V38</f>
        <v>1.1416680891741491</v>
      </c>
      <c r="P38" s="1">
        <f>'Part 1.1 data'!J38*'Part 1.1 data'!W38</f>
        <v>1.2038852417161705</v>
      </c>
      <c r="Q38" s="1">
        <f>'Part 1.1 data'!K38*'Part 1.1 data'!X38</f>
        <v>1.0463956859029251</v>
      </c>
      <c r="R38" s="1">
        <f>'Part 1.1 data'!L38*'Part 1.1 data'!Y38</f>
        <v>1.3427065878129048</v>
      </c>
      <c r="S38" s="1">
        <f>'Part 1.1 data'!M38*'Part 1.1 data'!Z38</f>
        <v>1.0924397609275927</v>
      </c>
      <c r="T38" s="18"/>
      <c r="U38" s="24">
        <f>LN((O39/O38))-'Part 1.2 returns'!$L38</f>
        <v>-4.1320189067644411E-2</v>
      </c>
      <c r="V38" s="24">
        <f>LN((P39/P38))-'Part 1.2 returns'!$L38</f>
        <v>-1.5503338220902513E-2</v>
      </c>
      <c r="W38" s="24">
        <f>LN((Q39/Q38))-'Part 1.2 returns'!$L38</f>
        <v>-1.9958924251197978E-3</v>
      </c>
      <c r="X38" s="24">
        <f>LN((R39/R38))-'Part 1.2 returns'!$L38</f>
        <v>3.0843296917879754E-2</v>
      </c>
      <c r="Y38" s="24">
        <f>LN((S39/S38))-'Part 1.2 returns'!$L38</f>
        <v>2.4057706547465332E-2</v>
      </c>
    </row>
    <row r="39" spans="2:25" x14ac:dyDescent="0.35">
      <c r="B39" s="1">
        <f>(LN('Part 1.1 data'!I40)-LN('Part 1.1 data'!I39))-$L39</f>
        <v>-3.1547107617091175E-3</v>
      </c>
      <c r="C39" s="1">
        <f>(LN('Part 1.1 data'!J40)-LN('Part 1.1 data'!J39))-$L39</f>
        <v>-2.326598790647616E-4</v>
      </c>
      <c r="D39" s="1">
        <f>(LN('Part 1.1 data'!K40)-LN('Part 1.1 data'!K39))-$L39</f>
        <v>5.8165021855818261E-2</v>
      </c>
      <c r="E39" s="1">
        <f>(LN('Part 1.1 data'!L40)-LN('Part 1.1 data'!L39))-$L39</f>
        <v>1.8285882822185684E-2</v>
      </c>
      <c r="F39" s="1">
        <f>(LN('Part 1.1 data'!M40)-LN('Part 1.1 data'!M39))-$L39</f>
        <v>1.7980750271455806E-2</v>
      </c>
      <c r="G39" s="25">
        <f>LN('Part 1.1 data'!V40)-LN('Part 1.1 data'!V39)</f>
        <v>0</v>
      </c>
      <c r="H39" s="1">
        <f>LN('Part 1.1 data'!W40)-LN('Part 1.1 data'!W39)</f>
        <v>-1.3512356443074323E-2</v>
      </c>
      <c r="I39" s="1">
        <f>LN('Part 1.1 data'!X40)-LN('Part 1.1 data'!X39)</f>
        <v>-1.8787685303216409E-2</v>
      </c>
      <c r="J39" s="1">
        <f>LN('Part 1.1 data'!Y40)-LN('Part 1.1 data'!Y39)</f>
        <v>-1.6050857916947457E-2</v>
      </c>
      <c r="K39" s="1">
        <f>LN('Part 1.1 data'!Z40)-LN('Part 1.1 data'!Z39)</f>
        <v>-9.8174196396624142E-3</v>
      </c>
      <c r="L39" s="76">
        <f>('Part 1.1 data'!N40/100+1)^(1/12)-1</f>
        <v>-6.4757365780733211E-3</v>
      </c>
      <c r="O39" s="1">
        <f>'Part 1.1 data'!I39*'Part 1.1 data'!V39</f>
        <v>1.0871598784609608</v>
      </c>
      <c r="P39" s="1">
        <f>'Part 1.1 data'!J39*'Part 1.1 data'!W39</f>
        <v>1.1763884735608297</v>
      </c>
      <c r="Q39" s="1">
        <f>'Part 1.1 data'!K39*'Part 1.1 data'!X39</f>
        <v>1.0364009912516543</v>
      </c>
      <c r="R39" s="1">
        <f>'Part 1.1 data'!L39*'Part 1.1 data'!Y39</f>
        <v>1.3742788970580821</v>
      </c>
      <c r="S39" s="1">
        <f>'Part 1.1 data'!M39*'Part 1.1 data'!Z39</f>
        <v>1.1105658430284702</v>
      </c>
      <c r="T39" s="18"/>
      <c r="U39" s="24">
        <f>LN((O40/O39))-'Part 1.2 returns'!$L39</f>
        <v>-3.1547107617090689E-3</v>
      </c>
      <c r="V39" s="24">
        <f>LN((P40/P39))-'Part 1.2 returns'!$L39</f>
        <v>-1.3745016322139248E-2</v>
      </c>
      <c r="W39" s="24">
        <f>LN((Q40/Q39))-'Part 1.2 returns'!$L39</f>
        <v>3.9377336552601762E-2</v>
      </c>
      <c r="X39" s="24">
        <f>LN((R40/R39))-'Part 1.2 returns'!$L39</f>
        <v>2.235024905238376E-3</v>
      </c>
      <c r="Y39" s="24">
        <f>LN((S40/S39))-'Part 1.2 returns'!$L39</f>
        <v>8.1633306317934352E-3</v>
      </c>
    </row>
    <row r="40" spans="2:25" x14ac:dyDescent="0.35">
      <c r="B40" s="1">
        <f>(LN('Part 1.1 data'!I41)-LN('Part 1.1 data'!I40))-$L40</f>
        <v>2.3608772832070107E-2</v>
      </c>
      <c r="C40" s="1">
        <f>(LN('Part 1.1 data'!J41)-LN('Part 1.1 data'!J40))-$L40</f>
        <v>2.8668070778249385E-2</v>
      </c>
      <c r="D40" s="1">
        <f>(LN('Part 1.1 data'!K41)-LN('Part 1.1 data'!K40))-$L40</f>
        <v>-1.8067824205259153E-2</v>
      </c>
      <c r="E40" s="1">
        <f>(LN('Part 1.1 data'!L41)-LN('Part 1.1 data'!L40))-$L40</f>
        <v>6.1951211768379533E-2</v>
      </c>
      <c r="F40" s="1">
        <f>(LN('Part 1.1 data'!M41)-LN('Part 1.1 data'!M40))-$L40</f>
        <v>-1.7994596884396766E-3</v>
      </c>
      <c r="G40" s="25">
        <f>LN('Part 1.1 data'!V41)-LN('Part 1.1 data'!V40)</f>
        <v>0</v>
      </c>
      <c r="H40" s="1">
        <f>LN('Part 1.1 data'!W41)-LN('Part 1.1 data'!W40)</f>
        <v>-5.7015019038718223E-3</v>
      </c>
      <c r="I40" s="1">
        <f>LN('Part 1.1 data'!X41)-LN('Part 1.1 data'!X40)</f>
        <v>1.095334555092628E-2</v>
      </c>
      <c r="J40" s="1">
        <f>LN('Part 1.1 data'!Y41)-LN('Part 1.1 data'!Y40)</f>
        <v>-4.3725389799290186E-2</v>
      </c>
      <c r="K40" s="1">
        <f>LN('Part 1.1 data'!Z41)-LN('Part 1.1 data'!Z40)</f>
        <v>2.9105224496465826E-3</v>
      </c>
      <c r="L40" s="76">
        <f>('Part 1.1 data'!N41/100+1)^(1/12)-1</f>
        <v>-7.9420646623714619E-3</v>
      </c>
      <c r="O40" s="1">
        <f>'Part 1.1 data'!I40*'Part 1.1 data'!V40</f>
        <v>1.0767402956539551</v>
      </c>
      <c r="P40" s="1">
        <f>'Part 1.1 data'!J40*'Part 1.1 data'!W40</f>
        <v>1.1528399002341532</v>
      </c>
      <c r="Q40" s="1">
        <f>'Part 1.1 data'!K40*'Part 1.1 data'!X40</f>
        <v>1.0710674051329141</v>
      </c>
      <c r="R40" s="1">
        <f>'Part 1.1 data'!L40*'Part 1.1 data'!Y40</f>
        <v>1.3684633163136086</v>
      </c>
      <c r="S40" s="1">
        <f>'Part 1.1 data'!M40*'Part 1.1 data'!Z40</f>
        <v>1.1124416096625607</v>
      </c>
      <c r="T40" s="18"/>
      <c r="U40" s="24">
        <f>LN((O41/O40))-'Part 1.2 returns'!$L40</f>
        <v>2.3608772832070021E-2</v>
      </c>
      <c r="V40" s="24">
        <f>LN((P41/P40))-'Part 1.2 returns'!$L40</f>
        <v>2.2966568874377556E-2</v>
      </c>
      <c r="W40" s="24">
        <f>LN((Q41/Q40))-'Part 1.2 returns'!$L40</f>
        <v>-7.1144786543327967E-3</v>
      </c>
      <c r="X40" s="24">
        <f>LN((R41/R40))-'Part 1.2 returns'!$L40</f>
        <v>1.8225821969089433E-2</v>
      </c>
      <c r="Y40" s="24">
        <f>LN((S41/S40))-'Part 1.2 returns'!$L40</f>
        <v>1.111062761206841E-3</v>
      </c>
    </row>
    <row r="41" spans="2:25" x14ac:dyDescent="0.35">
      <c r="B41" s="1">
        <f>(LN('Part 1.1 data'!I42)-LN('Part 1.1 data'!I41))-$L41</f>
        <v>-1.8166172635345507E-2</v>
      </c>
      <c r="C41" s="1">
        <f>(LN('Part 1.1 data'!J42)-LN('Part 1.1 data'!J41))-$L41</f>
        <v>-4.3151380799121133E-2</v>
      </c>
      <c r="D41" s="1">
        <f>(LN('Part 1.1 data'!K42)-LN('Part 1.1 data'!K41))-$L41</f>
        <v>-3.4986844663094915E-2</v>
      </c>
      <c r="E41" s="1">
        <f>(LN('Part 1.1 data'!L42)-LN('Part 1.1 data'!L41))-$L41</f>
        <v>-4.4549688183195157E-2</v>
      </c>
      <c r="F41" s="1">
        <f>(LN('Part 1.1 data'!M42)-LN('Part 1.1 data'!M41))-$L41</f>
        <v>-4.7210077199055109E-2</v>
      </c>
      <c r="G41" s="25">
        <f>LN('Part 1.1 data'!V42)-LN('Part 1.1 data'!V41)</f>
        <v>0</v>
      </c>
      <c r="H41" s="1">
        <f>LN('Part 1.1 data'!W42)-LN('Part 1.1 data'!W41)</f>
        <v>2.9973077498685712E-2</v>
      </c>
      <c r="I41" s="1">
        <f>LN('Part 1.1 data'!X42)-LN('Part 1.1 data'!X41)</f>
        <v>1.3852376726861418E-2</v>
      </c>
      <c r="J41" s="1">
        <f>LN('Part 1.1 data'!Y42)-LN('Part 1.1 data'!Y41)</f>
        <v>4.8415426330426808E-2</v>
      </c>
      <c r="K41" s="1">
        <f>LN('Part 1.1 data'!Z42)-LN('Part 1.1 data'!Z41)</f>
        <v>3.4029131990578679E-2</v>
      </c>
      <c r="L41" s="76">
        <f>('Part 1.1 data'!N42/100+1)^(1/12)-1</f>
        <v>-7.9420646623714619E-3</v>
      </c>
      <c r="O41" s="1">
        <f>'Part 1.1 data'!I41*'Part 1.1 data'!V41</f>
        <v>1.0937421050834728</v>
      </c>
      <c r="P41" s="1">
        <f>'Part 1.1 data'!J41*'Part 1.1 data'!W41</f>
        <v>1.1702915208581555</v>
      </c>
      <c r="Q41" s="1">
        <f>'Part 1.1 data'!K41*'Part 1.1 data'!X41</f>
        <v>1.0550616305455607</v>
      </c>
      <c r="R41" s="1">
        <f>'Part 1.1 data'!L41*'Part 1.1 data'!Y41</f>
        <v>1.3826088710032647</v>
      </c>
      <c r="S41" s="1">
        <f>'Part 1.1 data'!M41*'Part 1.1 data'!Z41</f>
        <v>1.1048684146156194</v>
      </c>
      <c r="T41" s="18"/>
      <c r="U41" s="24">
        <f>LN((O42/O41))-'Part 1.2 returns'!$L41</f>
        <v>-1.8166172635345444E-2</v>
      </c>
      <c r="V41" s="24">
        <f>LN((P42/P41))-'Part 1.2 returns'!$L41</f>
        <v>-1.3178303300435366E-2</v>
      </c>
      <c r="W41" s="24">
        <f>LN((Q42/Q41))-'Part 1.2 returns'!$L41</f>
        <v>-2.1134467936233525E-2</v>
      </c>
      <c r="X41" s="24">
        <f>LN((R42/R41))-'Part 1.2 returns'!$L41</f>
        <v>3.8657381472315617E-3</v>
      </c>
      <c r="Y41" s="24">
        <f>LN((S42/S41))-'Part 1.2 returns'!$L41</f>
        <v>-1.3180945208476357E-2</v>
      </c>
    </row>
    <row r="42" spans="2:25" x14ac:dyDescent="0.35">
      <c r="B42" s="1">
        <f>(LN('Part 1.1 data'!I43)-LN('Part 1.1 data'!I42))-$L42</f>
        <v>-8.3442984647123103E-3</v>
      </c>
      <c r="C42" s="1">
        <f>(LN('Part 1.1 data'!J43)-LN('Part 1.1 data'!J42))-$L42</f>
        <v>-3.1989845729462757E-3</v>
      </c>
      <c r="D42" s="1">
        <f>(LN('Part 1.1 data'!K43)-LN('Part 1.1 data'!K42))-$L42</f>
        <v>-8.7851253966641091E-3</v>
      </c>
      <c r="E42" s="1">
        <f>(LN('Part 1.1 data'!L43)-LN('Part 1.1 data'!L42))-$L42</f>
        <v>-2.8487132981234925E-2</v>
      </c>
      <c r="F42" s="1">
        <f>(LN('Part 1.1 data'!M43)-LN('Part 1.1 data'!M42))-$L42</f>
        <v>2.0777948758273837E-3</v>
      </c>
      <c r="G42" s="25">
        <f>LN('Part 1.1 data'!V43)-LN('Part 1.1 data'!V42)</f>
        <v>0</v>
      </c>
      <c r="H42" s="1">
        <f>LN('Part 1.1 data'!W43)-LN('Part 1.1 data'!W42)</f>
        <v>1.9721021765610816E-2</v>
      </c>
      <c r="I42" s="1">
        <f>LN('Part 1.1 data'!X43)-LN('Part 1.1 data'!X42)</f>
        <v>3.2692335999221389E-2</v>
      </c>
      <c r="J42" s="1">
        <f>LN('Part 1.1 data'!Y43)-LN('Part 1.1 data'!Y42)</f>
        <v>1.0667248861744638E-2</v>
      </c>
      <c r="K42" s="1">
        <f>LN('Part 1.1 data'!Z43)-LN('Part 1.1 data'!Z42)</f>
        <v>-9.8261171985748741E-4</v>
      </c>
      <c r="L42" s="76">
        <f>('Part 1.1 data'!N43/100+1)^(1/12)-1</f>
        <v>-7.9420646623714619E-3</v>
      </c>
      <c r="O42" s="1">
        <f>'Part 1.1 data'!I42*'Part 1.1 data'!V42</f>
        <v>1.0655559728244171</v>
      </c>
      <c r="P42" s="1">
        <f>'Part 1.1 data'!J42*'Part 1.1 data'!W42</f>
        <v>1.1458337213273813</v>
      </c>
      <c r="Q42" s="1">
        <f>'Part 1.1 data'!K42*'Part 1.1 data'!X42</f>
        <v>1.0248258033556903</v>
      </c>
      <c r="R42" s="1">
        <f>'Part 1.1 data'!L42*'Part 1.1 data'!Y42</f>
        <v>1.3769843772271355</v>
      </c>
      <c r="S42" s="1">
        <f>'Part 1.1 data'!M42*'Part 1.1 data'!Z42</f>
        <v>1.0817750277542204</v>
      </c>
      <c r="T42" s="18"/>
      <c r="U42" s="24">
        <f>LN((O43/O42))-'Part 1.2 returns'!$L42</f>
        <v>-8.344298464712338E-3</v>
      </c>
      <c r="V42" s="24">
        <f>LN((P43/P42))-'Part 1.2 returns'!$L42</f>
        <v>1.6522037192664429E-2</v>
      </c>
      <c r="W42" s="24">
        <f>LN((Q43/Q42))-'Part 1.2 returns'!$L42</f>
        <v>2.3907210602557273E-2</v>
      </c>
      <c r="X42" s="24">
        <f>LN((R43/R42))-'Part 1.2 returns'!$L42</f>
        <v>-1.7819884119490363E-2</v>
      </c>
      <c r="Y42" s="24">
        <f>LN((S43/S42))-'Part 1.2 returns'!$L42</f>
        <v>1.0951831559698711E-3</v>
      </c>
    </row>
    <row r="43" spans="2:25" x14ac:dyDescent="0.35">
      <c r="B43" s="1">
        <f>(LN('Part 1.1 data'!I44)-LN('Part 1.1 data'!I43))-$L43</f>
        <v>3.07114430196435E-2</v>
      </c>
      <c r="C43" s="1">
        <f>(LN('Part 1.1 data'!J44)-LN('Part 1.1 data'!J43))-$L43</f>
        <v>5.8625891247660114E-2</v>
      </c>
      <c r="D43" s="1">
        <f>(LN('Part 1.1 data'!K44)-LN('Part 1.1 data'!K43))-$L43</f>
        <v>7.1591307603739551E-2</v>
      </c>
      <c r="E43" s="1">
        <f>(LN('Part 1.1 data'!L44)-LN('Part 1.1 data'!L43))-$L43</f>
        <v>3.5793571207887537E-2</v>
      </c>
      <c r="F43" s="1">
        <f>(LN('Part 1.1 data'!M44)-LN('Part 1.1 data'!M43))-$L43</f>
        <v>2.4427160766506792E-2</v>
      </c>
      <c r="G43" s="25">
        <f>LN('Part 1.1 data'!V44)-LN('Part 1.1 data'!V43)</f>
        <v>0</v>
      </c>
      <c r="H43" s="1">
        <f>LN('Part 1.1 data'!W44)-LN('Part 1.1 data'!W43)</f>
        <v>2.105340919783244E-2</v>
      </c>
      <c r="I43" s="1">
        <f>LN('Part 1.1 data'!X44)-LN('Part 1.1 data'!X43)</f>
        <v>1.4383757595921531E-2</v>
      </c>
      <c r="J43" s="1">
        <f>LN('Part 1.1 data'!Y44)-LN('Part 1.1 data'!Y43)</f>
        <v>3.7311365568974797E-2</v>
      </c>
      <c r="K43" s="1">
        <f>LN('Part 1.1 data'!Z44)-LN('Part 1.1 data'!Z43)</f>
        <v>4.4797483870945703E-3</v>
      </c>
      <c r="L43" s="76">
        <f>('Part 1.1 data'!N44/100+1)^(1/12)-1</f>
        <v>-7.9420646623714619E-3</v>
      </c>
      <c r="O43" s="1">
        <f>'Part 1.1 data'!I43*'Part 1.1 data'!V43</f>
        <v>1.0483424942815198</v>
      </c>
      <c r="P43" s="1">
        <f>'Part 1.1 data'!J43*'Part 1.1 data'!W43</f>
        <v>1.1557072398689736</v>
      </c>
      <c r="Q43" s="1">
        <f>'Part 1.1 data'!K43*'Part 1.1 data'!X43</f>
        <v>1.0413186015207325</v>
      </c>
      <c r="R43" s="1">
        <f>'Part 1.1 data'!L43*'Part 1.1 data'!Y43</f>
        <v>1.3419636146281717</v>
      </c>
      <c r="S43" s="1">
        <f>'Part 1.1 data'!M43*'Part 1.1 data'!Z43</f>
        <v>1.0743935412412042</v>
      </c>
      <c r="T43" s="18"/>
      <c r="U43" s="24">
        <f>LN((O44/O43))-'Part 1.2 returns'!$L43</f>
        <v>3.0711443019643531E-2</v>
      </c>
      <c r="V43" s="24">
        <f>LN((P44/P43))-'Part 1.2 returns'!$L43</f>
        <v>7.9679300445492554E-2</v>
      </c>
      <c r="W43" s="24">
        <f>LN((Q44/Q43))-'Part 1.2 returns'!$L43</f>
        <v>8.597506519966118E-2</v>
      </c>
      <c r="X43" s="24">
        <f>LN((R44/R43))-'Part 1.2 returns'!$L43</f>
        <v>7.3104936776862223E-2</v>
      </c>
      <c r="Y43" s="24">
        <f>LN((S44/S43))-'Part 1.2 returns'!$L43</f>
        <v>2.8906909153601439E-2</v>
      </c>
    </row>
    <row r="44" spans="2:25" x14ac:dyDescent="0.35">
      <c r="B44" s="1">
        <f>(LN('Part 1.1 data'!I45)-LN('Part 1.1 data'!I44))-$L44</f>
        <v>7.1777869630943875E-3</v>
      </c>
      <c r="C44" s="1">
        <f>(LN('Part 1.1 data'!J45)-LN('Part 1.1 data'!J44))-$L44</f>
        <v>-1.5729538690864658E-2</v>
      </c>
      <c r="D44" s="1">
        <f>(LN('Part 1.1 data'!K45)-LN('Part 1.1 data'!K44))-$L44</f>
        <v>3.1778228079459542E-2</v>
      </c>
      <c r="E44" s="1">
        <f>(LN('Part 1.1 data'!L45)-LN('Part 1.1 data'!L44))-$L44</f>
        <v>3.7565228922740501E-2</v>
      </c>
      <c r="F44" s="1">
        <f>(LN('Part 1.1 data'!M45)-LN('Part 1.1 data'!M44))-$L44</f>
        <v>-2.2648502152236447E-2</v>
      </c>
      <c r="G44" s="25">
        <f>LN('Part 1.1 data'!V45)-LN('Part 1.1 data'!V44)</f>
        <v>0</v>
      </c>
      <c r="H44" s="1">
        <f>LN('Part 1.1 data'!W45)-LN('Part 1.1 data'!W44)</f>
        <v>-2.0761991448429162E-2</v>
      </c>
      <c r="I44" s="1">
        <f>LN('Part 1.1 data'!X45)-LN('Part 1.1 data'!X44)</f>
        <v>-1.9882750518362836E-2</v>
      </c>
      <c r="J44" s="1">
        <f>LN('Part 1.1 data'!Y45)-LN('Part 1.1 data'!Y44)</f>
        <v>1.439334711718436E-2</v>
      </c>
      <c r="K44" s="1">
        <f>LN('Part 1.1 data'!Z45)-LN('Part 1.1 data'!Z44)</f>
        <v>1.6273571523057112E-2</v>
      </c>
      <c r="L44" s="76">
        <f>('Part 1.1 data'!N45/100+1)^(1/12)-1</f>
        <v>-7.9420646623714619E-3</v>
      </c>
      <c r="O44" s="1">
        <f>'Part 1.1 data'!I44*'Part 1.1 data'!V44</f>
        <v>1.072486429278618</v>
      </c>
      <c r="P44" s="1">
        <f>'Part 1.1 data'!J44*'Part 1.1 data'!W44</f>
        <v>1.241660654639881</v>
      </c>
      <c r="Q44" s="1">
        <f>'Part 1.1 data'!K44*'Part 1.1 data'!X44</f>
        <v>1.1258302873900603</v>
      </c>
      <c r="R44" s="1">
        <f>'Part 1.1 data'!L44*'Part 1.1 data'!Y44</f>
        <v>1.4323218480369029</v>
      </c>
      <c r="S44" s="1">
        <f>'Part 1.1 data'!M44*'Part 1.1 data'!Z44</f>
        <v>1.0971558047039371</v>
      </c>
      <c r="T44" s="18"/>
      <c r="U44" s="24">
        <f>LN((O45/O44))-'Part 1.2 returns'!$L44</f>
        <v>7.1777869630944438E-3</v>
      </c>
      <c r="V44" s="24">
        <f>LN((P45/P44))-'Part 1.2 returns'!$L44</f>
        <v>-3.6491530139293821E-2</v>
      </c>
      <c r="W44" s="24">
        <f>LN((Q45/Q44))-'Part 1.2 returns'!$L44</f>
        <v>1.1895477561096723E-2</v>
      </c>
      <c r="X44" s="24">
        <f>LN((R45/R44))-'Part 1.2 returns'!$L44</f>
        <v>5.1958576039925028E-2</v>
      </c>
      <c r="Y44" s="24">
        <f>LN((S45/S44))-'Part 1.2 returns'!$L44</f>
        <v>-6.3749306291792582E-3</v>
      </c>
    </row>
    <row r="45" spans="2:25" x14ac:dyDescent="0.35">
      <c r="B45" s="1">
        <f>(LN('Part 1.1 data'!I46)-LN('Part 1.1 data'!I45))-$L45</f>
        <v>-1.048070195956062E-2</v>
      </c>
      <c r="C45" s="1">
        <f>(LN('Part 1.1 data'!J46)-LN('Part 1.1 data'!J45))-$L45</f>
        <v>-1.5888549798482421E-2</v>
      </c>
      <c r="D45" s="1">
        <f>(LN('Part 1.1 data'!K46)-LN('Part 1.1 data'!K45))-$L45</f>
        <v>-1.22453534162002E-2</v>
      </c>
      <c r="E45" s="1">
        <f>(LN('Part 1.1 data'!L46)-LN('Part 1.1 data'!L45))-$L45</f>
        <v>5.0453323531702843E-3</v>
      </c>
      <c r="F45" s="1">
        <f>(LN('Part 1.1 data'!M46)-LN('Part 1.1 data'!M45))-$L45</f>
        <v>-2.4323374202742873E-3</v>
      </c>
      <c r="G45" s="25">
        <f>LN('Part 1.1 data'!V46)-LN('Part 1.1 data'!V45)</f>
        <v>0</v>
      </c>
      <c r="H45" s="1">
        <f>LN('Part 1.1 data'!W46)-LN('Part 1.1 data'!W45)</f>
        <v>1.5707381478305554E-2</v>
      </c>
      <c r="I45" s="1">
        <f>LN('Part 1.1 data'!X46)-LN('Part 1.1 data'!X45)</f>
        <v>1.1804686378849186E-2</v>
      </c>
      <c r="J45" s="1">
        <f>LN('Part 1.1 data'!Y46)-LN('Part 1.1 data'!Y45)</f>
        <v>2.0997556735410483E-2</v>
      </c>
      <c r="K45" s="1">
        <f>LN('Part 1.1 data'!Z46)-LN('Part 1.1 data'!Z45)</f>
        <v>1.5992566660456994E-2</v>
      </c>
      <c r="L45" s="76">
        <f>('Part 1.1 data'!N46/100+1)^(1/12)-1</f>
        <v>-7.9420646623714619E-3</v>
      </c>
      <c r="O45" s="1">
        <f>'Part 1.1 data'!I45*'Part 1.1 data'!V45</f>
        <v>1.0716670649687619</v>
      </c>
      <c r="P45" s="1">
        <f>'Part 1.1 data'!J45*'Part 1.1 data'!W45</f>
        <v>1.1876969863946549</v>
      </c>
      <c r="Q45" s="1">
        <f>'Part 1.1 data'!K45*'Part 1.1 data'!X45</f>
        <v>1.1302899690429509</v>
      </c>
      <c r="R45" s="1">
        <f>'Part 1.1 data'!L45*'Part 1.1 data'!Y45</f>
        <v>1.4967757713456156</v>
      </c>
      <c r="S45" s="1">
        <f>'Part 1.1 data'!M45*'Part 1.1 data'!Z45</f>
        <v>1.0815597410003122</v>
      </c>
      <c r="T45" s="18"/>
      <c r="U45" s="24">
        <f>LN((O46/O45))-'Part 1.2 returns'!$L45</f>
        <v>-1.0480701959560679E-2</v>
      </c>
      <c r="V45" s="24">
        <f>LN((P46/P45))-'Part 1.2 returns'!$L45</f>
        <v>-1.8116832017681279E-4</v>
      </c>
      <c r="W45" s="24">
        <f>LN((Q46/Q45))-'Part 1.2 returns'!$L45</f>
        <v>-4.4066703735093707E-4</v>
      </c>
      <c r="X45" s="24">
        <f>LN((R46/R45))-'Part 1.2 returns'!$L45</f>
        <v>2.6042889088580708E-2</v>
      </c>
      <c r="Y45" s="24">
        <f>LN((S46/S45))-'Part 1.2 returns'!$L45</f>
        <v>1.356022924018252E-2</v>
      </c>
    </row>
    <row r="46" spans="2:25" x14ac:dyDescent="0.35">
      <c r="B46" s="1">
        <f>(LN('Part 1.1 data'!I47)-LN('Part 1.1 data'!I46))-$L46</f>
        <v>5.3411938130524306E-2</v>
      </c>
      <c r="C46" s="1">
        <f>(LN('Part 1.1 data'!J47)-LN('Part 1.1 data'!J46))-$L46</f>
        <v>4.7770685615917463E-2</v>
      </c>
      <c r="D46" s="1">
        <f>(LN('Part 1.1 data'!K47)-LN('Part 1.1 data'!K46))-$L46</f>
        <v>2.1765277832077934E-2</v>
      </c>
      <c r="E46" s="1">
        <f>(LN('Part 1.1 data'!L47)-LN('Part 1.1 data'!L46))-$L46</f>
        <v>3.9225808989390265E-2</v>
      </c>
      <c r="F46" s="1">
        <f>(LN('Part 1.1 data'!M47)-LN('Part 1.1 data'!M46))-$L46</f>
        <v>8.0810136715671763E-2</v>
      </c>
      <c r="G46" s="25">
        <f>LN('Part 1.1 data'!V47)-LN('Part 1.1 data'!V46)</f>
        <v>0</v>
      </c>
      <c r="H46" s="1">
        <f>LN('Part 1.1 data'!W47)-LN('Part 1.1 data'!W46)</f>
        <v>-1.6776328667210655E-2</v>
      </c>
      <c r="I46" s="1">
        <f>LN('Part 1.1 data'!X47)-LN('Part 1.1 data'!X46)</f>
        <v>-2.4797804797542521E-2</v>
      </c>
      <c r="J46" s="1">
        <f>LN('Part 1.1 data'!Y47)-LN('Part 1.1 data'!Y46)</f>
        <v>-2.1542961712115519E-2</v>
      </c>
      <c r="K46" s="1">
        <f>LN('Part 1.1 data'!Z47)-LN('Part 1.1 data'!Z46)</f>
        <v>-2.1148715510381041E-2</v>
      </c>
      <c r="L46" s="76">
        <f>('Part 1.1 data'!N47/100+1)^(1/12)-1</f>
        <v>-7.9420646623714619E-3</v>
      </c>
      <c r="O46" s="1">
        <f>'Part 1.1 data'!I46*'Part 1.1 data'!V46</f>
        <v>1.0521047420709433</v>
      </c>
      <c r="P46" s="1">
        <f>'Part 1.1 data'!J46*'Part 1.1 data'!W46</f>
        <v>1.1780881273998443</v>
      </c>
      <c r="Q46" s="1">
        <f>'Part 1.1 data'!K46*'Part 1.1 data'!X46</f>
        <v>1.1208546536002255</v>
      </c>
      <c r="R46" s="1">
        <f>'Part 1.1 data'!L46*'Part 1.1 data'!Y46</f>
        <v>1.5241153346489875</v>
      </c>
      <c r="S46" s="1">
        <f>'Part 1.1 data'!M46*'Part 1.1 data'!Z46</f>
        <v>1.0876532226897138</v>
      </c>
      <c r="T46" s="18"/>
      <c r="U46" s="24">
        <f>LN((O47/O46))-'Part 1.2 returns'!$L46</f>
        <v>5.3411938130524209E-2</v>
      </c>
      <c r="V46" s="24">
        <f>LN((P47/P46))-'Part 1.2 returns'!$L46</f>
        <v>3.0994356948706798E-2</v>
      </c>
      <c r="W46" s="24">
        <f>LN((Q47/Q46))-'Part 1.2 returns'!$L46</f>
        <v>-3.0325269654645839E-3</v>
      </c>
      <c r="X46" s="24">
        <f>LN((R47/R46))-'Part 1.2 returns'!$L46</f>
        <v>1.7682847277274892E-2</v>
      </c>
      <c r="Y46" s="24">
        <f>LN((S47/S46))-'Part 1.2 returns'!$L46</f>
        <v>5.9661421205290777E-2</v>
      </c>
    </row>
    <row r="47" spans="2:25" x14ac:dyDescent="0.35">
      <c r="B47" s="1">
        <f>(LN('Part 1.1 data'!I48)-LN('Part 1.1 data'!I47))-$L47</f>
        <v>3.7033425242354645E-2</v>
      </c>
      <c r="C47" s="1">
        <f>(LN('Part 1.1 data'!J48)-LN('Part 1.1 data'!J47))-$L47</f>
        <v>-2.5154054583705246E-2</v>
      </c>
      <c r="D47" s="1">
        <f>(LN('Part 1.1 data'!K48)-LN('Part 1.1 data'!K47))-$L47</f>
        <v>-1.1627737138600047E-2</v>
      </c>
      <c r="E47" s="1">
        <f>(LN('Part 1.1 data'!L48)-LN('Part 1.1 data'!L47))-$L47</f>
        <v>3.8797303705707664E-2</v>
      </c>
      <c r="F47" s="1">
        <f>(LN('Part 1.1 data'!M48)-LN('Part 1.1 data'!M47))-$L47</f>
        <v>-1.0857243504350588E-2</v>
      </c>
      <c r="G47" s="25">
        <f>LN('Part 1.1 data'!V48)-LN('Part 1.1 data'!V47)</f>
        <v>0</v>
      </c>
      <c r="H47" s="1">
        <f>LN('Part 1.1 data'!W48)-LN('Part 1.1 data'!W47)</f>
        <v>3.0639064911725411E-2</v>
      </c>
      <c r="I47" s="1">
        <f>LN('Part 1.1 data'!X48)-LN('Part 1.1 data'!X47)</f>
        <v>2.1726203670438003E-2</v>
      </c>
      <c r="J47" s="1">
        <f>LN('Part 1.1 data'!Y48)-LN('Part 1.1 data'!Y47)</f>
        <v>3.7685602730960374E-2</v>
      </c>
      <c r="K47" s="1">
        <f>LN('Part 1.1 data'!Z48)-LN('Part 1.1 data'!Z47)</f>
        <v>6.0458087735486263E-2</v>
      </c>
      <c r="L47" s="76">
        <f>('Part 1.1 data'!N48/100+1)^(1/12)-1</f>
        <v>-7.9420646623714619E-3</v>
      </c>
      <c r="O47" s="1">
        <f>'Part 1.1 data'!I47*'Part 1.1 data'!V47</f>
        <v>1.1010481035130244</v>
      </c>
      <c r="P47" s="1">
        <f>'Part 1.1 data'!J47*'Part 1.1 data'!W47</f>
        <v>1.2055612013093691</v>
      </c>
      <c r="Q47" s="1">
        <f>'Part 1.1 data'!K47*'Part 1.1 data'!X47</f>
        <v>1.1086209840532082</v>
      </c>
      <c r="R47" s="1">
        <f>'Part 1.1 data'!L47*'Part 1.1 data'!Y47</f>
        <v>1.539033952349925</v>
      </c>
      <c r="S47" s="1">
        <f>'Part 1.1 data'!M47*'Part 1.1 data'!Z47</f>
        <v>1.1453860308424926</v>
      </c>
      <c r="T47" s="18"/>
      <c r="U47" s="24">
        <f>LN((O48/O47))-'Part 1.2 returns'!$L47</f>
        <v>3.7033425242354617E-2</v>
      </c>
      <c r="V47" s="24">
        <f>LN((P48/P47))-'Part 1.2 returns'!$L47</f>
        <v>5.4850103280202787E-3</v>
      </c>
      <c r="W47" s="24">
        <f>LN((Q48/Q47))-'Part 1.2 returns'!$L47</f>
        <v>1.0098466531838077E-2</v>
      </c>
      <c r="X47" s="24">
        <f>LN((R48/R47))-'Part 1.2 returns'!$L47</f>
        <v>7.6482906436668052E-2</v>
      </c>
      <c r="Y47" s="24">
        <f>LN((S48/S47))-'Part 1.2 returns'!$L47</f>
        <v>4.9600844231135616E-2</v>
      </c>
    </row>
    <row r="48" spans="2:25" x14ac:dyDescent="0.35">
      <c r="B48" s="1">
        <f>(LN('Part 1.1 data'!I49)-LN('Part 1.1 data'!I48))-$L48</f>
        <v>1.2335641851302342E-2</v>
      </c>
      <c r="C48" s="1">
        <f>(LN('Part 1.1 data'!J49)-LN('Part 1.1 data'!J48))-$L48</f>
        <v>1.3571861244523503E-2</v>
      </c>
      <c r="D48" s="1">
        <f>(LN('Part 1.1 data'!K49)-LN('Part 1.1 data'!K48))-$L48</f>
        <v>6.7514192866603706E-3</v>
      </c>
      <c r="E48" s="1">
        <f>(LN('Part 1.1 data'!L49)-LN('Part 1.1 data'!L48))-$L48</f>
        <v>1.5861626970000264E-2</v>
      </c>
      <c r="F48" s="1">
        <f>(LN('Part 1.1 data'!M49)-LN('Part 1.1 data'!M48))-$L48</f>
        <v>2.1574537849117462E-2</v>
      </c>
      <c r="G48" s="25">
        <f>LN('Part 1.1 data'!V49)-LN('Part 1.1 data'!V48)</f>
        <v>0</v>
      </c>
      <c r="H48" s="1">
        <f>LN('Part 1.1 data'!W49)-LN('Part 1.1 data'!W48)</f>
        <v>-2.724182796322909E-2</v>
      </c>
      <c r="I48" s="1">
        <f>LN('Part 1.1 data'!X49)-LN('Part 1.1 data'!X48)</f>
        <v>-1.577660643351983E-2</v>
      </c>
      <c r="J48" s="1">
        <f>LN('Part 1.1 data'!Y49)-LN('Part 1.1 data'!Y48)</f>
        <v>-2.5013910219556151E-2</v>
      </c>
      <c r="K48" s="1">
        <f>LN('Part 1.1 data'!Z49)-LN('Part 1.1 data'!Z48)</f>
        <v>-3.7902659785183812E-2</v>
      </c>
      <c r="L48" s="76">
        <f>('Part 1.1 data'!N49/100+1)^(1/12)-1</f>
        <v>-7.9420646623714619E-3</v>
      </c>
      <c r="O48" s="1">
        <f>'Part 1.1 data'!I48*'Part 1.1 data'!V48</f>
        <v>1.1335495544706566</v>
      </c>
      <c r="P48" s="1">
        <f>'Part 1.1 data'!J48*'Part 1.1 data'!W48</f>
        <v>1.2026027080121529</v>
      </c>
      <c r="Q48" s="1">
        <f>'Part 1.1 data'!K48*'Part 1.1 data'!X48</f>
        <v>1.1110141958515651</v>
      </c>
      <c r="R48" s="1">
        <f>'Part 1.1 data'!L48*'Part 1.1 data'!Y48</f>
        <v>1.6482197362361308</v>
      </c>
      <c r="S48" s="1">
        <f>'Part 1.1 data'!M48*'Part 1.1 data'!Z48</f>
        <v>1.1941092436090373</v>
      </c>
      <c r="T48" s="18"/>
      <c r="U48" s="24">
        <f>LN((O49/O48))-'Part 1.2 returns'!$L48</f>
        <v>1.2335641851302363E-2</v>
      </c>
      <c r="V48" s="24">
        <f>LN((P49/P48))-'Part 1.2 returns'!$L48</f>
        <v>-1.366996671870568E-2</v>
      </c>
      <c r="W48" s="24">
        <f>LN((Q49/Q48))-'Part 1.2 returns'!$L48</f>
        <v>-9.0251871468595216E-3</v>
      </c>
      <c r="X48" s="24">
        <f>LN((R49/R48))-'Part 1.2 returns'!$L48</f>
        <v>-9.1522832495558662E-3</v>
      </c>
      <c r="Y48" s="24">
        <f>LN((S49/S48))-'Part 1.2 returns'!$L48</f>
        <v>-1.6328121936066319E-2</v>
      </c>
    </row>
    <row r="49" spans="2:25" x14ac:dyDescent="0.35">
      <c r="B49" s="1">
        <f>(LN('Part 1.1 data'!I50)-LN('Part 1.1 data'!I49))-$L49</f>
        <v>-7.7262522786394075E-2</v>
      </c>
      <c r="C49" s="1">
        <f>(LN('Part 1.1 data'!J50)-LN('Part 1.1 data'!J49))-$L49</f>
        <v>-5.5523619005520553E-2</v>
      </c>
      <c r="D49" s="1">
        <f>(LN('Part 1.1 data'!K50)-LN('Part 1.1 data'!K49))-$L49</f>
        <v>-4.4226011792318623E-2</v>
      </c>
      <c r="E49" s="1">
        <f>(LN('Part 1.1 data'!L50)-LN('Part 1.1 data'!L49))-$L49</f>
        <v>-5.7119287476690928E-2</v>
      </c>
      <c r="F49" s="1">
        <f>(LN('Part 1.1 data'!M50)-LN('Part 1.1 data'!M49))-$L49</f>
        <v>-4.1610575677141336E-3</v>
      </c>
      <c r="G49" s="25">
        <f>LN('Part 1.1 data'!V50)-LN('Part 1.1 data'!V49)</f>
        <v>0</v>
      </c>
      <c r="H49" s="1">
        <f>LN('Part 1.1 data'!W50)-LN('Part 1.1 data'!W49)</f>
        <v>-8.7247351761020331E-4</v>
      </c>
      <c r="I49" s="1">
        <f>LN('Part 1.1 data'!X50)-LN('Part 1.1 data'!X49)</f>
        <v>7.4110629724221111E-3</v>
      </c>
      <c r="J49" s="1">
        <f>LN('Part 1.1 data'!Y50)-LN('Part 1.1 data'!Y49)</f>
        <v>1.7366781814854459E-2</v>
      </c>
      <c r="K49" s="1">
        <f>LN('Part 1.1 data'!Z50)-LN('Part 1.1 data'!Z49)</f>
        <v>-5.2622302137349253E-3</v>
      </c>
      <c r="L49" s="76">
        <f>('Part 1.1 data'!N50/100+1)^(1/12)-1</f>
        <v>-7.9420646623714619E-3</v>
      </c>
      <c r="O49" s="1">
        <f>'Part 1.1 data'!I49*'Part 1.1 data'!V49</f>
        <v>1.1385408487248643</v>
      </c>
      <c r="P49" s="1">
        <f>'Part 1.1 data'!J49*'Part 1.1 data'!W49</f>
        <v>1.1768908639209819</v>
      </c>
      <c r="Q49" s="1">
        <f>'Part 1.1 data'!K49*'Part 1.1 data'!X49</f>
        <v>1.0923223611865434</v>
      </c>
      <c r="R49" s="1">
        <f>'Part 1.1 data'!L49*'Part 1.1 data'!Y49</f>
        <v>1.6202839469523156</v>
      </c>
      <c r="S49" s="1">
        <f>'Part 1.1 data'!M49*'Part 1.1 data'!Z49</f>
        <v>1.1654768516550209</v>
      </c>
      <c r="T49" s="18"/>
      <c r="U49" s="24">
        <f>LN((O50/O49))-'Part 1.2 returns'!$L49</f>
        <v>-7.7262522786394006E-2</v>
      </c>
      <c r="V49" s="24">
        <f>LN((P50/P49))-'Part 1.2 returns'!$L49</f>
        <v>-5.6396092523130728E-2</v>
      </c>
      <c r="W49" s="24">
        <f>LN((Q50/Q49))-'Part 1.2 returns'!$L49</f>
        <v>-3.681494881989663E-2</v>
      </c>
      <c r="X49" s="24">
        <f>LN((R50/R49))-'Part 1.2 returns'!$L49</f>
        <v>-3.9752505661836531E-2</v>
      </c>
      <c r="Y49" s="24">
        <f>LN((S50/S49))-'Part 1.2 returns'!$L49</f>
        <v>-9.4232877814490641E-3</v>
      </c>
    </row>
    <row r="50" spans="2:25" x14ac:dyDescent="0.35">
      <c r="B50" s="1">
        <f>(LN('Part 1.1 data'!I51)-LN('Part 1.1 data'!I50))-$L50</f>
        <v>6.9750729763263242E-3</v>
      </c>
      <c r="C50" s="1">
        <f>(LN('Part 1.1 data'!J51)-LN('Part 1.1 data'!J50))-$L50</f>
        <v>1.1301989109359572E-2</v>
      </c>
      <c r="D50" s="1">
        <f>(LN('Part 1.1 data'!K51)-LN('Part 1.1 data'!K50))-$L50</f>
        <v>5.7097365772143527E-4</v>
      </c>
      <c r="E50" s="1">
        <f>(LN('Part 1.1 data'!L51)-LN('Part 1.1 data'!L50))-$L50</f>
        <v>2.6023320410589745E-2</v>
      </c>
      <c r="F50" s="1">
        <f>(LN('Part 1.1 data'!M51)-LN('Part 1.1 data'!M50))-$L50</f>
        <v>1.7797688056514979E-2</v>
      </c>
      <c r="G50" s="25">
        <f>LN('Part 1.1 data'!V51)-LN('Part 1.1 data'!V50)</f>
        <v>0</v>
      </c>
      <c r="H50" s="1">
        <f>LN('Part 1.1 data'!W51)-LN('Part 1.1 data'!W50)</f>
        <v>-3.8868963521392491E-3</v>
      </c>
      <c r="I50" s="1">
        <f>LN('Part 1.1 data'!X51)-LN('Part 1.1 data'!X50)</f>
        <v>-1.1249640599242557E-2</v>
      </c>
      <c r="J50" s="1">
        <f>LN('Part 1.1 data'!Y51)-LN('Part 1.1 data'!Y50)</f>
        <v>-2.7390317865259306E-3</v>
      </c>
      <c r="K50" s="1">
        <f>LN('Part 1.1 data'!Z51)-LN('Part 1.1 data'!Z50)</f>
        <v>4.4038185817699971E-3</v>
      </c>
      <c r="L50" s="76">
        <f>('Part 1.1 data'!N51/100+1)^(1/12)-1</f>
        <v>-7.9420646623714619E-3</v>
      </c>
      <c r="O50" s="1">
        <f>'Part 1.1 data'!I50*'Part 1.1 data'!V50</f>
        <v>1.0455498275920931</v>
      </c>
      <c r="P50" s="1">
        <f>'Part 1.1 data'!J50*'Part 1.1 data'!W50</f>
        <v>1.1035562756725972</v>
      </c>
      <c r="Q50" s="1">
        <f>'Part 1.1 data'!K50*'Part 1.1 data'!X50</f>
        <v>1.0445111979502917</v>
      </c>
      <c r="R50" s="1">
        <f>'Part 1.1 data'!L50*'Part 1.1 data'!Y50</f>
        <v>1.5448191360587735</v>
      </c>
      <c r="S50" s="1">
        <f>'Part 1.1 data'!M50*'Part 1.1 data'!Z50</f>
        <v>1.1454126505262283</v>
      </c>
      <c r="T50" s="18"/>
      <c r="U50" s="24">
        <f>LN((O51/O50))-'Part 1.2 returns'!$L50</f>
        <v>6.9750729763263155E-3</v>
      </c>
      <c r="V50" s="24">
        <f>LN((P51/P50))-'Part 1.2 returns'!$L50</f>
        <v>7.4150927572202222E-3</v>
      </c>
      <c r="W50" s="24">
        <f>LN((Q51/Q50))-'Part 1.2 returns'!$L50</f>
        <v>-1.0678666941521031E-2</v>
      </c>
      <c r="X50" s="24">
        <f>LN((R51/R50))-'Part 1.2 returns'!$L50</f>
        <v>2.3284288624063836E-2</v>
      </c>
      <c r="Y50" s="24">
        <f>LN((S51/S50))-'Part 1.2 returns'!$L50</f>
        <v>2.2201506638284983E-2</v>
      </c>
    </row>
    <row r="51" spans="2:25" x14ac:dyDescent="0.35">
      <c r="B51" s="1">
        <f>(LN('Part 1.1 data'!I52)-LN('Part 1.1 data'!I51))-$L51</f>
        <v>-7.44861816983199E-2</v>
      </c>
      <c r="C51" s="1">
        <f>(LN('Part 1.1 data'!J52)-LN('Part 1.1 data'!J51))-$L51</f>
        <v>-6.0796650455244697E-2</v>
      </c>
      <c r="D51" s="1">
        <f>(LN('Part 1.1 data'!K52)-LN('Part 1.1 data'!K51))-$L51</f>
        <v>-4.0547043646749728E-2</v>
      </c>
      <c r="E51" s="1">
        <f>(LN('Part 1.1 data'!L52)-LN('Part 1.1 data'!L51))-$L51</f>
        <v>-9.9205153948532881E-2</v>
      </c>
      <c r="F51" s="1">
        <f>(LN('Part 1.1 data'!M52)-LN('Part 1.1 data'!M51))-$L51</f>
        <v>-6.9339236480171304E-2</v>
      </c>
      <c r="G51" s="25">
        <f>LN('Part 1.1 data'!V52)-LN('Part 1.1 data'!V51)</f>
        <v>0</v>
      </c>
      <c r="H51" s="1">
        <f>LN('Part 1.1 data'!W52)-LN('Part 1.1 data'!W51)</f>
        <v>3.8937019863098665E-4</v>
      </c>
      <c r="I51" s="1">
        <f>LN('Part 1.1 data'!X52)-LN('Part 1.1 data'!X51)</f>
        <v>-1.9408257072828949E-2</v>
      </c>
      <c r="J51" s="1">
        <f>LN('Part 1.1 data'!Y52)-LN('Part 1.1 data'!Y51)</f>
        <v>-7.8721767339995641E-3</v>
      </c>
      <c r="K51" s="1">
        <f>LN('Part 1.1 data'!Z52)-LN('Part 1.1 data'!Z51)</f>
        <v>3.3640659573308529E-3</v>
      </c>
      <c r="L51" s="76">
        <f>('Part 1.1 data'!N52/100+1)^(1/12)-1</f>
        <v>-7.9420646623714619E-3</v>
      </c>
      <c r="O51" s="1">
        <f>'Part 1.1 data'!I51*'Part 1.1 data'!V51</f>
        <v>1.0445392782766036</v>
      </c>
      <c r="P51" s="1">
        <f>'Part 1.1 data'!J51*'Part 1.1 data'!W51</f>
        <v>1.1029748857211039</v>
      </c>
      <c r="Q51" s="1">
        <f>'Part 1.1 data'!K51*'Part 1.1 data'!X51</f>
        <v>1.0252415990688684</v>
      </c>
      <c r="R51" s="1">
        <f>'Part 1.1 data'!L51*'Part 1.1 data'!Y51</f>
        <v>1.5687028433327967</v>
      </c>
      <c r="S51" s="1">
        <f>'Part 1.1 data'!M51*'Part 1.1 data'!Z51</f>
        <v>1.1618626005769506</v>
      </c>
      <c r="T51" s="18"/>
      <c r="U51" s="24">
        <f>LN((O52/O51))-'Part 1.2 returns'!$L51</f>
        <v>-7.4486181698319859E-2</v>
      </c>
      <c r="V51" s="24">
        <f>LN((P52/P51))-'Part 1.2 returns'!$L51</f>
        <v>-6.0407280256613599E-2</v>
      </c>
      <c r="W51" s="24">
        <f>LN((Q52/Q51))-'Part 1.2 returns'!$L51</f>
        <v>-5.9955300719578816E-2</v>
      </c>
      <c r="X51" s="24">
        <f>LN((R52/R51))-'Part 1.2 returns'!$L51</f>
        <v>-0.10707733068253232</v>
      </c>
      <c r="Y51" s="24">
        <f>LN((S52/S51))-'Part 1.2 returns'!$L51</f>
        <v>-6.5975170522840423E-2</v>
      </c>
    </row>
    <row r="52" spans="2:25" x14ac:dyDescent="0.35">
      <c r="B52" s="1">
        <f>(LN('Part 1.1 data'!I53)-LN('Part 1.1 data'!I52))-$L52</f>
        <v>8.7693143554340186E-2</v>
      </c>
      <c r="C52" s="1">
        <f>(LN('Part 1.1 data'!J53)-LN('Part 1.1 data'!J52))-$L52</f>
        <v>6.2940428571979179E-2</v>
      </c>
      <c r="D52" s="1">
        <f>(LN('Part 1.1 data'!K53)-LN('Part 1.1 data'!K52))-$L52</f>
        <v>5.0439376520964113E-2</v>
      </c>
      <c r="E52" s="1">
        <f>(LN('Part 1.1 data'!L53)-LN('Part 1.1 data'!L52))-$L52</f>
        <v>8.4582451365180195E-2</v>
      </c>
      <c r="F52" s="1">
        <f>(LN('Part 1.1 data'!M53)-LN('Part 1.1 data'!M52))-$L52</f>
        <v>7.3048383951841073E-2</v>
      </c>
      <c r="G52" s="25">
        <f>LN('Part 1.1 data'!V53)-LN('Part 1.1 data'!V52)</f>
        <v>0</v>
      </c>
      <c r="H52" s="1">
        <f>LN('Part 1.1 data'!W53)-LN('Part 1.1 data'!W52)</f>
        <v>7.948859224443508E-3</v>
      </c>
      <c r="I52" s="1">
        <f>LN('Part 1.1 data'!X53)-LN('Part 1.1 data'!X52)</f>
        <v>4.3488111754875311E-2</v>
      </c>
      <c r="J52" s="1">
        <f>LN('Part 1.1 data'!Y53)-LN('Part 1.1 data'!Y52)</f>
        <v>8.4581649978337226E-3</v>
      </c>
      <c r="K52" s="1">
        <f>LN('Part 1.1 data'!Z53)-LN('Part 1.1 data'!Z52)</f>
        <v>-1.1518113785319306E-4</v>
      </c>
      <c r="L52" s="76">
        <f>('Part 1.1 data'!N53/100+1)^(1/12)-1</f>
        <v>-7.9420646623714619E-3</v>
      </c>
      <c r="O52" s="1">
        <f>'Part 1.1 data'!I52*'Part 1.1 data'!V52</f>
        <v>0.96189273155576804</v>
      </c>
      <c r="P52" s="1">
        <f>'Part 1.1 data'!J52*'Part 1.1 data'!W52</f>
        <v>1.0301059139451707</v>
      </c>
      <c r="Q52" s="1">
        <f>'Part 1.1 data'!K52*'Part 1.1 data'!X52</f>
        <v>0.95794101474206494</v>
      </c>
      <c r="R52" s="1">
        <f>'Part 1.1 data'!L52*'Part 1.1 data'!Y52</f>
        <v>1.3982614843704819</v>
      </c>
      <c r="S52" s="1">
        <f>'Part 1.1 data'!M52*'Part 1.1 data'!Z52</f>
        <v>1.0790782153015221</v>
      </c>
      <c r="T52" s="18"/>
      <c r="U52" s="24">
        <f>LN((O53/O52))-'Part 1.2 returns'!$L52</f>
        <v>8.7693143554340172E-2</v>
      </c>
      <c r="V52" s="24">
        <f>LN((P53/P52))-'Part 1.2 returns'!$L52</f>
        <v>7.0889287796422465E-2</v>
      </c>
      <c r="W52" s="24">
        <f>LN((Q53/Q52))-'Part 1.2 returns'!$L52</f>
        <v>9.3927488275839355E-2</v>
      </c>
      <c r="X52" s="24">
        <f>LN((R53/R52))-'Part 1.2 returns'!$L52</f>
        <v>9.3040616363013862E-2</v>
      </c>
      <c r="Y52" s="24">
        <f>LN((S53/S52))-'Part 1.2 returns'!$L52</f>
        <v>7.2933202813987907E-2</v>
      </c>
    </row>
    <row r="53" spans="2:25" x14ac:dyDescent="0.35">
      <c r="B53" s="1">
        <f>(LN('Part 1.1 data'!I54)-LN('Part 1.1 data'!I53))-$L53</f>
        <v>4.3053047514662539E-2</v>
      </c>
      <c r="C53" s="1">
        <f>(LN('Part 1.1 data'!J54)-LN('Part 1.1 data'!J53))-$L53</f>
        <v>5.1440286866553074E-2</v>
      </c>
      <c r="D53" s="1">
        <f>(LN('Part 1.1 data'!K54)-LN('Part 1.1 data'!K53))-$L53</f>
        <v>2.0189730494081154E-2</v>
      </c>
      <c r="E53" s="1">
        <f>(LN('Part 1.1 data'!L54)-LN('Part 1.1 data'!L53))-$L53</f>
        <v>4.3211099754992599E-2</v>
      </c>
      <c r="F53" s="1">
        <f>(LN('Part 1.1 data'!M54)-LN('Part 1.1 data'!M53))-$L53</f>
        <v>5.3109609390044506E-2</v>
      </c>
      <c r="G53" s="25">
        <f>LN('Part 1.1 data'!V54)-LN('Part 1.1 data'!V53)</f>
        <v>0</v>
      </c>
      <c r="H53" s="1">
        <f>LN('Part 1.1 data'!W54)-LN('Part 1.1 data'!W53)</f>
        <v>1.4379082099896329E-2</v>
      </c>
      <c r="I53" s="1">
        <f>LN('Part 1.1 data'!X54)-LN('Part 1.1 data'!X53)</f>
        <v>3.3019499687158817E-2</v>
      </c>
      <c r="J53" s="1">
        <f>LN('Part 1.1 data'!Y54)-LN('Part 1.1 data'!Y53)</f>
        <v>2.2308764614997589E-2</v>
      </c>
      <c r="K53" s="1">
        <f>LN('Part 1.1 data'!Z54)-LN('Part 1.1 data'!Z53)</f>
        <v>1.6646219857399558E-2</v>
      </c>
      <c r="L53" s="76">
        <f>('Part 1.1 data'!N54/100+1)^(1/12)-1</f>
        <v>-7.9420646623714619E-3</v>
      </c>
      <c r="O53" s="1">
        <f>'Part 1.1 data'!I53*'Part 1.1 data'!V53</f>
        <v>1.041746611587177</v>
      </c>
      <c r="P53" s="1">
        <f>'Part 1.1 data'!J53*'Part 1.1 data'!W53</f>
        <v>1.0970325461350086</v>
      </c>
      <c r="Q53" s="1">
        <f>'Part 1.1 data'!K53*'Part 1.1 data'!X53</f>
        <v>1.0439549628069733</v>
      </c>
      <c r="R53" s="1">
        <f>'Part 1.1 data'!L53*'Part 1.1 data'!Y53</f>
        <v>1.5224611754860244</v>
      </c>
      <c r="S53" s="1">
        <f>'Part 1.1 data'!M53*'Part 1.1 data'!Z53</f>
        <v>1.1515378506763509</v>
      </c>
      <c r="T53" s="18"/>
      <c r="U53" s="24">
        <f>LN((O54/O53))-'Part 1.2 returns'!$L53</f>
        <v>4.3053047514662636E-2</v>
      </c>
      <c r="V53" s="24">
        <f>LN((P54/P53))-'Part 1.2 returns'!$L53</f>
        <v>6.5819368966449437E-2</v>
      </c>
      <c r="W53" s="24">
        <f>LN((Q54/Q53))-'Part 1.2 returns'!$L53</f>
        <v>5.3209230181240054E-2</v>
      </c>
      <c r="X53" s="24">
        <f>LN((R54/R53))-'Part 1.2 returns'!$L53</f>
        <v>6.5519864369990133E-2</v>
      </c>
      <c r="Y53" s="24">
        <f>LN((S54/S53))-'Part 1.2 returns'!$L53</f>
        <v>6.9755829247443946E-2</v>
      </c>
    </row>
    <row r="54" spans="2:25" x14ac:dyDescent="0.35">
      <c r="B54" s="1">
        <f>(LN('Part 1.1 data'!I55)-LN('Part 1.1 data'!I54))-$L54</f>
        <v>8.018001053024762E-3</v>
      </c>
      <c r="C54" s="1">
        <f>(LN('Part 1.1 data'!J55)-LN('Part 1.1 data'!J54))-$L54</f>
        <v>2.9826681555518479E-2</v>
      </c>
      <c r="D54" s="1">
        <f>(LN('Part 1.1 data'!K55)-LN('Part 1.1 data'!K54))-$L54</f>
        <v>3.7152182658709149E-2</v>
      </c>
      <c r="E54" s="1">
        <f>(LN('Part 1.1 data'!L55)-LN('Part 1.1 data'!L54))-$L54</f>
        <v>3.0338114019083318E-2</v>
      </c>
      <c r="F54" s="1">
        <f>(LN('Part 1.1 data'!M55)-LN('Part 1.1 data'!M54))-$L54</f>
        <v>2.1249821478271057E-2</v>
      </c>
      <c r="G54" s="25">
        <f>LN('Part 1.1 data'!V55)-LN('Part 1.1 data'!V54)</f>
        <v>0</v>
      </c>
      <c r="H54" s="1">
        <f>LN('Part 1.1 data'!W55)-LN('Part 1.1 data'!W54)</f>
        <v>-1.090919910035347E-2</v>
      </c>
      <c r="I54" s="1">
        <f>LN('Part 1.1 data'!X55)-LN('Part 1.1 data'!X54)</f>
        <v>-1.3634837759549491E-2</v>
      </c>
      <c r="J54" s="1">
        <f>LN('Part 1.1 data'!Y55)-LN('Part 1.1 data'!Y54)</f>
        <v>1.1889514003088353E-4</v>
      </c>
      <c r="K54" s="1">
        <f>LN('Part 1.1 data'!Z55)-LN('Part 1.1 data'!Z54)</f>
        <v>5.2464547935087147E-3</v>
      </c>
      <c r="L54" s="76">
        <f>('Part 1.1 data'!N55/100+1)^(1/12)-1</f>
        <v>-7.9420646623714619E-3</v>
      </c>
      <c r="O54" s="1">
        <f>'Part 1.1 data'!I54*'Part 1.1 data'!V54</f>
        <v>1.0789730633983134</v>
      </c>
      <c r="P54" s="1">
        <f>'Part 1.1 data'!J54*'Part 1.1 data'!W54</f>
        <v>1.1623992097916493</v>
      </c>
      <c r="Q54" s="1">
        <f>'Part 1.1 data'!K54*'Part 1.1 data'!X54</f>
        <v>1.0922977609048901</v>
      </c>
      <c r="R54" s="1">
        <f>'Part 1.1 data'!L54*'Part 1.1 data'!Y54</f>
        <v>1.6126939144529835</v>
      </c>
      <c r="S54" s="1">
        <f>'Part 1.1 data'!M54*'Part 1.1 data'!Z54</f>
        <v>1.2249647585841732</v>
      </c>
      <c r="T54" s="18"/>
      <c r="U54" s="24">
        <f>LN((O55/O54))-'Part 1.2 returns'!$L54</f>
        <v>8.0180010530248123E-3</v>
      </c>
      <c r="V54" s="24">
        <f>LN((P55/P54))-'Part 1.2 returns'!$L54</f>
        <v>1.8917482455164933E-2</v>
      </c>
      <c r="W54" s="24">
        <f>LN((Q55/Q54))-'Part 1.2 returns'!$L54</f>
        <v>2.3517344899159603E-2</v>
      </c>
      <c r="X54" s="24">
        <f>LN((R55/R54))-'Part 1.2 returns'!$L54</f>
        <v>3.0457009159114121E-2</v>
      </c>
      <c r="Y54" s="24">
        <f>LN((S55/S54))-'Part 1.2 returns'!$L54</f>
        <v>2.6496276271779941E-2</v>
      </c>
    </row>
    <row r="55" spans="2:25" x14ac:dyDescent="0.35">
      <c r="B55" s="1">
        <f>(LN('Part 1.1 data'!I56)-LN('Part 1.1 data'!I55))-$L55</f>
        <v>6.6801909463214446E-2</v>
      </c>
      <c r="C55" s="1">
        <f>(LN('Part 1.1 data'!J56)-LN('Part 1.1 data'!J55))-$L55</f>
        <v>4.5406429775720347E-2</v>
      </c>
      <c r="D55" s="1">
        <f>(LN('Part 1.1 data'!K56)-LN('Part 1.1 data'!K55))-$L55</f>
        <v>1.7175846119592719E-2</v>
      </c>
      <c r="E55" s="1">
        <f>(LN('Part 1.1 data'!L56)-LN('Part 1.1 data'!L55))-$L55</f>
        <v>2.7469806955907727E-2</v>
      </c>
      <c r="F55" s="1">
        <f>(LN('Part 1.1 data'!M56)-LN('Part 1.1 data'!M55))-$L55</f>
        <v>3.1936565659531839E-2</v>
      </c>
      <c r="G55" s="25">
        <f>LN('Part 1.1 data'!V56)-LN('Part 1.1 data'!V55)</f>
        <v>0</v>
      </c>
      <c r="H55" s="1">
        <f>LN('Part 1.1 data'!W56)-LN('Part 1.1 data'!W55)</f>
        <v>2.3299993713841199E-2</v>
      </c>
      <c r="I55" s="1">
        <f>LN('Part 1.1 data'!X56)-LN('Part 1.1 data'!X55)</f>
        <v>1.8593747680866243E-2</v>
      </c>
      <c r="J55" s="1">
        <f>LN('Part 1.1 data'!Y56)-LN('Part 1.1 data'!Y55)</f>
        <v>2.7576560256486915E-2</v>
      </c>
      <c r="K55" s="1">
        <f>LN('Part 1.1 data'!Z56)-LN('Part 1.1 data'!Z55)</f>
        <v>4.0478985838620918E-3</v>
      </c>
      <c r="L55" s="76">
        <f>('Part 1.1 data'!N56/100+1)^(1/12)-1</f>
        <v>-7.9420646623714619E-3</v>
      </c>
      <c r="O55" s="1">
        <f>'Part 1.1 data'!I55*'Part 1.1 data'!V55</f>
        <v>1.0790549998292991</v>
      </c>
      <c r="P55" s="1">
        <f>'Part 1.1 data'!J55*'Part 1.1 data'!W55</f>
        <v>1.1752272947851521</v>
      </c>
      <c r="Q55" s="1">
        <f>'Part 1.1 data'!K55*'Part 1.1 data'!X55</f>
        <v>1.1094437850798928</v>
      </c>
      <c r="R55" s="1">
        <f>'Part 1.1 data'!L55*'Part 1.1 data'!Y55</f>
        <v>1.6494154690730725</v>
      </c>
      <c r="S55" s="1">
        <f>'Part 1.1 data'!M55*'Part 1.1 data'!Z55</f>
        <v>1.2479051764969675</v>
      </c>
      <c r="T55" s="18"/>
      <c r="U55" s="24">
        <f>LN((O56/O55))-'Part 1.2 returns'!$L55</f>
        <v>6.6801909463214432E-2</v>
      </c>
      <c r="V55" s="24">
        <f>LN((P56/P55))-'Part 1.2 returns'!$L55</f>
        <v>6.8706423489561408E-2</v>
      </c>
      <c r="W55" s="24">
        <f>LN((Q56/Q55))-'Part 1.2 returns'!$L55</f>
        <v>3.5769593800459007E-2</v>
      </c>
      <c r="X55" s="24">
        <f>LN((R56/R55))-'Part 1.2 returns'!$L55</f>
        <v>5.5046367212394559E-2</v>
      </c>
      <c r="Y55" s="24">
        <f>LN((S56/S55))-'Part 1.2 returns'!$L55</f>
        <v>3.5984464243393889E-2</v>
      </c>
    </row>
    <row r="56" spans="2:25" x14ac:dyDescent="0.35">
      <c r="B56" s="1">
        <f>(LN('Part 1.1 data'!I57)-LN('Part 1.1 data'!I56))-$L56</f>
        <v>-9.1006283480776592E-2</v>
      </c>
      <c r="C56" s="1">
        <f>(LN('Part 1.1 data'!J57)-LN('Part 1.1 data'!J56))-$L56</f>
        <v>-5.5000516741216476E-2</v>
      </c>
      <c r="D56" s="1">
        <f>(LN('Part 1.1 data'!K57)-LN('Part 1.1 data'!K56))-$L56</f>
        <v>-1.9576373826295818E-2</v>
      </c>
      <c r="E56" s="1">
        <f>(LN('Part 1.1 data'!L57)-LN('Part 1.1 data'!L56))-$L56</f>
        <v>-5.5337443113181506E-2</v>
      </c>
      <c r="F56" s="1">
        <f>(LN('Part 1.1 data'!M57)-LN('Part 1.1 data'!M56))-$L56</f>
        <v>-9.3003559135388797E-3</v>
      </c>
      <c r="G56" s="25">
        <f>LN('Part 1.1 data'!V57)-LN('Part 1.1 data'!V56)</f>
        <v>0</v>
      </c>
      <c r="H56" s="1">
        <f>LN('Part 1.1 data'!W57)-LN('Part 1.1 data'!W56)</f>
        <v>-2.6355436942341326E-3</v>
      </c>
      <c r="I56" s="1">
        <f>LN('Part 1.1 data'!X57)-LN('Part 1.1 data'!X56)</f>
        <v>-2.4661138192507072E-2</v>
      </c>
      <c r="J56" s="1">
        <f>LN('Part 1.1 data'!Y57)-LN('Part 1.1 data'!Y56)</f>
        <v>-1.2730076784501221E-3</v>
      </c>
      <c r="K56" s="1">
        <f>LN('Part 1.1 data'!Z57)-LN('Part 1.1 data'!Z56)</f>
        <v>1.9896410890141492E-2</v>
      </c>
      <c r="L56" s="76">
        <f>('Part 1.1 data'!N57/100+1)^(1/12)-1</f>
        <v>-7.9420646623714619E-3</v>
      </c>
      <c r="O56" s="1">
        <f>'Part 1.1 data'!I56*'Part 1.1 data'!V56</f>
        <v>1.1444744119354069</v>
      </c>
      <c r="P56" s="1">
        <f>'Part 1.1 data'!J56*'Part 1.1 data'!W56</f>
        <v>1.2488534995718668</v>
      </c>
      <c r="Q56" s="1">
        <f>'Part 1.1 data'!K56*'Part 1.1 data'!X56</f>
        <v>1.1407504375056794</v>
      </c>
      <c r="R56" s="1">
        <f>'Part 1.1 data'!L56*'Part 1.1 data'!Y56</f>
        <v>1.728968981721217</v>
      </c>
      <c r="S56" s="1">
        <f>'Part 1.1 data'!M56*'Part 1.1 data'!Z56</f>
        <v>1.2833947123211482</v>
      </c>
      <c r="T56" s="18"/>
      <c r="U56" s="24">
        <f>LN((O57/O56))-'Part 1.2 returns'!$L56</f>
        <v>-9.1006283480776565E-2</v>
      </c>
      <c r="V56" s="24">
        <f>LN((P57/P56))-'Part 1.2 returns'!$L56</f>
        <v>-5.7636060435450526E-2</v>
      </c>
      <c r="W56" s="24">
        <f>LN((Q57/Q56))-'Part 1.2 returns'!$L56</f>
        <v>-4.4237512018802848E-2</v>
      </c>
      <c r="X56" s="24">
        <f>LN((R57/R56))-'Part 1.2 returns'!$L56</f>
        <v>-5.6610450791631642E-2</v>
      </c>
      <c r="Y56" s="24">
        <f>LN((S57/S56))-'Part 1.2 returns'!$L56</f>
        <v>1.0596054976602725E-2</v>
      </c>
    </row>
    <row r="57" spans="2:25" x14ac:dyDescent="0.35">
      <c r="B57" s="1">
        <f>(LN('Part 1.1 data'!I58)-LN('Part 1.1 data'!I57))-$L57</f>
        <v>8.6311893044915863E-2</v>
      </c>
      <c r="C57" s="1">
        <f>(LN('Part 1.1 data'!J58)-LN('Part 1.1 data'!J57))-$L57</f>
        <v>6.6026251002874126E-2</v>
      </c>
      <c r="D57" s="1">
        <f>(LN('Part 1.1 data'!K58)-LN('Part 1.1 data'!K57))-$L57</f>
        <v>5.0544012928795651E-2</v>
      </c>
      <c r="E57" s="1">
        <f>(LN('Part 1.1 data'!L58)-LN('Part 1.1 data'!L57))-$L57</f>
        <v>8.5012411344043359E-2</v>
      </c>
      <c r="F57" s="1">
        <f>(LN('Part 1.1 data'!M58)-LN('Part 1.1 data'!M57))-$L57</f>
        <v>4.5475215589234189E-2</v>
      </c>
      <c r="G57" s="25">
        <f>LN('Part 1.1 data'!V58)-LN('Part 1.1 data'!V57)</f>
        <v>0</v>
      </c>
      <c r="H57" s="1">
        <f>LN('Part 1.1 data'!W58)-LN('Part 1.1 data'!W57)</f>
        <v>-6.8091808387975988E-3</v>
      </c>
      <c r="I57" s="1">
        <f>LN('Part 1.1 data'!X58)-LN('Part 1.1 data'!X57)</f>
        <v>-1.8578883182514931E-2</v>
      </c>
      <c r="J57" s="1">
        <f>LN('Part 1.1 data'!Y58)-LN('Part 1.1 data'!Y57)</f>
        <v>-2.0462704031422557E-2</v>
      </c>
      <c r="K57" s="1">
        <f>LN('Part 1.1 data'!Z58)-LN('Part 1.1 data'!Z57)</f>
        <v>-6.3576434463565867E-3</v>
      </c>
      <c r="L57" s="76">
        <f>('Part 1.1 data'!N58/100+1)^(1/12)-1</f>
        <v>-7.9420646623714619E-3</v>
      </c>
      <c r="O57" s="1">
        <f>'Part 1.1 data'!I57*'Part 1.1 data'!V57</f>
        <v>1.0366528967942372</v>
      </c>
      <c r="P57" s="1">
        <f>'Part 1.1 data'!J57*'Part 1.1 data'!W57</f>
        <v>1.1695836198373371</v>
      </c>
      <c r="Q57" s="1">
        <f>'Part 1.1 data'!K57*'Part 1.1 data'!X57</f>
        <v>1.0827528655624319</v>
      </c>
      <c r="R57" s="1">
        <f>'Part 1.1 data'!L57*'Part 1.1 data'!Y57</f>
        <v>1.6208857370170187</v>
      </c>
      <c r="S57" s="1">
        <f>'Part 1.1 data'!M57*'Part 1.1 data'!Z57</f>
        <v>1.2868053533591735</v>
      </c>
      <c r="T57" s="18"/>
      <c r="U57" s="24">
        <f>LN((O58/O57))-'Part 1.2 returns'!$L57</f>
        <v>8.6311893044915808E-2</v>
      </c>
      <c r="V57" s="24">
        <f>LN((P58/P57))-'Part 1.2 returns'!$L57</f>
        <v>5.9217070164076444E-2</v>
      </c>
      <c r="W57" s="24">
        <f>LN((Q58/Q57))-'Part 1.2 returns'!$L57</f>
        <v>3.1965129746280574E-2</v>
      </c>
      <c r="X57" s="24">
        <f>LN((R58/R57))-'Part 1.2 returns'!$L57</f>
        <v>6.4549707312620899E-2</v>
      </c>
      <c r="Y57" s="24">
        <f>LN((S58/S57))-'Part 1.2 returns'!$L57</f>
        <v>3.9117572142877442E-2</v>
      </c>
    </row>
    <row r="58" spans="2:25" x14ac:dyDescent="0.35">
      <c r="B58" s="1">
        <f>(LN('Part 1.1 data'!I59)-LN('Part 1.1 data'!I58))-$L58</f>
        <v>-9.9329454336851974E-3</v>
      </c>
      <c r="C58" s="1">
        <f>(LN('Part 1.1 data'!J59)-LN('Part 1.1 data'!J58))-$L58</f>
        <v>5.7779479275008455E-3</v>
      </c>
      <c r="D58" s="1">
        <f>(LN('Part 1.1 data'!K59)-LN('Part 1.1 data'!K58))-$L58</f>
        <v>1.9527906584654198E-2</v>
      </c>
      <c r="E58" s="1">
        <f>(LN('Part 1.1 data'!L59)-LN('Part 1.1 data'!L58))-$L58</f>
        <v>4.3022498329969294E-3</v>
      </c>
      <c r="F58" s="1">
        <f>(LN('Part 1.1 data'!M59)-LN('Part 1.1 data'!M58))-$L58</f>
        <v>2.8408105679466195E-3</v>
      </c>
      <c r="G58" s="25">
        <f>LN('Part 1.1 data'!V59)-LN('Part 1.1 data'!V58)</f>
        <v>0</v>
      </c>
      <c r="H58" s="1">
        <f>LN('Part 1.1 data'!W59)-LN('Part 1.1 data'!W58)</f>
        <v>1.3572310130484461E-2</v>
      </c>
      <c r="I58" s="1">
        <f>LN('Part 1.1 data'!X59)-LN('Part 1.1 data'!X58)</f>
        <v>-5.818222976360421E-3</v>
      </c>
      <c r="J58" s="1">
        <f>LN('Part 1.1 data'!Y59)-LN('Part 1.1 data'!Y58)</f>
        <v>3.8407890858203175E-2</v>
      </c>
      <c r="K58" s="1">
        <f>LN('Part 1.1 data'!Z59)-LN('Part 1.1 data'!Z58)</f>
        <v>2.5460361193430453E-2</v>
      </c>
      <c r="L58" s="76">
        <f>('Part 1.1 data'!N59/100+1)^(1/12)-1</f>
        <v>-7.9420646623714619E-3</v>
      </c>
      <c r="O58" s="1">
        <f>'Part 1.1 data'!I58*'Part 1.1 data'!V58</f>
        <v>1.121163497319996</v>
      </c>
      <c r="P58" s="1">
        <f>'Part 1.1 data'!J58*'Part 1.1 data'!W58</f>
        <v>1.2311181364753989</v>
      </c>
      <c r="Q58" s="1">
        <f>'Part 1.1 data'!K58*'Part 1.1 data'!X58</f>
        <v>1.1090788575658248</v>
      </c>
      <c r="R58" s="1">
        <f>'Part 1.1 data'!L58*'Part 1.1 data'!Y58</f>
        <v>1.7152869659856371</v>
      </c>
      <c r="S58" s="1">
        <f>'Part 1.1 data'!M58*'Part 1.1 data'!Z58</f>
        <v>1.3275540435339332</v>
      </c>
      <c r="T58" s="18"/>
      <c r="U58" s="24">
        <f>LN((O59/O58))-'Part 1.2 returns'!$L58</f>
        <v>-9.932945433685253E-3</v>
      </c>
      <c r="V58" s="24">
        <f>LN((P59/P58))-'Part 1.2 returns'!$L58</f>
        <v>1.935025805798531E-2</v>
      </c>
      <c r="W58" s="24">
        <f>LN((Q59/Q58))-'Part 1.2 returns'!$L58</f>
        <v>1.3709683608293685E-2</v>
      </c>
      <c r="X58" s="24">
        <f>LN((R59/R58))-'Part 1.2 returns'!$L58</f>
        <v>4.2710140691200049E-2</v>
      </c>
      <c r="Y58" s="24">
        <f>LN((S59/S58))-'Part 1.2 returns'!$L58</f>
        <v>2.8301171761376996E-2</v>
      </c>
    </row>
    <row r="59" spans="2:25" x14ac:dyDescent="0.35">
      <c r="B59" s="1">
        <f>(LN('Part 1.1 data'!I60)-LN('Part 1.1 data'!I59))-$L59</f>
        <v>-1.8907673801835362E-2</v>
      </c>
      <c r="C59" s="1">
        <f>(LN('Part 1.1 data'!J60)-LN('Part 1.1 data'!J59))-$L59</f>
        <v>-8.6674882625793898E-3</v>
      </c>
      <c r="D59" s="1">
        <f>(LN('Part 1.1 data'!K60)-LN('Part 1.1 data'!K59))-$L59</f>
        <v>-3.281609867628596E-2</v>
      </c>
      <c r="E59" s="1">
        <f>(LN('Part 1.1 data'!L60)-LN('Part 1.1 data'!L59))-$L59</f>
        <v>-1.2756563256989817E-3</v>
      </c>
      <c r="F59" s="1">
        <f>(LN('Part 1.1 data'!M60)-LN('Part 1.1 data'!M59))-$L59</f>
        <v>8.4732126751670966E-3</v>
      </c>
      <c r="G59" s="25">
        <f>LN('Part 1.1 data'!V60)-LN('Part 1.1 data'!V59)</f>
        <v>0</v>
      </c>
      <c r="H59" s="1">
        <f>LN('Part 1.1 data'!W60)-LN('Part 1.1 data'!W59)</f>
        <v>9.9670146516244867E-3</v>
      </c>
      <c r="I59" s="1">
        <f>LN('Part 1.1 data'!X60)-LN('Part 1.1 data'!X59)</f>
        <v>1.8192156546772819E-2</v>
      </c>
      <c r="J59" s="1">
        <f>LN('Part 1.1 data'!Y60)-LN('Part 1.1 data'!Y59)</f>
        <v>1.548286960457812E-2</v>
      </c>
      <c r="K59" s="1">
        <f>LN('Part 1.1 data'!Z60)-LN('Part 1.1 data'!Z59)</f>
        <v>2.0058425236782362E-2</v>
      </c>
      <c r="L59" s="76">
        <f>('Part 1.1 data'!N60/100+1)^(1/12)-1</f>
        <v>-7.9420646623714619E-3</v>
      </c>
      <c r="O59" s="1">
        <f>'Part 1.1 data'!I59*'Part 1.1 data'!V59</f>
        <v>1.1013007408418969</v>
      </c>
      <c r="P59" s="1">
        <f>'Part 1.1 data'!J59*'Part 1.1 data'!W59</f>
        <v>1.2452433888786225</v>
      </c>
      <c r="Q59" s="1">
        <f>'Part 1.1 data'!K59*'Part 1.1 data'!X59</f>
        <v>1.1154940843051231</v>
      </c>
      <c r="R59" s="1">
        <f>'Part 1.1 data'!L59*'Part 1.1 data'!Y59</f>
        <v>1.7759730497320889</v>
      </c>
      <c r="S59" s="1">
        <f>'Part 1.1 data'!M59*'Part 1.1 data'!Z59</f>
        <v>1.3548588662588543</v>
      </c>
      <c r="T59" s="18"/>
      <c r="U59" s="24">
        <f>LN((O60/O59))-'Part 1.2 returns'!$L59</f>
        <v>-1.8907673801835327E-2</v>
      </c>
      <c r="V59" s="24">
        <f>LN((P60/P59))-'Part 1.2 returns'!$L59</f>
        <v>1.299526389045084E-3</v>
      </c>
      <c r="W59" s="24">
        <f>LN((Q60/Q59))-'Part 1.2 returns'!$L59</f>
        <v>-1.4623942129513044E-2</v>
      </c>
      <c r="X59" s="24">
        <f>LN((R60/R59))-'Part 1.2 returns'!$L59</f>
        <v>1.420721327887923E-2</v>
      </c>
      <c r="Y59" s="24">
        <f>LN((S60/S59))-'Part 1.2 returns'!$L59</f>
        <v>2.8531637911949452E-2</v>
      </c>
    </row>
    <row r="60" spans="2:25" x14ac:dyDescent="0.35">
      <c r="B60" s="1">
        <f>(LN('Part 1.1 data'!I61)-LN('Part 1.1 data'!I60))-$L60</f>
        <v>4.8785967258886787E-2</v>
      </c>
      <c r="C60" s="1">
        <f>(LN('Part 1.1 data'!J61)-LN('Part 1.1 data'!J60))-$L60</f>
        <v>3.2606424969400874E-2</v>
      </c>
      <c r="D60" s="1">
        <f>(LN('Part 1.1 data'!K61)-LN('Part 1.1 data'!K60))-$L60</f>
        <v>1.8648164494221242E-2</v>
      </c>
      <c r="E60" s="1">
        <f>(LN('Part 1.1 data'!L61)-LN('Part 1.1 data'!L60))-$L60</f>
        <v>1.2643174959992287E-2</v>
      </c>
      <c r="F60" s="1">
        <f>(LN('Part 1.1 data'!M61)-LN('Part 1.1 data'!M60))-$L60</f>
        <v>1.0755362662588877E-2</v>
      </c>
      <c r="G60" s="25">
        <f>LN('Part 1.1 data'!V61)-LN('Part 1.1 data'!V60)</f>
        <v>0</v>
      </c>
      <c r="H60" s="1">
        <f>LN('Part 1.1 data'!W61)-LN('Part 1.1 data'!W60)</f>
        <v>-1.8554602224590822E-3</v>
      </c>
      <c r="I60" s="1">
        <f>LN('Part 1.1 data'!X61)-LN('Part 1.1 data'!X60)</f>
        <v>1.8442958614385829E-2</v>
      </c>
      <c r="J60" s="1">
        <f>LN('Part 1.1 data'!Y61)-LN('Part 1.1 data'!Y60)</f>
        <v>6.9095592952164997E-3</v>
      </c>
      <c r="K60" s="1">
        <f>LN('Part 1.1 data'!Z61)-LN('Part 1.1 data'!Z60)</f>
        <v>-9.5377944706495632E-4</v>
      </c>
      <c r="L60" s="76">
        <f>('Part 1.1 data'!N61/100+1)^(1/12)-1</f>
        <v>-7.9420646623714619E-3</v>
      </c>
      <c r="O60" s="1">
        <f>'Part 1.1 data'!I60*'Part 1.1 data'!V60</f>
        <v>1.0721245433750983</v>
      </c>
      <c r="P60" s="1">
        <f>'Part 1.1 data'!J60*'Part 1.1 data'!W60</f>
        <v>1.2369992234140081</v>
      </c>
      <c r="Q60" s="1">
        <f>'Part 1.1 data'!K60*'Part 1.1 data'!X60</f>
        <v>1.09060373138178</v>
      </c>
      <c r="R60" s="1">
        <f>'Part 1.1 data'!L60*'Part 1.1 data'!Y60</f>
        <v>1.7871347130574855</v>
      </c>
      <c r="S60" s="1">
        <f>'Part 1.1 data'!M60*'Part 1.1 data'!Z60</f>
        <v>1.3830439963241614</v>
      </c>
      <c r="T60" s="18"/>
      <c r="U60" s="24">
        <f>LN((O61/O60))-'Part 1.2 returns'!$L60</f>
        <v>4.8785967258886828E-2</v>
      </c>
      <c r="V60" s="24">
        <f>LN((P61/P60))-'Part 1.2 returns'!$L60</f>
        <v>3.0750964746941698E-2</v>
      </c>
      <c r="W60" s="24">
        <f>LN((Q61/Q60))-'Part 1.2 returns'!$L60</f>
        <v>3.7091123108607016E-2</v>
      </c>
      <c r="X60" s="24">
        <f>LN((R61/R60))-'Part 1.2 returns'!$L60</f>
        <v>1.9552734255208606E-2</v>
      </c>
      <c r="Y60" s="24">
        <f>LN((S61/S60))-'Part 1.2 returns'!$L60</f>
        <v>9.8015832155239034E-3</v>
      </c>
    </row>
    <row r="61" spans="2:25" x14ac:dyDescent="0.35">
      <c r="B61" s="1">
        <f>(LN('Part 1.1 data'!I62)-LN('Part 1.1 data'!I61))-$L61</f>
        <v>6.8360953431814475E-2</v>
      </c>
      <c r="C61" s="1">
        <f>(LN('Part 1.1 data'!J62)-LN('Part 1.1 data'!J61))-$L61</f>
        <v>3.7485827319107379E-2</v>
      </c>
      <c r="D61" s="1">
        <f>(LN('Part 1.1 data'!K62)-LN('Part 1.1 data'!K61))-$L61</f>
        <v>4.4454673275046153E-5</v>
      </c>
      <c r="E61" s="1">
        <f>(LN('Part 1.1 data'!L62)-LN('Part 1.1 data'!L61))-$L61</f>
        <v>5.01179929784622E-2</v>
      </c>
      <c r="F61" s="1">
        <f>(LN('Part 1.1 data'!M62)-LN('Part 1.1 data'!M61))-$L61</f>
        <v>3.7614507064178043E-2</v>
      </c>
      <c r="G61" s="25">
        <f>LN('Part 1.1 data'!V62)-LN('Part 1.1 data'!V61)</f>
        <v>0</v>
      </c>
      <c r="H61" s="1">
        <f>LN('Part 1.1 data'!W62)-LN('Part 1.1 data'!W61)</f>
        <v>-3.0690561174178399E-3</v>
      </c>
      <c r="I61" s="1">
        <f>LN('Part 1.1 data'!X62)-LN('Part 1.1 data'!X61)</f>
        <v>2.5463774928176156E-2</v>
      </c>
      <c r="J61" s="1">
        <f>LN('Part 1.1 data'!Y62)-LN('Part 1.1 data'!Y61)</f>
        <v>-2.7523967956144202E-2</v>
      </c>
      <c r="K61" s="1">
        <f>LN('Part 1.1 data'!Z62)-LN('Part 1.1 data'!Z61)</f>
        <v>-1.4120910717056123E-2</v>
      </c>
      <c r="L61" s="76">
        <f>('Part 1.1 data'!N62/100+1)^(1/12)-1</f>
        <v>-7.9420646623714619E-3</v>
      </c>
      <c r="O61" s="1">
        <f>'Part 1.1 data'!I61*'Part 1.1 data'!V61</f>
        <v>1.1168208664777577</v>
      </c>
      <c r="P61" s="1">
        <f>'Part 1.1 data'!J61*'Part 1.1 data'!W61</f>
        <v>1.2655380474419318</v>
      </c>
      <c r="Q61" s="1">
        <f>'Part 1.1 data'!K61*'Part 1.1 data'!X61</f>
        <v>1.1228616634521587</v>
      </c>
      <c r="R61" s="1">
        <f>'Part 1.1 data'!L61*'Part 1.1 data'!Y61</f>
        <v>1.8080054710050701</v>
      </c>
      <c r="S61" s="1">
        <f>'Part 1.1 data'!M61*'Part 1.1 data'!Z61</f>
        <v>1.3856181849291331</v>
      </c>
      <c r="T61" s="18"/>
      <c r="U61" s="24">
        <f>LN((O62/O61))-'Part 1.2 returns'!$L61</f>
        <v>6.8360953431814475E-2</v>
      </c>
      <c r="V61" s="24">
        <f>LN((P62/P61))-'Part 1.2 returns'!$L61</f>
        <v>3.4416771201689685E-2</v>
      </c>
      <c r="W61" s="24">
        <f>LN((Q62/Q61))-'Part 1.2 returns'!$L61</f>
        <v>2.5508229601451157E-2</v>
      </c>
      <c r="X61" s="24">
        <f>LN((R62/R61))-'Part 1.2 returns'!$L61</f>
        <v>2.2594025022318047E-2</v>
      </c>
      <c r="Y61" s="24">
        <f>LN((S62/S61))-'Part 1.2 returns'!$L61</f>
        <v>2.3493596347121906E-2</v>
      </c>
    </row>
    <row r="62" spans="2:25" x14ac:dyDescent="0.35">
      <c r="B62" s="1">
        <f>(LN('Part 1.1 data'!I63)-LN('Part 1.1 data'!I62))-$L62</f>
        <v>-9.8789990759612645E-3</v>
      </c>
      <c r="C62" s="1">
        <f>(LN('Part 1.1 data'!J63)-LN('Part 1.1 data'!J62))-$L62</f>
        <v>8.7475368408594656E-3</v>
      </c>
      <c r="D62" s="1">
        <f>(LN('Part 1.1 data'!K63)-LN('Part 1.1 data'!K62))-$L62</f>
        <v>5.682728176252469E-3</v>
      </c>
      <c r="E62" s="1">
        <f>(LN('Part 1.1 data'!L63)-LN('Part 1.1 data'!L62))-$L62</f>
        <v>2.313785018838882E-2</v>
      </c>
      <c r="F62" s="1">
        <f>(LN('Part 1.1 data'!M63)-LN('Part 1.1 data'!M62))-$L62</f>
        <v>1.7281630081826899E-2</v>
      </c>
      <c r="G62" s="25">
        <f>LN('Part 1.1 data'!V63)-LN('Part 1.1 data'!V62)</f>
        <v>0</v>
      </c>
      <c r="H62" s="1">
        <f>LN('Part 1.1 data'!W63)-LN('Part 1.1 data'!W62)</f>
        <v>-1.8045602469174693E-2</v>
      </c>
      <c r="I62" s="1">
        <f>LN('Part 1.1 data'!X63)-LN('Part 1.1 data'!X62)</f>
        <v>-8.7530201758325918E-3</v>
      </c>
      <c r="J62" s="1">
        <f>LN('Part 1.1 data'!Y63)-LN('Part 1.1 data'!Y62)</f>
        <v>-5.3460737903990307E-3</v>
      </c>
      <c r="K62" s="1">
        <f>LN('Part 1.1 data'!Z63)-LN('Part 1.1 data'!Z62)</f>
        <v>-1.9415035303477657E-2</v>
      </c>
      <c r="L62" s="76">
        <f>('Part 1.1 data'!N63/100+1)^(1/12)-1</f>
        <v>-7.9420646623714619E-3</v>
      </c>
      <c r="O62" s="1">
        <f>'Part 1.1 data'!I62*'Part 1.1 data'!V62</f>
        <v>1.1863780683486396</v>
      </c>
      <c r="P62" s="1">
        <f>'Part 1.1 data'!J62*'Part 1.1 data'!W62</f>
        <v>1.2994902500657735</v>
      </c>
      <c r="Q62" s="1">
        <f>'Part 1.1 data'!K62*'Part 1.1 data'!X62</f>
        <v>1.1427602962950389</v>
      </c>
      <c r="R62" s="1">
        <f>'Part 1.1 data'!L62*'Part 1.1 data'!Y62</f>
        <v>1.8346913180755595</v>
      </c>
      <c r="S62" s="1">
        <f>'Part 1.1 data'!M62*'Part 1.1 data'!Z62</f>
        <v>1.4073350979809649</v>
      </c>
      <c r="T62" s="18"/>
      <c r="U62" s="24">
        <f>LN((O63/O62))-'Part 1.2 returns'!$L62</f>
        <v>-9.8789990759613408E-3</v>
      </c>
      <c r="V62" s="24">
        <f>LN((P63/P62))-'Part 1.2 returns'!$L62</f>
        <v>-9.2980656283152587E-3</v>
      </c>
      <c r="W62" s="24">
        <f>LN((Q63/Q62))-'Part 1.2 returns'!$L62</f>
        <v>-3.0702919995799684E-3</v>
      </c>
      <c r="X62" s="24">
        <f>LN((R63/R62))-'Part 1.2 returns'!$L62</f>
        <v>1.7791776397989761E-2</v>
      </c>
      <c r="Y62" s="24">
        <f>LN((S63/S62))-'Part 1.2 returns'!$L62</f>
        <v>-2.1334052216508016E-3</v>
      </c>
    </row>
    <row r="63" spans="2:25" x14ac:dyDescent="0.35">
      <c r="B63" s="1">
        <f>(LN('Part 1.1 data'!I64)-LN('Part 1.1 data'!I63))-$L63</f>
        <v>4.5334273051772123E-2</v>
      </c>
      <c r="C63" s="1">
        <f>(LN('Part 1.1 data'!J64)-LN('Part 1.1 data'!J63))-$L63</f>
        <v>4.0092127563333246E-2</v>
      </c>
      <c r="D63" s="1">
        <f>(LN('Part 1.1 data'!K64)-LN('Part 1.1 data'!K63))-$L63</f>
        <v>4.2541338178415031E-2</v>
      </c>
      <c r="E63" s="1">
        <f>(LN('Part 1.1 data'!L64)-LN('Part 1.1 data'!L63))-$L63</f>
        <v>4.4799333220863991E-2</v>
      </c>
      <c r="F63" s="1">
        <f>(LN('Part 1.1 data'!M64)-LN('Part 1.1 data'!M63))-$L63</f>
        <v>3.3557119650311051E-2</v>
      </c>
      <c r="G63" s="25">
        <f>LN('Part 1.1 data'!V64)-LN('Part 1.1 data'!V63)</f>
        <v>0</v>
      </c>
      <c r="H63" s="1">
        <f>LN('Part 1.1 data'!W64)-LN('Part 1.1 data'!W63)</f>
        <v>-1.0487273159950516E-2</v>
      </c>
      <c r="I63" s="1">
        <f>LN('Part 1.1 data'!X64)-LN('Part 1.1 data'!X63)</f>
        <v>-1.2189517374581021E-2</v>
      </c>
      <c r="J63" s="1">
        <f>LN('Part 1.1 data'!Y64)-LN('Part 1.1 data'!Y63)</f>
        <v>-2.6802682408804207E-2</v>
      </c>
      <c r="K63" s="1">
        <f>LN('Part 1.1 data'!Z64)-LN('Part 1.1 data'!Z63)</f>
        <v>3.5408232789205241E-4</v>
      </c>
      <c r="L63" s="76">
        <f>('Part 1.1 data'!N64/100+1)^(1/12)-1</f>
        <v>-7.9420646623714619E-3</v>
      </c>
      <c r="O63" s="1">
        <f>'Part 1.1 data'!I63*'Part 1.1 data'!V63</f>
        <v>1.1654228261240653</v>
      </c>
      <c r="P63" s="1">
        <f>'Part 1.1 data'!J63*'Part 1.1 data'!W63</f>
        <v>1.2772788824189507</v>
      </c>
      <c r="Q63" s="1">
        <f>'Part 1.1 data'!K63*'Part 1.1 data'!X63</f>
        <v>1.1302448510871597</v>
      </c>
      <c r="R63" s="1">
        <f>'Part 1.1 data'!L63*'Part 1.1 data'!Y63</f>
        <v>1.8528517895646566</v>
      </c>
      <c r="S63" s="1">
        <f>'Part 1.1 data'!M63*'Part 1.1 data'!Z63</f>
        <v>1.3932267291579543</v>
      </c>
      <c r="T63" s="18"/>
      <c r="U63" s="24">
        <f>LN((O64/O63))-'Part 1.2 returns'!$L63</f>
        <v>4.5334273051772206E-2</v>
      </c>
      <c r="V63" s="24">
        <f>LN((P64/P63))-'Part 1.2 returns'!$L63</f>
        <v>2.960485440338265E-2</v>
      </c>
      <c r="W63" s="24">
        <f>LN((Q64/Q63))-'Part 1.2 returns'!$L63</f>
        <v>3.0351820803833973E-2</v>
      </c>
      <c r="X63" s="24">
        <f>LN((R64/R63))-'Part 1.2 returns'!$L63</f>
        <v>1.7996650812059704E-2</v>
      </c>
      <c r="Y63" s="24">
        <f>LN((S64/S63))-'Part 1.2 returns'!$L63</f>
        <v>3.3911201978203104E-2</v>
      </c>
    </row>
    <row r="64" spans="2:25" x14ac:dyDescent="0.35">
      <c r="B64" s="1">
        <f>(LN('Part 1.1 data'!I65)-LN('Part 1.1 data'!I64))-$L64</f>
        <v>1.4164727057761395E-2</v>
      </c>
      <c r="C64" s="1">
        <f>(LN('Part 1.1 data'!J65)-LN('Part 1.1 data'!J64))-$L64</f>
        <v>-1.4711677596384948E-2</v>
      </c>
      <c r="D64" s="1">
        <f>(LN('Part 1.1 data'!K65)-LN('Part 1.1 data'!K64))-$L64</f>
        <v>-2.1131693931277409E-2</v>
      </c>
      <c r="E64" s="1">
        <f>(LN('Part 1.1 data'!L65)-LN('Part 1.1 data'!L64))-$L64</f>
        <v>1.3541103935664101E-2</v>
      </c>
      <c r="F64" s="1">
        <f>(LN('Part 1.1 data'!M65)-LN('Part 1.1 data'!M64))-$L64</f>
        <v>1.2453889640622495E-2</v>
      </c>
      <c r="G64" s="25">
        <f>LN('Part 1.1 data'!V65)-LN('Part 1.1 data'!V64)</f>
        <v>0</v>
      </c>
      <c r="H64" s="1">
        <f>LN('Part 1.1 data'!W65)-LN('Part 1.1 data'!W64)</f>
        <v>2.2366360713461139E-2</v>
      </c>
      <c r="I64" s="1">
        <f>LN('Part 1.1 data'!X65)-LN('Part 1.1 data'!X64)</f>
        <v>3.5341697460826403E-2</v>
      </c>
      <c r="J64" s="1">
        <f>LN('Part 1.1 data'!Y65)-LN('Part 1.1 data'!Y64)</f>
        <v>3.3519743420728582E-2</v>
      </c>
      <c r="K64" s="1">
        <f>LN('Part 1.1 data'!Z65)-LN('Part 1.1 data'!Z64)</f>
        <v>4.3250757581585725E-2</v>
      </c>
      <c r="L64" s="76">
        <f>('Part 1.1 data'!N65/100+1)^(1/12)-1</f>
        <v>-7.9420646623714619E-3</v>
      </c>
      <c r="O64" s="1">
        <f>'Part 1.1 data'!I64*'Part 1.1 data'!V64</f>
        <v>1.2098255436823597</v>
      </c>
      <c r="P64" s="1">
        <f>'Part 1.1 data'!J64*'Part 1.1 data'!W64</f>
        <v>1.3052501806178323</v>
      </c>
      <c r="Q64" s="1">
        <f>'Part 1.1 data'!K64*'Part 1.1 data'!X64</f>
        <v>1.1558592973781412</v>
      </c>
      <c r="R64" s="1">
        <f>'Part 1.1 data'!L64*'Part 1.1 data'!Y64</f>
        <v>1.8715754189396854</v>
      </c>
      <c r="S64" s="1">
        <f>'Part 1.1 data'!M64*'Part 1.1 data'!Z64</f>
        <v>1.4298815119800321</v>
      </c>
      <c r="T64" s="18"/>
      <c r="U64" s="24">
        <f>LN((O65/O64))-'Part 1.2 returns'!$L64</f>
        <v>1.4164727057761353E-2</v>
      </c>
      <c r="V64" s="24">
        <f>LN((P65/P64))-'Part 1.2 returns'!$L64</f>
        <v>7.6546831170762018E-3</v>
      </c>
      <c r="W64" s="24">
        <f>LN((Q65/Q64))-'Part 1.2 returns'!$L64</f>
        <v>1.4210003529549074E-2</v>
      </c>
      <c r="X64" s="24">
        <f>LN((R65/R64))-'Part 1.2 returns'!$L64</f>
        <v>4.706084735639264E-2</v>
      </c>
      <c r="Y64" s="24">
        <f>LN((S65/S64))-'Part 1.2 returns'!$L64</f>
        <v>5.5704647222208234E-2</v>
      </c>
    </row>
    <row r="65" spans="2:25" x14ac:dyDescent="0.35">
      <c r="B65" s="1">
        <f>(LN('Part 1.1 data'!I66)-LN('Part 1.1 data'!I65))-$L65</f>
        <v>-5.2028994082027769E-2</v>
      </c>
      <c r="C65" s="1">
        <f>(LN('Part 1.1 data'!J66)-LN('Part 1.1 data'!J65))-$L65</f>
        <v>-8.4247949516529239E-2</v>
      </c>
      <c r="D65" s="1">
        <f>(LN('Part 1.1 data'!K66)-LN('Part 1.1 data'!K65))-$L65</f>
        <v>-8.8177991056459043E-2</v>
      </c>
      <c r="E65" s="1">
        <f>(LN('Part 1.1 data'!L66)-LN('Part 1.1 data'!L65))-$L65</f>
        <v>-4.2135046963965805E-2</v>
      </c>
      <c r="F65" s="1">
        <f>(LN('Part 1.1 data'!M66)-LN('Part 1.1 data'!M65))-$L65</f>
        <v>-6.1364634240499413E-2</v>
      </c>
      <c r="G65" s="25">
        <f>LN('Part 1.1 data'!V66)-LN('Part 1.1 data'!V65)</f>
        <v>0</v>
      </c>
      <c r="H65" s="1">
        <f>LN('Part 1.1 data'!W66)-LN('Part 1.1 data'!W65)</f>
        <v>-1.1025885624708825E-2</v>
      </c>
      <c r="I65" s="1">
        <f>LN('Part 1.1 data'!X66)-LN('Part 1.1 data'!X65)</f>
        <v>-3.9295633574078268E-2</v>
      </c>
      <c r="J65" s="1">
        <f>LN('Part 1.1 data'!Y66)-LN('Part 1.1 data'!Y65)</f>
        <v>-1.2291491809795552E-2</v>
      </c>
      <c r="K65" s="1">
        <f>LN('Part 1.1 data'!Z66)-LN('Part 1.1 data'!Z65)</f>
        <v>-1.26471217642454E-2</v>
      </c>
      <c r="L65" s="76">
        <f>('Part 1.1 data'!N66/100+1)^(1/12)-1</f>
        <v>-7.9420646623714619E-3</v>
      </c>
      <c r="O65" s="1">
        <f>'Part 1.1 data'!I65*'Part 1.1 data'!V65</f>
        <v>1.2173773514048685</v>
      </c>
      <c r="P65" s="1">
        <f>'Part 1.1 data'!J65*'Part 1.1 data'!W65</f>
        <v>1.3048751296978671</v>
      </c>
      <c r="Q65" s="1">
        <f>'Part 1.1 data'!K65*'Part 1.1 data'!X65</f>
        <v>1.1631269054611912</v>
      </c>
      <c r="R65" s="1">
        <f>'Part 1.1 data'!L65*'Part 1.1 data'!Y65</f>
        <v>1.9462400444448282</v>
      </c>
      <c r="S65" s="1">
        <f>'Part 1.1 data'!M65*'Part 1.1 data'!Z65</f>
        <v>1.4998335940339325</v>
      </c>
      <c r="T65" s="18"/>
      <c r="U65" s="24">
        <f>LN((O66/O65))-'Part 1.2 returns'!$L65</f>
        <v>-5.2028994082027775E-2</v>
      </c>
      <c r="V65" s="24">
        <f>LN((P66/P65))-'Part 1.2 returns'!$L65</f>
        <v>-9.527383514123805E-2</v>
      </c>
      <c r="W65" s="24">
        <f>LN((Q66/Q65))-'Part 1.2 returns'!$L65</f>
        <v>-0.12747362463053735</v>
      </c>
      <c r="X65" s="24">
        <f>LN((R66/R65))-'Part 1.2 returns'!$L65</f>
        <v>-5.4426538773761399E-2</v>
      </c>
      <c r="Y65" s="24">
        <f>LN((S66/S65))-'Part 1.2 returns'!$L65</f>
        <v>-7.4011756004744828E-2</v>
      </c>
    </row>
    <row r="66" spans="2:25" x14ac:dyDescent="0.35">
      <c r="B66" s="1">
        <f>(LN('Part 1.1 data'!I67)-LN('Part 1.1 data'!I66))-$L66</f>
        <v>-0.1554604154835143</v>
      </c>
      <c r="C66" s="1">
        <f>(LN('Part 1.1 data'!J67)-LN('Part 1.1 data'!J66))-$L66</f>
        <v>-0.21174696260512865</v>
      </c>
      <c r="D66" s="1">
        <f>(LN('Part 1.1 data'!K67)-LN('Part 1.1 data'!K66))-$L66</f>
        <v>-0.19095606870887452</v>
      </c>
      <c r="E66" s="1">
        <f>(LN('Part 1.1 data'!L67)-LN('Part 1.1 data'!L66))-$L66</f>
        <v>-0.21588289783052575</v>
      </c>
      <c r="F66" s="1">
        <f>(LN('Part 1.1 data'!M67)-LN('Part 1.1 data'!M66))-$L66</f>
        <v>-7.3887852312111979E-2</v>
      </c>
      <c r="G66" s="25">
        <f>LN('Part 1.1 data'!V67)-LN('Part 1.1 data'!V66)</f>
        <v>0</v>
      </c>
      <c r="H66" s="1">
        <f>LN('Part 1.1 data'!W67)-LN('Part 1.1 data'!W66)</f>
        <v>3.5832785235627787E-2</v>
      </c>
      <c r="I66" s="1">
        <f>LN('Part 1.1 data'!X67)-LN('Part 1.1 data'!X66)</f>
        <v>1.0872515709891544E-2</v>
      </c>
      <c r="J66" s="1">
        <f>LN('Part 1.1 data'!Y67)-LN('Part 1.1 data'!Y66)</f>
        <v>4.587885184814075E-2</v>
      </c>
      <c r="K66" s="1">
        <f>LN('Part 1.1 data'!Z67)-LN('Part 1.1 data'!Z66)</f>
        <v>4.6603226916235446E-2</v>
      </c>
      <c r="L66" s="76">
        <f>('Part 1.1 data'!N67/100+1)^(1/12)-1</f>
        <v>-7.9420646623714619E-3</v>
      </c>
      <c r="O66" s="1">
        <f>'Part 1.1 data'!I66*'Part 1.1 data'!V66</f>
        <v>1.1465159946741321</v>
      </c>
      <c r="P66" s="1">
        <f>'Part 1.1 data'!J66*'Part 1.1 data'!W66</f>
        <v>1.176908929687412</v>
      </c>
      <c r="Q66" s="1">
        <f>'Part 1.1 data'!K66*'Part 1.1 data'!X66</f>
        <v>1.0158201312840143</v>
      </c>
      <c r="R66" s="1">
        <f>'Part 1.1 data'!L66*'Part 1.1 data'!Y66</f>
        <v>1.8285635723079294</v>
      </c>
      <c r="S66" s="1">
        <f>'Part 1.1 data'!M66*'Part 1.1 data'!Z66</f>
        <v>1.3818184428747211</v>
      </c>
      <c r="T66" s="18"/>
      <c r="U66" s="24">
        <f>LN((O67/O66))-'Part 1.2 returns'!$L66</f>
        <v>-0.1554604154835143</v>
      </c>
      <c r="V66" s="24">
        <f>LN((P67/P66))-'Part 1.2 returns'!$L66</f>
        <v>-0.17591417736950093</v>
      </c>
      <c r="W66" s="24">
        <f>LN((Q67/Q66))-'Part 1.2 returns'!$L66</f>
        <v>-0.18008355299898313</v>
      </c>
      <c r="X66" s="24">
        <f>LN((R67/R66))-'Part 1.2 returns'!$L66</f>
        <v>-0.17000404598238503</v>
      </c>
      <c r="Y66" s="24">
        <f>LN((S67/S66))-'Part 1.2 returns'!$L66</f>
        <v>-2.7284625395876616E-2</v>
      </c>
    </row>
    <row r="67" spans="2:25" x14ac:dyDescent="0.35">
      <c r="B67" s="1">
        <f>(LN('Part 1.1 data'!I68)-LN('Part 1.1 data'!I67))-$L67</f>
        <v>0.1091762667238915</v>
      </c>
      <c r="C67" s="1">
        <f>(LN('Part 1.1 data'!J68)-LN('Part 1.1 data'!J67))-$L67</f>
        <v>9.6307190907985396E-2</v>
      </c>
      <c r="D67" s="1">
        <f>(LN('Part 1.1 data'!K68)-LN('Part 1.1 data'!K67))-$L67</f>
        <v>6.2956858893242817E-2</v>
      </c>
      <c r="E67" s="1">
        <f>(LN('Part 1.1 data'!L68)-LN('Part 1.1 data'!L67))-$L67</f>
        <v>0.14404906894010075</v>
      </c>
      <c r="F67" s="1">
        <f>(LN('Part 1.1 data'!M68)-LN('Part 1.1 data'!M67))-$L67</f>
        <v>5.6936935432966435E-2</v>
      </c>
      <c r="G67" s="25">
        <f>LN('Part 1.1 data'!V68)-LN('Part 1.1 data'!V67)</f>
        <v>0</v>
      </c>
      <c r="H67" s="1">
        <f>LN('Part 1.1 data'!W68)-LN('Part 1.1 data'!W67)</f>
        <v>-2.1532042882934907E-2</v>
      </c>
      <c r="I67" s="1">
        <f>LN('Part 1.1 data'!X68)-LN('Part 1.1 data'!X67)</f>
        <v>-3.6654543841491902E-3</v>
      </c>
      <c r="J67" s="1">
        <f>LN('Part 1.1 data'!Y68)-LN('Part 1.1 data'!Y67)</f>
        <v>-1.1862774840434159E-2</v>
      </c>
      <c r="K67" s="1">
        <f>LN('Part 1.1 data'!Z68)-LN('Part 1.1 data'!Z67)</f>
        <v>-2.2467273655678272E-2</v>
      </c>
      <c r="L67" s="76">
        <f>('Part 1.1 data'!N68/100+1)^(1/12)-1</f>
        <v>-7.9420646623714619E-3</v>
      </c>
      <c r="O67" s="1">
        <f>'Part 1.1 data'!I67*'Part 1.1 data'!V67</f>
        <v>0.97367792154586741</v>
      </c>
      <c r="P67" s="1">
        <f>'Part 1.1 data'!J67*'Part 1.1 data'!W67</f>
        <v>0.97925344181704865</v>
      </c>
      <c r="Q67" s="1">
        <f>'Part 1.1 data'!K67*'Part 1.1 data'!X67</f>
        <v>0.84170193797356629</v>
      </c>
      <c r="R67" s="1">
        <f>'Part 1.1 data'!L67*'Part 1.1 data'!Y67</f>
        <v>1.5304849023330023</v>
      </c>
      <c r="S67" s="1">
        <f>'Part 1.1 data'!M67*'Part 1.1 data'!Z67</f>
        <v>1.333988936416372</v>
      </c>
      <c r="T67" s="18"/>
      <c r="U67" s="24">
        <f>LN((O68/O67))-'Part 1.2 returns'!$L67</f>
        <v>0.10917626672389157</v>
      </c>
      <c r="V67" s="24">
        <f>LN((P68/P67))-'Part 1.2 returns'!$L67</f>
        <v>7.4775148025050475E-2</v>
      </c>
      <c r="W67" s="24">
        <f>LN((Q68/Q67))-'Part 1.2 returns'!$L67</f>
        <v>5.9291404509093724E-2</v>
      </c>
      <c r="X67" s="24">
        <f>LN((R68/R67))-'Part 1.2 returns'!$L67</f>
        <v>0.13218629409966662</v>
      </c>
      <c r="Y67" s="24">
        <f>LN((S68/S67))-'Part 1.2 returns'!$L67</f>
        <v>3.4469661777288212E-2</v>
      </c>
    </row>
    <row r="68" spans="2:25" x14ac:dyDescent="0.35">
      <c r="B68" s="1">
        <f>(LN('Part 1.1 data'!I69)-LN('Part 1.1 data'!I68))-$L68</f>
        <v>5.2234000330911232E-2</v>
      </c>
      <c r="C68" s="1">
        <f>(LN('Part 1.1 data'!J69)-LN('Part 1.1 data'!J68))-$L68</f>
        <v>5.79001118772439E-2</v>
      </c>
      <c r="D68" s="1">
        <f>(LN('Part 1.1 data'!K69)-LN('Part 1.1 data'!K68))-$L68</f>
        <v>7.5591923634043184E-2</v>
      </c>
      <c r="E68" s="1">
        <f>(LN('Part 1.1 data'!L69)-LN('Part 1.1 data'!L68))-$L68</f>
        <v>8.443301769674777E-2</v>
      </c>
      <c r="F68" s="1">
        <f>(LN('Part 1.1 data'!M69)-LN('Part 1.1 data'!M68))-$L68</f>
        <v>2.8711645567511643E-2</v>
      </c>
      <c r="G68" s="25">
        <f>LN('Part 1.1 data'!V69)-LN('Part 1.1 data'!V68)</f>
        <v>0</v>
      </c>
      <c r="H68" s="1">
        <f>LN('Part 1.1 data'!W69)-LN('Part 1.1 data'!W68)</f>
        <v>-2.4779024544234571E-2</v>
      </c>
      <c r="I68" s="1">
        <f>LN('Part 1.1 data'!X69)-LN('Part 1.1 data'!X68)</f>
        <v>-5.2116975014485548E-2</v>
      </c>
      <c r="J68" s="1">
        <f>LN('Part 1.1 data'!Y69)-LN('Part 1.1 data'!Y68)</f>
        <v>-4.8633264745448906E-2</v>
      </c>
      <c r="K68" s="1">
        <f>LN('Part 1.1 data'!Z69)-LN('Part 1.1 data'!Z68)</f>
        <v>-3.4670549040986792E-2</v>
      </c>
      <c r="L68" s="76">
        <f>('Part 1.1 data'!N69/100+1)^(1/12)-1</f>
        <v>-7.9420646623714619E-3</v>
      </c>
      <c r="O68" s="1">
        <f>'Part 1.1 data'!I68*'Part 1.1 data'!V68</f>
        <v>1.0774094431736712</v>
      </c>
      <c r="P68" s="1">
        <f>'Part 1.1 data'!J68*'Part 1.1 data'!W68</f>
        <v>1.0469365116146305</v>
      </c>
      <c r="Q68" s="1">
        <f>'Part 1.1 data'!K68*'Part 1.1 data'!X68</f>
        <v>0.88605169775486592</v>
      </c>
      <c r="R68" s="1">
        <f>'Part 1.1 data'!L68*'Part 1.1 data'!Y68</f>
        <v>1.7329563870493476</v>
      </c>
      <c r="S68" s="1">
        <f>'Part 1.1 data'!M68*'Part 1.1 data'!Z68</f>
        <v>1.3698500085457155</v>
      </c>
      <c r="T68" s="18"/>
      <c r="U68" s="24">
        <f>LN((O69/O68))-'Part 1.2 returns'!$L68</f>
        <v>5.2234000330911197E-2</v>
      </c>
      <c r="V68" s="24">
        <f>LN((P69/P68))-'Part 1.2 returns'!$L68</f>
        <v>3.3121087333009169E-2</v>
      </c>
      <c r="W68" s="24">
        <f>LN((Q69/Q68))-'Part 1.2 returns'!$L68</f>
        <v>2.3474948619557637E-2</v>
      </c>
      <c r="X68" s="24">
        <f>LN((R69/R68))-'Part 1.2 returns'!$L68</f>
        <v>3.5799752951298905E-2</v>
      </c>
      <c r="Y68" s="24">
        <f>LN((S69/S68))-'Part 1.2 returns'!$L68</f>
        <v>-5.9589034734751651E-3</v>
      </c>
    </row>
    <row r="69" spans="2:25" x14ac:dyDescent="0.35">
      <c r="B69" s="1">
        <f>(LN('Part 1.1 data'!I70)-LN('Part 1.1 data'!I69))-$L69</f>
        <v>2.337965052911517E-2</v>
      </c>
      <c r="C69" s="1">
        <f>(LN('Part 1.1 data'!J70)-LN('Part 1.1 data'!J69))-$L69</f>
        <v>5.5691125918592363E-2</v>
      </c>
      <c r="D69" s="1">
        <f>(LN('Part 1.1 data'!K70)-LN('Part 1.1 data'!K69))-$L69</f>
        <v>6.5691759119758109E-3</v>
      </c>
      <c r="E69" s="1">
        <f>(LN('Part 1.1 data'!L70)-LN('Part 1.1 data'!L69))-$L69</f>
        <v>2.7428745649082154E-2</v>
      </c>
      <c r="F69" s="1">
        <f>(LN('Part 1.1 data'!M70)-LN('Part 1.1 data'!M69))-$L69</f>
        <v>3.3863693365721356E-2</v>
      </c>
      <c r="G69" s="25">
        <f>LN('Part 1.1 data'!V70)-LN('Part 1.1 data'!V69)</f>
        <v>0</v>
      </c>
      <c r="H69" s="1">
        <f>LN('Part 1.1 data'!W70)-LN('Part 1.1 data'!W69)</f>
        <v>1.5309542747195259E-3</v>
      </c>
      <c r="I69" s="1">
        <f>LN('Part 1.1 data'!X70)-LN('Part 1.1 data'!X69)</f>
        <v>-8.0446512533249789E-3</v>
      </c>
      <c r="J69" s="1">
        <f>LN('Part 1.1 data'!Y70)-LN('Part 1.1 data'!Y69)</f>
        <v>-6.6861973693486676E-3</v>
      </c>
      <c r="K69" s="1">
        <f>LN('Part 1.1 data'!Z70)-LN('Part 1.1 data'!Z69)</f>
        <v>6.893272096313241E-3</v>
      </c>
      <c r="L69" s="76">
        <f>('Part 1.1 data'!N70/100+1)^(1/12)-1</f>
        <v>-7.9420646623714619E-3</v>
      </c>
      <c r="O69" s="1">
        <f>'Part 1.1 data'!I69*'Part 1.1 data'!V69</f>
        <v>1.1262025878256121</v>
      </c>
      <c r="P69" s="1">
        <f>'Part 1.1 data'!J69*'Part 1.1 data'!W69</f>
        <v>1.0736320228561416</v>
      </c>
      <c r="Q69" s="1">
        <f>'Part 1.1 data'!K69*'Part 1.1 data'!X69</f>
        <v>0.89992208060474055</v>
      </c>
      <c r="R69" s="1">
        <f>'Part 1.1 data'!L69*'Part 1.1 data'!Y69</f>
        <v>1.7819112648459694</v>
      </c>
      <c r="S69" s="1">
        <f>'Part 1.1 data'!M69*'Part 1.1 data'!Z69</f>
        <v>1.3509395088689895</v>
      </c>
      <c r="T69" s="18"/>
      <c r="U69" s="24">
        <f>LN((O70/O69))-'Part 1.2 returns'!$L69</f>
        <v>2.3379650529115184E-2</v>
      </c>
      <c r="V69" s="24">
        <f>LN((P70/P69))-'Part 1.2 returns'!$L69</f>
        <v>5.7222080193312042E-2</v>
      </c>
      <c r="W69" s="24">
        <f>LN((Q70/Q69))-'Part 1.2 returns'!$L69</f>
        <v>-1.4754753413492409E-3</v>
      </c>
      <c r="X69" s="24">
        <f>LN((R70/R69))-'Part 1.2 returns'!$L69</f>
        <v>2.0742548279733507E-2</v>
      </c>
      <c r="Y69" s="24">
        <f>LN((S70/S69))-'Part 1.2 returns'!$L69</f>
        <v>4.0756965462034535E-2</v>
      </c>
    </row>
    <row r="70" spans="2:25" x14ac:dyDescent="0.35">
      <c r="B70" s="1">
        <f>(LN('Part 1.1 data'!I71)-LN('Part 1.1 data'!I70))-$L70</f>
        <v>4.9615735757433638E-2</v>
      </c>
      <c r="C70" s="1">
        <f>(LN('Part 1.1 data'!J71)-LN('Part 1.1 data'!J70))-$L70</f>
        <v>1.4064926645196291E-2</v>
      </c>
      <c r="D70" s="1">
        <f>(LN('Part 1.1 data'!K71)-LN('Part 1.1 data'!K70))-$L70</f>
        <v>-1.2583953305965498E-2</v>
      </c>
      <c r="E70" s="1">
        <f>(LN('Part 1.1 data'!L71)-LN('Part 1.1 data'!L70))-$L70</f>
        <v>6.3724666855861478E-2</v>
      </c>
      <c r="F70" s="1">
        <f>(LN('Part 1.1 data'!M71)-LN('Part 1.1 data'!M70))-$L70</f>
        <v>2.1722257859569369E-2</v>
      </c>
      <c r="G70" s="25">
        <f>LN('Part 1.1 data'!V71)-LN('Part 1.1 data'!V70)</f>
        <v>0</v>
      </c>
      <c r="H70" s="1">
        <f>LN('Part 1.1 data'!W71)-LN('Part 1.1 data'!W70)</f>
        <v>-1.2410568640583874E-2</v>
      </c>
      <c r="I70" s="1">
        <f>LN('Part 1.1 data'!X71)-LN('Part 1.1 data'!X70)</f>
        <v>-4.6037797495097829E-3</v>
      </c>
      <c r="J70" s="1">
        <f>LN('Part 1.1 data'!Y71)-LN('Part 1.1 data'!Y70)</f>
        <v>-5.8855787615897506E-2</v>
      </c>
      <c r="K70" s="1">
        <f>LN('Part 1.1 data'!Z71)-LN('Part 1.1 data'!Z70)</f>
        <v>-2.7621262714041001E-2</v>
      </c>
      <c r="L70" s="76">
        <f>('Part 1.1 data'!N71/100+1)^(1/12)-1</f>
        <v>-7.9420646623714619E-3</v>
      </c>
      <c r="O70" s="1">
        <f>'Part 1.1 data'!I70*'Part 1.1 data'!V70</f>
        <v>1.1437233279847052</v>
      </c>
      <c r="P70" s="1">
        <f>'Part 1.1 data'!J70*'Part 1.1 data'!W70</f>
        <v>1.1278659753865063</v>
      </c>
      <c r="Q70" s="1">
        <f>'Part 1.1 data'!K70*'Part 1.1 data'!X70</f>
        <v>0.89148681050086187</v>
      </c>
      <c r="R70" s="1">
        <f>'Part 1.1 data'!L70*'Part 1.1 data'!Y70</f>
        <v>1.8048672008929934</v>
      </c>
      <c r="S70" s="1">
        <f>'Part 1.1 data'!M70*'Part 1.1 data'!Z70</f>
        <v>1.3960058343940647</v>
      </c>
      <c r="T70" s="18"/>
      <c r="U70" s="24">
        <f>LN((O71/O70))-'Part 1.2 returns'!$L70</f>
        <v>4.9615735757433707E-2</v>
      </c>
      <c r="V70" s="24">
        <f>LN((P71/P70))-'Part 1.2 returns'!$L70</f>
        <v>1.6543580046123225E-3</v>
      </c>
      <c r="W70" s="24">
        <f>LN((Q71/Q70))-'Part 1.2 returns'!$L70</f>
        <v>-1.7187733055475225E-2</v>
      </c>
      <c r="X70" s="24">
        <f>LN((R71/R70))-'Part 1.2 returns'!$L70</f>
        <v>4.8688792399639797E-3</v>
      </c>
      <c r="Y70" s="24">
        <f>LN((S71/S70))-'Part 1.2 returns'!$L70</f>
        <v>-5.8990048544716837E-3</v>
      </c>
    </row>
    <row r="71" spans="2:25" x14ac:dyDescent="0.35">
      <c r="B71" s="1">
        <f>(LN('Part 1.1 data'!I72)-LN('Part 1.1 data'!I71))-$L71</f>
        <v>2.1094460323314329E-2</v>
      </c>
      <c r="C71" s="1">
        <f>(LN('Part 1.1 data'!J72)-LN('Part 1.1 data'!J71))-$L71</f>
        <v>1.6920871829938719E-2</v>
      </c>
      <c r="D71" s="1">
        <f>(LN('Part 1.1 data'!K72)-LN('Part 1.1 data'!K71))-$L71</f>
        <v>-2.0778099470607603E-2</v>
      </c>
      <c r="E71" s="1">
        <f>(LN('Part 1.1 data'!L72)-LN('Part 1.1 data'!L71))-$L71</f>
        <v>7.6002676719353401E-2</v>
      </c>
      <c r="F71" s="1">
        <f>(LN('Part 1.1 data'!M72)-LN('Part 1.1 data'!M71))-$L71</f>
        <v>3.943728408677738E-3</v>
      </c>
      <c r="G71" s="25">
        <f>LN('Part 1.1 data'!V72)-LN('Part 1.1 data'!V71)</f>
        <v>0</v>
      </c>
      <c r="H71" s="1">
        <f>LN('Part 1.1 data'!W72)-LN('Part 1.1 data'!W71)</f>
        <v>-1.3561951124487631E-3</v>
      </c>
      <c r="I71" s="1">
        <f>LN('Part 1.1 data'!X72)-LN('Part 1.1 data'!X71)</f>
        <v>5.643208850092972E-3</v>
      </c>
      <c r="J71" s="1">
        <f>LN('Part 1.1 data'!Y72)-LN('Part 1.1 data'!Y71)</f>
        <v>-1.8939829495215763E-2</v>
      </c>
      <c r="K71" s="1">
        <f>LN('Part 1.1 data'!Z72)-LN('Part 1.1 data'!Z71)</f>
        <v>-4.9852445950906987E-4</v>
      </c>
      <c r="L71" s="76">
        <f>('Part 1.1 data'!N72/100+1)^(1/12)-1</f>
        <v>-7.9420646623714619E-3</v>
      </c>
      <c r="O71" s="1">
        <f>'Part 1.1 data'!I71*'Part 1.1 data'!V71</f>
        <v>1.1923935679901676</v>
      </c>
      <c r="P71" s="1">
        <f>'Part 1.1 data'!J71*'Part 1.1 data'!W71</f>
        <v>1.1207965335632182</v>
      </c>
      <c r="Q71" s="1">
        <f>'Part 1.1 data'!K71*'Part 1.1 data'!X71</f>
        <v>0.86936307405743041</v>
      </c>
      <c r="R71" s="1">
        <f>'Part 1.1 data'!L71*'Part 1.1 data'!Y71</f>
        <v>1.7993290236034452</v>
      </c>
      <c r="S71" s="1">
        <f>'Part 1.1 data'!M71*'Part 1.1 data'!Z71</f>
        <v>1.3768167258325539</v>
      </c>
      <c r="T71" s="18"/>
      <c r="U71" s="24">
        <f>LN((O72/O71))-'Part 1.2 returns'!$L71</f>
        <v>2.1094460323314419E-2</v>
      </c>
      <c r="V71" s="24">
        <f>LN((P72/P71))-'Part 1.2 returns'!$L71</f>
        <v>1.5564676717489911E-2</v>
      </c>
      <c r="W71" s="24">
        <f>LN((Q72/Q71))-'Part 1.2 returns'!$L71</f>
        <v>-1.5134890620514724E-2</v>
      </c>
      <c r="X71" s="24">
        <f>LN((R72/R71))-'Part 1.2 returns'!$L71</f>
        <v>5.7062847224137632E-2</v>
      </c>
      <c r="Y71" s="24">
        <f>LN((S72/S71))-'Part 1.2 returns'!$L71</f>
        <v>3.4452039491686256E-3</v>
      </c>
    </row>
    <row r="72" spans="2:25" x14ac:dyDescent="0.35">
      <c r="B72" s="1">
        <f>(LN('Part 1.1 data'!I73)-LN('Part 1.1 data'!I72))-$L72</f>
        <v>4.161677685540463E-2</v>
      </c>
      <c r="C72" s="1">
        <f>(LN('Part 1.1 data'!J73)-LN('Part 1.1 data'!J72))-$L72</f>
        <v>-1.7858580588944673E-2</v>
      </c>
      <c r="D72" s="1">
        <f>(LN('Part 1.1 data'!K73)-LN('Part 1.1 data'!K72))-$L72</f>
        <v>1.0905913018607702E-2</v>
      </c>
      <c r="E72" s="1">
        <f>(LN('Part 1.1 data'!L73)-LN('Part 1.1 data'!L72))-$L72</f>
        <v>-3.4293979310929257E-2</v>
      </c>
      <c r="F72" s="1">
        <f>(LN('Part 1.1 data'!M73)-LN('Part 1.1 data'!M72))-$L72</f>
        <v>1.276608854331493E-2</v>
      </c>
      <c r="G72" s="25">
        <f>LN('Part 1.1 data'!V73)-LN('Part 1.1 data'!V72)</f>
        <v>0</v>
      </c>
      <c r="H72" s="1">
        <f>LN('Part 1.1 data'!W73)-LN('Part 1.1 data'!W72)</f>
        <v>1.7012280156675497E-2</v>
      </c>
      <c r="I72" s="1">
        <f>LN('Part 1.1 data'!X73)-LN('Part 1.1 data'!X72)</f>
        <v>1.245890453598561E-3</v>
      </c>
      <c r="J72" s="1">
        <f>LN('Part 1.1 data'!Y73)-LN('Part 1.1 data'!Y72)</f>
        <v>3.6510174583128413E-2</v>
      </c>
      <c r="K72" s="1">
        <f>LN('Part 1.1 data'!Z73)-LN('Part 1.1 data'!Z72)</f>
        <v>1.6070712845561996E-2</v>
      </c>
      <c r="L72" s="76">
        <f>('Part 1.1 data'!N73/100+1)^(1/12)-1</f>
        <v>-7.9420646623714619E-3</v>
      </c>
      <c r="O72" s="1">
        <f>'Part 1.1 data'!I72*'Part 1.1 data'!V72</f>
        <v>1.2081799870267318</v>
      </c>
      <c r="P72" s="1">
        <f>'Part 1.1 data'!J72*'Part 1.1 data'!W72</f>
        <v>1.1293725751248824</v>
      </c>
      <c r="Q72" s="1">
        <f>'Part 1.1 data'!K72*'Part 1.1 data'!X72</f>
        <v>0.8495305386756381</v>
      </c>
      <c r="R72" s="1">
        <f>'Part 1.1 data'!L72*'Part 1.1 data'!Y72</f>
        <v>1.8899202138855626</v>
      </c>
      <c r="S72" s="1">
        <f>'Part 1.1 data'!M72*'Part 1.1 data'!Z72</f>
        <v>1.3706392727717742</v>
      </c>
      <c r="T72" s="18"/>
      <c r="U72" s="24">
        <f>LN((O73/O72))-'Part 1.2 returns'!$L72</f>
        <v>4.1616776855404575E-2</v>
      </c>
      <c r="V72" s="24">
        <f>LN((P73/P72))-'Part 1.2 returns'!$L72</f>
        <v>-8.4630043226912276E-4</v>
      </c>
      <c r="W72" s="24">
        <f>LN((Q73/Q72))-'Part 1.2 returns'!$L72</f>
        <v>1.2151803472206228E-2</v>
      </c>
      <c r="X72" s="24">
        <f>LN((R73/R72))-'Part 1.2 returns'!$L72</f>
        <v>2.2161952721991103E-3</v>
      </c>
      <c r="Y72" s="24">
        <f>LN((S73/S72))-'Part 1.2 returns'!$L72</f>
        <v>2.883680138887703E-2</v>
      </c>
    </row>
    <row r="73" spans="2:25" x14ac:dyDescent="0.35">
      <c r="B73" s="1">
        <f>(LN('Part 1.1 data'!I74)-LN('Part 1.1 data'!I73))-$L73</f>
        <v>-3.7683236904006989E-2</v>
      </c>
      <c r="C73" s="1">
        <f>(LN('Part 1.1 data'!J74)-LN('Part 1.1 data'!J73))-$L73</f>
        <v>-4.8258237680508256E-2</v>
      </c>
      <c r="D73" s="1">
        <f>(LN('Part 1.1 data'!K74)-LN('Part 1.1 data'!K73))-$L73</f>
        <v>-3.098635094407709E-2</v>
      </c>
      <c r="E73" s="1">
        <f>(LN('Part 1.1 data'!L74)-LN('Part 1.1 data'!L73))-$L73</f>
        <v>-1.3149608903987753E-2</v>
      </c>
      <c r="F73" s="1">
        <f>(LN('Part 1.1 data'!M74)-LN('Part 1.1 data'!M73))-$L73</f>
        <v>-3.6642898846180896E-2</v>
      </c>
      <c r="G73" s="25">
        <f>LN('Part 1.1 data'!V74)-LN('Part 1.1 data'!V73)</f>
        <v>0</v>
      </c>
      <c r="H73" s="1">
        <f>LN('Part 1.1 data'!W74)-LN('Part 1.1 data'!W73)</f>
        <v>-1.044220821403978E-2</v>
      </c>
      <c r="I73" s="1">
        <f>LN('Part 1.1 data'!X74)-LN('Part 1.1 data'!X73)</f>
        <v>-6.4277663915929262E-3</v>
      </c>
      <c r="J73" s="1">
        <f>LN('Part 1.1 data'!Y74)-LN('Part 1.1 data'!Y73)</f>
        <v>-1.0744505667227844E-3</v>
      </c>
      <c r="K73" s="1">
        <f>LN('Part 1.1 data'!Z74)-LN('Part 1.1 data'!Z73)</f>
        <v>9.0030747382321974E-4</v>
      </c>
      <c r="L73" s="76">
        <f>('Part 1.1 data'!N74/100+1)^(1/12)-1</f>
        <v>-7.9420646623714619E-3</v>
      </c>
      <c r="O73" s="1">
        <f>'Part 1.1 data'!I73*'Part 1.1 data'!V73</f>
        <v>1.2495578846744735</v>
      </c>
      <c r="P73" s="1">
        <f>'Part 1.1 data'!J73*'Part 1.1 data'!W73</f>
        <v>1.1194907228718032</v>
      </c>
      <c r="Q73" s="1">
        <f>'Part 1.1 data'!K73*'Part 1.1 data'!X73</f>
        <v>0.85311437857669759</v>
      </c>
      <c r="R73" s="1">
        <f>'Part 1.1 data'!L73*'Part 1.1 data'!Y73</f>
        <v>1.8791296996018181</v>
      </c>
      <c r="S73" s="1">
        <f>'Part 1.1 data'!M73*'Part 1.1 data'!Z73</f>
        <v>1.3995797180981246</v>
      </c>
      <c r="T73" s="18"/>
      <c r="U73" s="24">
        <f>LN((O74/O73))-'Part 1.2 returns'!$L73</f>
        <v>-3.7683236904007024E-2</v>
      </c>
      <c r="V73" s="24">
        <f>LN((P74/P73))-'Part 1.2 returns'!$L73</f>
        <v>-5.8700445894548078E-2</v>
      </c>
      <c r="W73" s="24">
        <f>LN((Q74/Q73))-'Part 1.2 returns'!$L73</f>
        <v>-3.7414117335669982E-2</v>
      </c>
      <c r="X73" s="24">
        <f>LN((R74/R73))-'Part 1.2 returns'!$L73</f>
        <v>-1.422405947071061E-2</v>
      </c>
      <c r="Y73" s="24">
        <f>LN((S74/S73))-'Part 1.2 returns'!$L73</f>
        <v>-3.57425913723576E-2</v>
      </c>
    </row>
    <row r="74" spans="2:25" x14ac:dyDescent="0.35">
      <c r="B74" s="1">
        <f>(LN('Part 1.1 data'!I75)-LN('Part 1.1 data'!I74))-$L74</f>
        <v>0.10363589393431868</v>
      </c>
      <c r="C74" s="1">
        <f>(LN('Part 1.1 data'!J75)-LN('Part 1.1 data'!J74))-$L74</f>
        <v>0.16278882485897112</v>
      </c>
      <c r="D74" s="1">
        <f>(LN('Part 1.1 data'!K75)-LN('Part 1.1 data'!K74))-$L74</f>
        <v>0.12931646212930556</v>
      </c>
      <c r="E74" s="1">
        <f>(LN('Part 1.1 data'!L75)-LN('Part 1.1 data'!L74))-$L74</f>
        <v>0.10905369272194032</v>
      </c>
      <c r="F74" s="1">
        <f>(LN('Part 1.1 data'!M75)-LN('Part 1.1 data'!M74))-$L74</f>
        <v>7.2935396631973778E-2</v>
      </c>
      <c r="G74" s="25">
        <f>LN('Part 1.1 data'!V75)-LN('Part 1.1 data'!V74)</f>
        <v>0</v>
      </c>
      <c r="H74" s="1">
        <f>LN('Part 1.1 data'!W75)-LN('Part 1.1 data'!W74)</f>
        <v>-1.7290377319954447E-2</v>
      </c>
      <c r="I74" s="1">
        <f>LN('Part 1.1 data'!X75)-LN('Part 1.1 data'!X74)</f>
        <v>-6.0402575302262659E-3</v>
      </c>
      <c r="J74" s="1">
        <f>LN('Part 1.1 data'!Y75)-LN('Part 1.1 data'!Y74)</f>
        <v>-4.6612805094076865E-2</v>
      </c>
      <c r="K74" s="1">
        <f>LN('Part 1.1 data'!Z75)-LN('Part 1.1 data'!Z74)</f>
        <v>-3.3699862681234094E-2</v>
      </c>
      <c r="L74" s="76">
        <f>('Part 1.1 data'!N75/100+1)^(1/12)-1</f>
        <v>-7.9420646623714619E-3</v>
      </c>
      <c r="O74" s="1">
        <f>'Part 1.1 data'!I74*'Part 1.1 data'!V74</f>
        <v>1.1938274555324162</v>
      </c>
      <c r="P74" s="1">
        <f>'Part 1.1 data'!J74*'Part 1.1 data'!W74</f>
        <v>1.0473166897160022</v>
      </c>
      <c r="Q74" s="1">
        <f>'Part 1.1 data'!K74*'Part 1.1 data'!X74</f>
        <v>0.81528475615956919</v>
      </c>
      <c r="R74" s="1">
        <f>'Part 1.1 data'!L74*'Part 1.1 data'!Y74</f>
        <v>1.837934928321205</v>
      </c>
      <c r="S74" s="1">
        <f>'Part 1.1 data'!M74*'Part 1.1 data'!Z74</f>
        <v>1.3397557673223015</v>
      </c>
      <c r="T74" s="18"/>
      <c r="U74" s="24">
        <f>LN((O75/O74))-'Part 1.2 returns'!$L74</f>
        <v>0.10363589393431866</v>
      </c>
      <c r="V74" s="24">
        <f>LN((P75/P74))-'Part 1.2 returns'!$L74</f>
        <v>0.14549844753901675</v>
      </c>
      <c r="W74" s="24">
        <f>LN((Q75/Q74))-'Part 1.2 returns'!$L74</f>
        <v>0.12327620459907922</v>
      </c>
      <c r="X74" s="24">
        <f>LN((R75/R74))-'Part 1.2 returns'!$L74</f>
        <v>6.2440887627863456E-2</v>
      </c>
      <c r="Y74" s="24">
        <f>LN((S75/S74))-'Part 1.2 returns'!$L74</f>
        <v>3.9235533950739615E-2</v>
      </c>
    </row>
    <row r="75" spans="2:25" x14ac:dyDescent="0.35">
      <c r="B75" s="1">
        <f>(LN('Part 1.1 data'!I76)-LN('Part 1.1 data'!I75))-$L75</f>
        <v>-1.7994304440546921E-2</v>
      </c>
      <c r="C75" s="1">
        <f>(LN('Part 1.1 data'!J76)-LN('Part 1.1 data'!J75))-$L75</f>
        <v>1.568367930837454E-2</v>
      </c>
      <c r="D75" s="1">
        <f>(LN('Part 1.1 data'!K76)-LN('Part 1.1 data'!K75))-$L75</f>
        <v>1.9742672592183593E-2</v>
      </c>
      <c r="E75" s="1">
        <f>(LN('Part 1.1 data'!L76)-LN('Part 1.1 data'!L75))-$L75</f>
        <v>3.3182940309569586E-2</v>
      </c>
      <c r="F75" s="1">
        <f>(LN('Part 1.1 data'!M76)-LN('Part 1.1 data'!M75))-$L75</f>
        <v>3.1987412253894704E-2</v>
      </c>
      <c r="G75" s="25">
        <f>LN('Part 1.1 data'!V76)-LN('Part 1.1 data'!V75)</f>
        <v>0</v>
      </c>
      <c r="H75" s="1">
        <f>LN('Part 1.1 data'!W76)-LN('Part 1.1 data'!W75)</f>
        <v>-1.6597891409037828E-2</v>
      </c>
      <c r="I75" s="1">
        <f>LN('Part 1.1 data'!X76)-LN('Part 1.1 data'!X75)</f>
        <v>-2.9732256028650157E-2</v>
      </c>
      <c r="J75" s="1">
        <f>LN('Part 1.1 data'!Y76)-LN('Part 1.1 data'!Y75)</f>
        <v>-4.0060646712229336E-2</v>
      </c>
      <c r="K75" s="1">
        <f>LN('Part 1.1 data'!Z76)-LN('Part 1.1 data'!Z75)</f>
        <v>-1.5980312360224652E-2</v>
      </c>
      <c r="L75" s="76">
        <f>('Part 1.1 data'!N76/100+1)^(1/12)-1</f>
        <v>-7.9420646623714619E-3</v>
      </c>
      <c r="O75" s="1">
        <f>'Part 1.1 data'!I75*'Part 1.1 data'!V75</f>
        <v>1.3137141101362193</v>
      </c>
      <c r="P75" s="1">
        <f>'Part 1.1 data'!J75*'Part 1.1 data'!W75</f>
        <v>1.2017607132890389</v>
      </c>
      <c r="Q75" s="1">
        <f>'Part 1.1 data'!K75*'Part 1.1 data'!X75</f>
        <v>0.91495198291912272</v>
      </c>
      <c r="R75" s="1">
        <f>'Part 1.1 data'!L75*'Part 1.1 data'!Y75</f>
        <v>1.9408799306597588</v>
      </c>
      <c r="S75" s="1">
        <f>'Part 1.1 data'!M75*'Part 1.1 data'!Z75</f>
        <v>1.3823442688093257</v>
      </c>
      <c r="T75" s="18"/>
      <c r="U75" s="24">
        <f>LN((O76/O75))-'Part 1.2 returns'!$L75</f>
        <v>-1.7994304440546952E-2</v>
      </c>
      <c r="V75" s="24">
        <f>LN((P76/P75))-'Part 1.2 returns'!$L75</f>
        <v>-9.1421210066331381E-4</v>
      </c>
      <c r="W75" s="24">
        <f>LN((Q76/Q75))-'Part 1.2 returns'!$L75</f>
        <v>-9.9895834364664357E-3</v>
      </c>
      <c r="X75" s="24">
        <f>LN((R76/R75))-'Part 1.2 returns'!$L75</f>
        <v>-6.8777064026597605E-3</v>
      </c>
      <c r="Y75" s="24">
        <f>LN((S76/S75))-'Part 1.2 returns'!$L75</f>
        <v>1.6007099893670215E-2</v>
      </c>
    </row>
    <row r="76" spans="2:25" x14ac:dyDescent="0.35">
      <c r="B76" s="1">
        <f>(LN('Part 1.1 data'!I77)-LN('Part 1.1 data'!I76))-$L76</f>
        <v>6.1462253485711188E-2</v>
      </c>
      <c r="C76" s="1">
        <f>(LN('Part 1.1 data'!J77)-LN('Part 1.1 data'!J76))-$L76</f>
        <v>1.7885813456008787E-3</v>
      </c>
      <c r="D76" s="1">
        <f>(LN('Part 1.1 data'!K77)-LN('Part 1.1 data'!K76))-$L76</f>
        <v>8.8548870951634853E-3</v>
      </c>
      <c r="E76" s="1">
        <f>(LN('Part 1.1 data'!L77)-LN('Part 1.1 data'!L76))-$L76</f>
        <v>1.2667216981147478E-2</v>
      </c>
      <c r="F76" s="1">
        <f>(LN('Part 1.1 data'!M77)-LN('Part 1.1 data'!M76))-$L76</f>
        <v>1.1365912646075088E-2</v>
      </c>
      <c r="G76" s="25">
        <f>LN('Part 1.1 data'!V77)-LN('Part 1.1 data'!V76)</f>
        <v>0</v>
      </c>
      <c r="H76" s="1">
        <f>LN('Part 1.1 data'!W77)-LN('Part 1.1 data'!W76)</f>
        <v>1.0405921161116737E-2</v>
      </c>
      <c r="I76" s="1">
        <f>LN('Part 1.1 data'!X77)-LN('Part 1.1 data'!X76)</f>
        <v>3.652933477207522E-2</v>
      </c>
      <c r="J76" s="1">
        <f>LN('Part 1.1 data'!Y77)-LN('Part 1.1 data'!Y76)</f>
        <v>2.2329014110294421E-2</v>
      </c>
      <c r="K76" s="1">
        <f>LN('Part 1.1 data'!Z77)-LN('Part 1.1 data'!Z76)</f>
        <v>1.31873690424687E-2</v>
      </c>
      <c r="L76" s="76">
        <f>('Part 1.1 data'!N77/100+1)^(1/12)-1</f>
        <v>-7.9420646623714619E-3</v>
      </c>
      <c r="O76" s="1">
        <f>'Part 1.1 data'!I76*'Part 1.1 data'!V76</f>
        <v>1.2800792052166194</v>
      </c>
      <c r="P76" s="1">
        <f>'Part 1.1 data'!J76*'Part 1.1 data'!W76</f>
        <v>1.1911645782193019</v>
      </c>
      <c r="Q76" s="1">
        <f>'Part 1.1 data'!K76*'Part 1.1 data'!X76</f>
        <v>0.89869160928288494</v>
      </c>
      <c r="R76" s="1">
        <f>'Part 1.1 data'!L76*'Part 1.1 data'!Y76</f>
        <v>1.9123286189224797</v>
      </c>
      <c r="S76" s="1">
        <f>'Part 1.1 data'!M76*'Part 1.1 data'!Z76</f>
        <v>1.3935380022920698</v>
      </c>
      <c r="T76" s="18"/>
      <c r="U76" s="24">
        <f>LN((O77/O76))-'Part 1.2 returns'!$L76</f>
        <v>6.1462253485711243E-2</v>
      </c>
      <c r="V76" s="24">
        <f>LN((P77/P76))-'Part 1.2 returns'!$L76</f>
        <v>1.2194502506717724E-2</v>
      </c>
      <c r="W76" s="24">
        <f>LN((Q77/Q76))-'Part 1.2 returns'!$L76</f>
        <v>4.5384221867238589E-2</v>
      </c>
      <c r="X76" s="24">
        <f>LN((R77/R76))-'Part 1.2 returns'!$L76</f>
        <v>3.499623109144194E-2</v>
      </c>
      <c r="Y76" s="24">
        <f>LN((S77/S76))-'Part 1.2 returns'!$L76</f>
        <v>2.4553281688543684E-2</v>
      </c>
    </row>
    <row r="77" spans="2:25" x14ac:dyDescent="0.35">
      <c r="B77" s="1">
        <f>(LN('Part 1.1 data'!I78)-LN('Part 1.1 data'!I77))-$L77</f>
        <v>4.6067143810045785E-2</v>
      </c>
      <c r="C77" s="1">
        <f>(LN('Part 1.1 data'!J78)-LN('Part 1.1 data'!J77))-$L77</f>
        <v>5.6523596722047167E-2</v>
      </c>
      <c r="D77" s="1">
        <f>(LN('Part 1.1 data'!K78)-LN('Part 1.1 data'!K77))-$L77</f>
        <v>2.6649690699892151E-2</v>
      </c>
      <c r="E77" s="1">
        <f>(LN('Part 1.1 data'!L78)-LN('Part 1.1 data'!L77))-$L77</f>
        <v>4.1286825270775651E-2</v>
      </c>
      <c r="F77" s="1">
        <f>(LN('Part 1.1 data'!M78)-LN('Part 1.1 data'!M77))-$L77</f>
        <v>4.8059313573703966E-3</v>
      </c>
      <c r="G77" s="25">
        <f>LN('Part 1.1 data'!V78)-LN('Part 1.1 data'!V77)</f>
        <v>0</v>
      </c>
      <c r="H77" s="1">
        <f>LN('Part 1.1 data'!W78)-LN('Part 1.1 data'!W77)</f>
        <v>2.6583976666099268E-3</v>
      </c>
      <c r="I77" s="1">
        <f>LN('Part 1.1 data'!X78)-LN('Part 1.1 data'!X77)</f>
        <v>2.2357291609516272E-2</v>
      </c>
      <c r="J77" s="1">
        <f>LN('Part 1.1 data'!Y78)-LN('Part 1.1 data'!Y77)</f>
        <v>7.0687651535873142E-3</v>
      </c>
      <c r="K77" s="1">
        <f>LN('Part 1.1 data'!Z78)-LN('Part 1.1 data'!Z77)</f>
        <v>-1.2092890874183554E-2</v>
      </c>
      <c r="L77" s="76">
        <f>('Part 1.1 data'!N78/100+1)^(1/12)-1</f>
        <v>-7.9420646623714619E-3</v>
      </c>
      <c r="O77" s="1">
        <f>'Part 1.1 data'!I77*'Part 1.1 data'!V77</f>
        <v>1.3504557713973575</v>
      </c>
      <c r="P77" s="1">
        <f>'Part 1.1 data'!J77*'Part 1.1 data'!W77</f>
        <v>1.1962407168832332</v>
      </c>
      <c r="Q77" s="1">
        <f>'Part 1.1 data'!K77*'Part 1.1 data'!X77</f>
        <v>0.93297844279252884</v>
      </c>
      <c r="R77" s="1">
        <f>'Part 1.1 data'!L77*'Part 1.1 data'!Y77</f>
        <v>1.9647712731456632</v>
      </c>
      <c r="S77" s="1">
        <f>'Part 1.1 data'!M77*'Part 1.1 data'!Z77</f>
        <v>1.4168796947164508</v>
      </c>
      <c r="T77" s="18"/>
      <c r="U77" s="24">
        <f>LN((O78/O77))-'Part 1.2 returns'!$L77</f>
        <v>4.6067143810045848E-2</v>
      </c>
      <c r="V77" s="24">
        <f>LN((P78/P77))-'Part 1.2 returns'!$L77</f>
        <v>5.91819943886569E-2</v>
      </c>
      <c r="W77" s="24">
        <f>LN((Q78/Q77))-'Part 1.2 returns'!$L77</f>
        <v>4.9006982309408295E-2</v>
      </c>
      <c r="X77" s="24">
        <f>LN((R78/R77))-'Part 1.2 returns'!$L77</f>
        <v>4.8355590424363035E-2</v>
      </c>
      <c r="Y77" s="24">
        <f>LN((S78/S77))-'Part 1.2 returns'!$L77</f>
        <v>-7.2869595168130828E-3</v>
      </c>
    </row>
    <row r="78" spans="2:25" x14ac:dyDescent="0.35">
      <c r="B78" s="1">
        <f>(LN('Part 1.1 data'!I79)-LN('Part 1.1 data'!I78))-$L78</f>
        <v>7.7469834378147251E-2</v>
      </c>
      <c r="C78" s="1">
        <f>(LN('Part 1.1 data'!J79)-LN('Part 1.1 data'!J78))-$L78</f>
        <v>7.0513974308442723E-2</v>
      </c>
      <c r="D78" s="1">
        <f>(LN('Part 1.1 data'!K79)-LN('Part 1.1 data'!K78))-$L78</f>
        <v>3.0271057474494323E-2</v>
      </c>
      <c r="E78" s="1">
        <f>(LN('Part 1.1 data'!L79)-LN('Part 1.1 data'!L78))-$L78</f>
        <v>3.774851751470587E-2</v>
      </c>
      <c r="F78" s="1">
        <f>(LN('Part 1.1 data'!M79)-LN('Part 1.1 data'!M78))-$L78</f>
        <v>4.5650739779804106E-2</v>
      </c>
      <c r="G78" s="25">
        <f>LN('Part 1.1 data'!V79)-LN('Part 1.1 data'!V78)</f>
        <v>0</v>
      </c>
      <c r="H78" s="1">
        <f>LN('Part 1.1 data'!W79)-LN('Part 1.1 data'!W78)</f>
        <v>9.1029846031088074E-3</v>
      </c>
      <c r="I78" s="1">
        <f>LN('Part 1.1 data'!X79)-LN('Part 1.1 data'!X78)</f>
        <v>2.3705299216239033E-2</v>
      </c>
      <c r="J78" s="1">
        <f>LN('Part 1.1 data'!Y79)-LN('Part 1.1 data'!Y78)</f>
        <v>3.6181281827727119E-2</v>
      </c>
      <c r="K78" s="1">
        <f>LN('Part 1.1 data'!Z79)-LN('Part 1.1 data'!Z78)</f>
        <v>-1.0280236410136756E-3</v>
      </c>
      <c r="L78" s="76">
        <f>('Part 1.1 data'!N79/100+1)^(1/12)-1</f>
        <v>-7.9420646623714619E-3</v>
      </c>
      <c r="O78" s="1">
        <f>'Part 1.1 data'!I78*'Part 1.1 data'!V78</f>
        <v>1.4029360554436516</v>
      </c>
      <c r="P78" s="1">
        <f>'Part 1.1 data'!J78*'Part 1.1 data'!W78</f>
        <v>1.259133559585131</v>
      </c>
      <c r="Q78" s="1">
        <f>'Part 1.1 data'!K78*'Part 1.1 data'!X78</f>
        <v>0.97208865871208106</v>
      </c>
      <c r="R78" s="1">
        <f>'Part 1.1 data'!L78*'Part 1.1 data'!Y78</f>
        <v>2.0458009264051693</v>
      </c>
      <c r="S78" s="1">
        <f>'Part 1.1 data'!M78*'Part 1.1 data'!Z78</f>
        <v>1.395465472311618</v>
      </c>
      <c r="T78" s="18"/>
      <c r="U78" s="24">
        <f>LN((O79/O78))-'Part 1.2 returns'!$L78</f>
        <v>7.7469834378147168E-2</v>
      </c>
      <c r="V78" s="24">
        <f>LN((P79/P78))-'Part 1.2 returns'!$L78</f>
        <v>7.9616958911551655E-2</v>
      </c>
      <c r="W78" s="24">
        <f>LN((Q79/Q78))-'Part 1.2 returns'!$L78</f>
        <v>5.3976356690733474E-2</v>
      </c>
      <c r="X78" s="24">
        <f>LN((R79/R78))-'Part 1.2 returns'!$L78</f>
        <v>7.3929799342432892E-2</v>
      </c>
      <c r="Y78" s="24">
        <f>LN((S79/S78))-'Part 1.2 returns'!$L78</f>
        <v>4.4622716138790423E-2</v>
      </c>
    </row>
    <row r="79" spans="2:25" x14ac:dyDescent="0.35">
      <c r="B79" s="1">
        <f>(LN('Part 1.1 data'!I80)-LN('Part 1.1 data'!I79))-$L79</f>
        <v>2.1013379724380443E-2</v>
      </c>
      <c r="C79" s="1">
        <f>(LN('Part 1.1 data'!J80)-LN('Part 1.1 data'!J79))-$L79</f>
        <v>2.1608163352013987E-2</v>
      </c>
      <c r="D79" s="1">
        <f>(LN('Part 1.1 data'!K80)-LN('Part 1.1 data'!K79))-$L79</f>
        <v>4.1870778185484611E-2</v>
      </c>
      <c r="E79" s="1">
        <f>(LN('Part 1.1 data'!L80)-LN('Part 1.1 data'!L79))-$L79</f>
        <v>5.0027878236817758E-2</v>
      </c>
      <c r="F79" s="1">
        <f>(LN('Part 1.1 data'!M80)-LN('Part 1.1 data'!M79))-$L79</f>
        <v>8.0293065288090659E-3</v>
      </c>
      <c r="G79" s="25">
        <f>LN('Part 1.1 data'!V80)-LN('Part 1.1 data'!V79)</f>
        <v>0</v>
      </c>
      <c r="H79" s="1">
        <f>LN('Part 1.1 data'!W80)-LN('Part 1.1 data'!W79)</f>
        <v>-9.2996607764244676E-3</v>
      </c>
      <c r="I79" s="1">
        <f>LN('Part 1.1 data'!X80)-LN('Part 1.1 data'!X79)</f>
        <v>-2.9521599502222683E-2</v>
      </c>
      <c r="J79" s="1">
        <f>LN('Part 1.1 data'!Y80)-LN('Part 1.1 data'!Y79)</f>
        <v>-3.4380440158650716E-2</v>
      </c>
      <c r="K79" s="1">
        <f>LN('Part 1.1 data'!Z80)-LN('Part 1.1 data'!Z79)</f>
        <v>-1.5539164182001852E-4</v>
      </c>
      <c r="L79" s="76">
        <f>('Part 1.1 data'!N80/100+1)^(1/12)-1</f>
        <v>-7.9420646623714619E-3</v>
      </c>
      <c r="O79" s="1">
        <f>'Part 1.1 data'!I79*'Part 1.1 data'!V79</f>
        <v>1.5039500187770989</v>
      </c>
      <c r="P79" s="1">
        <f>'Part 1.1 data'!J79*'Part 1.1 data'!W79</f>
        <v>1.3526947683565185</v>
      </c>
      <c r="Q79" s="1">
        <f>'Part 1.1 data'!K79*'Part 1.1 data'!X79</f>
        <v>1.0178840644295979</v>
      </c>
      <c r="R79" s="1">
        <f>'Part 1.1 data'!L79*'Part 1.1 data'!Y79</f>
        <v>2.1853524033781553</v>
      </c>
      <c r="S79" s="1">
        <f>'Part 1.1 data'!M79*'Part 1.1 data'!Z79</f>
        <v>1.4476024179198694</v>
      </c>
      <c r="T79" s="18"/>
      <c r="U79" s="24">
        <f>LN((O80/O79))-'Part 1.2 returns'!$L79</f>
        <v>2.1013379724380478E-2</v>
      </c>
      <c r="V79" s="24">
        <f>LN((P80/P79))-'Part 1.2 returns'!$L79</f>
        <v>1.230850257558954E-2</v>
      </c>
      <c r="W79" s="24">
        <f>LN((Q80/Q79))-'Part 1.2 returns'!$L79</f>
        <v>1.2349178683261824E-2</v>
      </c>
      <c r="X79" s="24">
        <f>LN((R80/R79))-'Part 1.2 returns'!$L79</f>
        <v>1.564743807816707E-2</v>
      </c>
      <c r="Y79" s="24">
        <f>LN((S80/S79))-'Part 1.2 returns'!$L79</f>
        <v>7.8739148869890283E-3</v>
      </c>
    </row>
    <row r="80" spans="2:25" x14ac:dyDescent="0.35">
      <c r="B80" s="1">
        <f>(LN('Part 1.1 data'!I81)-LN('Part 1.1 data'!I80))-$L80</f>
        <v>2.2590544719843841E-2</v>
      </c>
      <c r="C80" s="1">
        <f>(LN('Part 1.1 data'!J81)-LN('Part 1.1 data'!J80))-$L80</f>
        <v>2.5656601230001352E-2</v>
      </c>
      <c r="D80" s="1">
        <f>(LN('Part 1.1 data'!K81)-LN('Part 1.1 data'!K80))-$L80</f>
        <v>2.3692977292320304E-2</v>
      </c>
      <c r="E80" s="1">
        <f>(LN('Part 1.1 data'!L81)-LN('Part 1.1 data'!L80))-$L80</f>
        <v>1.0176808942383264E-2</v>
      </c>
      <c r="F80" s="1">
        <f>(LN('Part 1.1 data'!M81)-LN('Part 1.1 data'!M80))-$L80</f>
        <v>3.595504126386978E-2</v>
      </c>
      <c r="G80" s="25">
        <f>LN('Part 1.1 data'!V81)-LN('Part 1.1 data'!V80)</f>
        <v>0</v>
      </c>
      <c r="H80" s="1">
        <f>LN('Part 1.1 data'!W81)-LN('Part 1.1 data'!W80)</f>
        <v>-4.3366912042752948E-3</v>
      </c>
      <c r="I80" s="1">
        <f>LN('Part 1.1 data'!X81)-LN('Part 1.1 data'!X80)</f>
        <v>7.3287870851455605E-3</v>
      </c>
      <c r="J80" s="1">
        <f>LN('Part 1.1 data'!Y81)-LN('Part 1.1 data'!Y80)</f>
        <v>-2.0980627005311017E-2</v>
      </c>
      <c r="K80" s="1">
        <f>LN('Part 1.1 data'!Z81)-LN('Part 1.1 data'!Z80)</f>
        <v>-4.5386055307421458E-3</v>
      </c>
      <c r="L80" s="76">
        <f>('Part 1.1 data'!N81/100+1)^(1/12)-1</f>
        <v>-7.9420646623714619E-3</v>
      </c>
      <c r="O80" s="1">
        <f>'Part 1.1 data'!I80*'Part 1.1 data'!V80</f>
        <v>1.5237376668601279</v>
      </c>
      <c r="P80" s="1">
        <f>'Part 1.1 data'!J80*'Part 1.1 data'!W80</f>
        <v>1.3586141399575893</v>
      </c>
      <c r="Q80" s="1">
        <f>'Part 1.1 data'!K80*'Part 1.1 data'!X80</f>
        <v>1.0223798951040424</v>
      </c>
      <c r="R80" s="1">
        <f>'Part 1.1 data'!L80*'Part 1.1 data'!Y80</f>
        <v>2.2022564018652067</v>
      </c>
      <c r="S80" s="1">
        <f>'Part 1.1 data'!M80*'Part 1.1 data'!Z80</f>
        <v>1.4475037675017852</v>
      </c>
      <c r="T80" s="18"/>
      <c r="U80" s="24">
        <f>LN((O81/O80))-'Part 1.2 returns'!$L80</f>
        <v>2.2590544719843772E-2</v>
      </c>
      <c r="V80" s="24">
        <f>LN((P81/P80))-'Part 1.2 returns'!$L80</f>
        <v>2.1319910025726183E-2</v>
      </c>
      <c r="W80" s="24">
        <f>LN((Q81/Q80))-'Part 1.2 returns'!$L80</f>
        <v>3.1021764377465989E-2</v>
      </c>
      <c r="X80" s="24">
        <f>LN((R81/R80))-'Part 1.2 returns'!$L80</f>
        <v>-1.0803818062927812E-2</v>
      </c>
      <c r="Y80" s="24">
        <f>LN((S81/S80))-'Part 1.2 returns'!$L80</f>
        <v>3.1416435733127704E-2</v>
      </c>
    </row>
    <row r="81" spans="2:25" x14ac:dyDescent="0.35">
      <c r="B81" s="1">
        <f>(LN('Part 1.1 data'!I82)-LN('Part 1.1 data'!I81))-$L81</f>
        <v>1.2071269962671327E-2</v>
      </c>
      <c r="C81" s="1">
        <f>(LN('Part 1.1 data'!J82)-LN('Part 1.1 data'!J81))-$L81</f>
        <v>9.6953018822301118E-3</v>
      </c>
      <c r="D81" s="1">
        <f>(LN('Part 1.1 data'!K82)-LN('Part 1.1 data'!K81))-$L81</f>
        <v>1.4235369358833197E-2</v>
      </c>
      <c r="E81" s="1">
        <f>(LN('Part 1.1 data'!L82)-LN('Part 1.1 data'!L81))-$L81</f>
        <v>3.5613456279014244E-2</v>
      </c>
      <c r="F81" s="1">
        <f>(LN('Part 1.1 data'!M82)-LN('Part 1.1 data'!M81))-$L81</f>
        <v>5.4264380102862053E-2</v>
      </c>
      <c r="G81" s="25">
        <f>LN('Part 1.1 data'!V82)-LN('Part 1.1 data'!V81)</f>
        <v>0</v>
      </c>
      <c r="H81" s="1">
        <f>LN('Part 1.1 data'!W82)-LN('Part 1.1 data'!W81)</f>
        <v>2.1706964616207275E-3</v>
      </c>
      <c r="I81" s="1">
        <f>LN('Part 1.1 data'!X82)-LN('Part 1.1 data'!X81)</f>
        <v>4.8871688648328832E-3</v>
      </c>
      <c r="J81" s="1">
        <f>LN('Part 1.1 data'!Y82)-LN('Part 1.1 data'!Y81)</f>
        <v>3.4045790832511247E-2</v>
      </c>
      <c r="K81" s="1">
        <f>LN('Part 1.1 data'!Z82)-LN('Part 1.1 data'!Z81)</f>
        <v>4.169156277225583E-3</v>
      </c>
      <c r="L81" s="76">
        <f>('Part 1.1 data'!N82/100+1)^(1/12)-1</f>
        <v>-7.9420646623714619E-3</v>
      </c>
      <c r="O81" s="1">
        <f>'Part 1.1 data'!I81*'Part 1.1 data'!V81</f>
        <v>1.5462223891297668</v>
      </c>
      <c r="P81" s="1">
        <f>'Part 1.1 data'!J81*'Part 1.1 data'!W81</f>
        <v>1.3769115871545794</v>
      </c>
      <c r="Q81" s="1">
        <f>'Part 1.1 data'!K81*'Part 1.1 data'!X81</f>
        <v>1.0462505199112884</v>
      </c>
      <c r="R81" s="1">
        <f>'Part 1.1 data'!L81*'Part 1.1 data'!Y81</f>
        <v>2.161357700426163</v>
      </c>
      <c r="S81" s="1">
        <f>'Part 1.1 data'!M81*'Part 1.1 data'!Z81</f>
        <v>1.4818849678056478</v>
      </c>
      <c r="T81" s="18"/>
      <c r="U81" s="24">
        <f>LN((O82/O81))-'Part 1.2 returns'!$L81</f>
        <v>1.2071269962671324E-2</v>
      </c>
      <c r="V81" s="24">
        <f>LN((P82/P81))-'Part 1.2 returns'!$L81</f>
        <v>1.1865998343850832E-2</v>
      </c>
      <c r="W81" s="24">
        <f>LN((Q82/Q81))-'Part 1.2 returns'!$L81</f>
        <v>1.9122538223666004E-2</v>
      </c>
      <c r="X81" s="24">
        <f>LN((R82/R81))-'Part 1.2 returns'!$L81</f>
        <v>6.9659247111525602E-2</v>
      </c>
      <c r="Y81" s="24">
        <f>LN((S82/S81))-'Part 1.2 returns'!$L81</f>
        <v>5.8433536380087664E-2</v>
      </c>
    </row>
    <row r="82" spans="2:25" x14ac:dyDescent="0.35">
      <c r="B82" s="1">
        <f>(LN('Part 1.1 data'!I83)-LN('Part 1.1 data'!I82))-$L82</f>
        <v>5.4247766964755417E-2</v>
      </c>
      <c r="C82" s="1">
        <f>(LN('Part 1.1 data'!J83)-LN('Part 1.1 data'!J82))-$L82</f>
        <v>1.7149362982127714E-2</v>
      </c>
      <c r="D82" s="1">
        <f>(LN('Part 1.1 data'!K83)-LN('Part 1.1 data'!K82))-$L82</f>
        <v>1.8266986735556573E-3</v>
      </c>
      <c r="E82" s="1">
        <f>(LN('Part 1.1 data'!L83)-LN('Part 1.1 data'!L82))-$L82</f>
        <v>2.3382644303456157E-2</v>
      </c>
      <c r="F82" s="1">
        <f>(LN('Part 1.1 data'!M83)-LN('Part 1.1 data'!M82))-$L82</f>
        <v>2.4009132040689329E-2</v>
      </c>
      <c r="G82" s="25">
        <f>LN('Part 1.1 data'!V83)-LN('Part 1.1 data'!V82)</f>
        <v>0</v>
      </c>
      <c r="H82" s="1">
        <f>LN('Part 1.1 data'!W83)-LN('Part 1.1 data'!W82)</f>
        <v>5.7002611350666504E-3</v>
      </c>
      <c r="I82" s="1">
        <f>LN('Part 1.1 data'!X83)-LN('Part 1.1 data'!X82)</f>
        <v>1.0330644336594526E-2</v>
      </c>
      <c r="J82" s="1">
        <f>LN('Part 1.1 data'!Y83)-LN('Part 1.1 data'!Y82)</f>
        <v>3.1495354227996514E-3</v>
      </c>
      <c r="K82" s="1">
        <f>LN('Part 1.1 data'!Z83)-LN('Part 1.1 data'!Z82)</f>
        <v>2.4890301184760377E-2</v>
      </c>
      <c r="L82" s="76">
        <f>('Part 1.1 data'!N83/100+1)^(1/12)-1</f>
        <v>-7.9420646623714619E-3</v>
      </c>
      <c r="O82" s="1">
        <f>'Part 1.1 data'!I82*'Part 1.1 data'!V82</f>
        <v>1.552620258782561</v>
      </c>
      <c r="P82" s="1">
        <f>'Part 1.1 data'!J82*'Part 1.1 data'!W82</f>
        <v>1.3823251111162229</v>
      </c>
      <c r="Q82" s="1">
        <f>'Part 1.1 data'!K82*'Part 1.1 data'!X82</f>
        <v>1.0580137327968362</v>
      </c>
      <c r="R82" s="1">
        <f>'Part 1.1 data'!L82*'Part 1.1 data'!Y82</f>
        <v>2.2989529305536571</v>
      </c>
      <c r="S82" s="1">
        <f>'Part 1.1 data'!M82*'Part 1.1 data'!Z82</f>
        <v>1.558628668508969</v>
      </c>
      <c r="T82" s="18"/>
      <c r="U82" s="24">
        <f>LN((O83/O82))-'Part 1.2 returns'!$L82</f>
        <v>5.4247766964755473E-2</v>
      </c>
      <c r="V82" s="24">
        <f>LN((P83/P82))-'Part 1.2 returns'!$L82</f>
        <v>2.2849624117194385E-2</v>
      </c>
      <c r="W82" s="24">
        <f>LN((Q83/Q82))-'Part 1.2 returns'!$L82</f>
        <v>1.2157343010150253E-2</v>
      </c>
      <c r="X82" s="24">
        <f>LN((R83/R82))-'Part 1.2 returns'!$L82</f>
        <v>2.6532179726255937E-2</v>
      </c>
      <c r="Y82" s="24">
        <f>LN((S83/S82))-'Part 1.2 returns'!$L82</f>
        <v>4.8899433225449755E-2</v>
      </c>
    </row>
    <row r="83" spans="2:25" x14ac:dyDescent="0.35">
      <c r="B83" s="1">
        <f>(LN('Part 1.1 data'!I84)-LN('Part 1.1 data'!I83))-$L83</f>
        <v>2.4729573040247477E-3</v>
      </c>
      <c r="C83" s="1">
        <f>(LN('Part 1.1 data'!J84)-LN('Part 1.1 data'!J83))-$L83</f>
        <v>3.4465778068874631E-2</v>
      </c>
      <c r="D83" s="1">
        <f>(LN('Part 1.1 data'!K84)-LN('Part 1.1 data'!K83))-$L83</f>
        <v>1.7515227441413428E-2</v>
      </c>
      <c r="E83" s="1">
        <f>(LN('Part 1.1 data'!L84)-LN('Part 1.1 data'!L83))-$L83</f>
        <v>3.8676423705805596E-2</v>
      </c>
      <c r="F83" s="1">
        <f>(LN('Part 1.1 data'!M84)-LN('Part 1.1 data'!M83))-$L83</f>
        <v>2.9221685815848164E-2</v>
      </c>
      <c r="G83" s="25">
        <f>LN('Part 1.1 data'!V84)-LN('Part 1.1 data'!V83)</f>
        <v>0</v>
      </c>
      <c r="H83" s="1">
        <f>LN('Part 1.1 data'!W84)-LN('Part 1.1 data'!W83)</f>
        <v>-1.0785900932892833E-3</v>
      </c>
      <c r="I83" s="1">
        <f>LN('Part 1.1 data'!X84)-LN('Part 1.1 data'!X83)</f>
        <v>-6.4178341836262642E-3</v>
      </c>
      <c r="J83" s="1">
        <f>LN('Part 1.1 data'!Y84)-LN('Part 1.1 data'!Y83)</f>
        <v>6.0495409320028837E-3</v>
      </c>
      <c r="K83" s="1">
        <f>LN('Part 1.1 data'!Z84)-LN('Part 1.1 data'!Z83)</f>
        <v>-8.184495401842018E-3</v>
      </c>
      <c r="L83" s="76">
        <f>('Part 1.1 data'!N84/100+1)^(1/12)-1</f>
        <v>-7.9420646623714619E-3</v>
      </c>
      <c r="O83" s="1">
        <f>'Part 1.1 data'!I83*'Part 1.1 data'!V83</f>
        <v>1.6262060018435696</v>
      </c>
      <c r="P83" s="1">
        <f>'Part 1.1 data'!J83*'Part 1.1 data'!W83</f>
        <v>1.4030865717577787</v>
      </c>
      <c r="Q83" s="1">
        <f>'Part 1.1 data'!K83*'Part 1.1 data'!X83</f>
        <v>1.0624829680940784</v>
      </c>
      <c r="R83" s="1">
        <f>'Part 1.1 data'!L83*'Part 1.1 data'!Y83</f>
        <v>2.3420904534904814</v>
      </c>
      <c r="S83" s="1">
        <f>'Part 1.1 data'!M83*'Part 1.1 data'!Z83</f>
        <v>1.6237913340161942</v>
      </c>
      <c r="T83" s="18"/>
      <c r="U83" s="24">
        <f>LN((O84/O83))-'Part 1.2 returns'!$L83</f>
        <v>2.472957304024778E-3</v>
      </c>
      <c r="V83" s="24">
        <f>LN((P84/P83))-'Part 1.2 returns'!$L83</f>
        <v>3.3387187975585209E-2</v>
      </c>
      <c r="W83" s="24">
        <f>LN((Q84/Q83))-'Part 1.2 returns'!$L83</f>
        <v>1.109739325778728E-2</v>
      </c>
      <c r="X83" s="24">
        <f>LN((R84/R83))-'Part 1.2 returns'!$L83</f>
        <v>4.4725964637808382E-2</v>
      </c>
      <c r="Y83" s="24">
        <f>LN((S84/S83))-'Part 1.2 returns'!$L83</f>
        <v>2.1037190414006056E-2</v>
      </c>
    </row>
    <row r="84" spans="2:25" x14ac:dyDescent="0.35">
      <c r="B84" s="1">
        <f>(LN('Part 1.1 data'!I85)-LN('Part 1.1 data'!I84))-$L84</f>
        <v>-4.1600281069562817E-2</v>
      </c>
      <c r="C84" s="1">
        <f>(LN('Part 1.1 data'!J85)-LN('Part 1.1 data'!J84))-$L84</f>
        <v>-3.8532690318853646E-2</v>
      </c>
      <c r="D84" s="1">
        <f>(LN('Part 1.1 data'!K85)-LN('Part 1.1 data'!K84))-$L84</f>
        <v>-9.3780804335647089E-3</v>
      </c>
      <c r="E84" s="1">
        <f>(LN('Part 1.1 data'!L85)-LN('Part 1.1 data'!L84))-$L84</f>
        <v>-2.9681459570789381E-2</v>
      </c>
      <c r="F84" s="1">
        <f>(LN('Part 1.1 data'!M85)-LN('Part 1.1 data'!M84))-$L84</f>
        <v>-6.3515707728345638E-2</v>
      </c>
      <c r="G84" s="25">
        <f>LN('Part 1.1 data'!V85)-LN('Part 1.1 data'!V84)</f>
        <v>0</v>
      </c>
      <c r="H84" s="1">
        <f>LN('Part 1.1 data'!W85)-LN('Part 1.1 data'!W84)</f>
        <v>-2.1606765428166808E-3</v>
      </c>
      <c r="I84" s="1">
        <f>LN('Part 1.1 data'!X85)-LN('Part 1.1 data'!X84)</f>
        <v>-6.0273692519409276E-3</v>
      </c>
      <c r="J84" s="1">
        <f>LN('Part 1.1 data'!Y85)-LN('Part 1.1 data'!Y84)</f>
        <v>1.6168092501134282E-2</v>
      </c>
      <c r="K84" s="1">
        <f>LN('Part 1.1 data'!Z85)-LN('Part 1.1 data'!Z84)</f>
        <v>2.1857449357189918E-3</v>
      </c>
      <c r="L84" s="76">
        <f>('Part 1.1 data'!N85/100+1)^(1/12)-1</f>
        <v>-7.9420646623714619E-3</v>
      </c>
      <c r="O84" s="1">
        <f>'Part 1.1 data'!I84*'Part 1.1 data'!V84</f>
        <v>1.6173363831893757</v>
      </c>
      <c r="P84" s="1">
        <f>'Part 1.1 data'!J84*'Part 1.1 data'!W84</f>
        <v>1.4392463769826707</v>
      </c>
      <c r="Q84" s="1">
        <f>'Part 1.1 data'!K84*'Part 1.1 data'!X84</f>
        <v>1.0658407456453469</v>
      </c>
      <c r="R84" s="1">
        <f>'Part 1.1 data'!L84*'Part 1.1 data'!Y84</f>
        <v>2.4298457712878481</v>
      </c>
      <c r="S84" s="1">
        <f>'Part 1.1 data'!M84*'Part 1.1 data'!Z84</f>
        <v>1.6451949212018953</v>
      </c>
      <c r="T84" s="18"/>
      <c r="U84" s="24">
        <f>LN((O85/O84))-'Part 1.2 returns'!$L84</f>
        <v>-4.1600281069562886E-2</v>
      </c>
      <c r="V84" s="24">
        <f>LN((P85/P84))-'Part 1.2 returns'!$L84</f>
        <v>-4.0693366861670265E-2</v>
      </c>
      <c r="W84" s="24">
        <f>LN((Q85/Q84))-'Part 1.2 returns'!$L84</f>
        <v>-1.5405449685505647E-2</v>
      </c>
      <c r="X84" s="24">
        <f>LN((R85/R84))-'Part 1.2 returns'!$L84</f>
        <v>-1.3513367069655023E-2</v>
      </c>
      <c r="Y84" s="24">
        <f>LN((S85/S84))-'Part 1.2 returns'!$L84</f>
        <v>-6.132996279262673E-2</v>
      </c>
    </row>
    <row r="85" spans="2:25" x14ac:dyDescent="0.35">
      <c r="B85" s="98">
        <f>AVERAGE(B4:B84)</f>
        <v>1.2498134317599297E-2</v>
      </c>
      <c r="O85" s="1">
        <f>'Part 1.1 data'!I85*'Part 1.1 data'!V85</f>
        <v>1.5391621999931719</v>
      </c>
      <c r="P85" s="1">
        <f>'Part 1.1 data'!J85*'Part 1.1 data'!W85</f>
        <v>1.3709229453449472</v>
      </c>
      <c r="Q85" s="1">
        <f>'Part 1.1 data'!K85*'Part 1.1 data'!X85</f>
        <v>1.0412442641938295</v>
      </c>
      <c r="R85" s="1">
        <f>'Part 1.1 data'!L85*'Part 1.1 data'!Y85</f>
        <v>2.3782676749722467</v>
      </c>
      <c r="S85" s="1">
        <f>'Part 1.1 data'!M85*'Part 1.1 data'!Z85</f>
        <v>1.5350866713639304</v>
      </c>
      <c r="T85" s="18"/>
    </row>
  </sheetData>
  <mergeCells count="4">
    <mergeCell ref="U2:Y2"/>
    <mergeCell ref="O2:S2"/>
    <mergeCell ref="G2:L2"/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95FD-9E91-4910-8B1E-386E0884B585}">
  <sheetPr>
    <tabColor theme="9" tint="0.39997558519241921"/>
  </sheetPr>
  <dimension ref="A1"/>
  <sheetViews>
    <sheetView showGridLines="0" workbookViewId="0">
      <selection activeCell="C32" sqref="C32"/>
    </sheetView>
  </sheetViews>
  <sheetFormatPr baseColWidth="10" defaultColWidth="8.7265625" defaultRowHeight="14.5" x14ac:dyDescent="0.35"/>
  <cols>
    <col min="19" max="19" width="11.5429687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8331-8701-4277-BBE8-B60D7B683A02}">
  <dimension ref="A1:AI127"/>
  <sheetViews>
    <sheetView showGridLines="0" topLeftCell="A13" workbookViewId="0">
      <selection activeCell="B60" sqref="B60:G60"/>
    </sheetView>
  </sheetViews>
  <sheetFormatPr baseColWidth="10" defaultColWidth="8.7265625" defaultRowHeight="14.5" x14ac:dyDescent="0.35"/>
  <cols>
    <col min="2" max="15" width="9.81640625" customWidth="1"/>
    <col min="16" max="16" width="3" style="49" customWidth="1"/>
    <col min="18" max="18" width="9.81640625" bestFit="1" customWidth="1"/>
    <col min="19" max="23" width="10" customWidth="1"/>
    <col min="26" max="26" width="9.453125" bestFit="1" customWidth="1"/>
    <col min="27" max="27" width="7.453125" bestFit="1" customWidth="1"/>
    <col min="28" max="28" width="7.54296875" bestFit="1" customWidth="1"/>
    <col min="29" max="29" width="8.26953125" bestFit="1" customWidth="1"/>
    <col min="30" max="30" width="10" bestFit="1" customWidth="1"/>
    <col min="31" max="31" width="8.81640625" bestFit="1" customWidth="1"/>
    <col min="32" max="32" width="8.54296875" bestFit="1" customWidth="1"/>
    <col min="33" max="33" width="8.7265625" bestFit="1" customWidth="1"/>
    <col min="34" max="34" width="8.453125" bestFit="1" customWidth="1"/>
    <col min="35" max="35" width="6.7265625" bestFit="1" customWidth="1"/>
  </cols>
  <sheetData>
    <row r="1" spans="1:35" x14ac:dyDescent="0.35">
      <c r="A1" s="111" t="s">
        <v>46</v>
      </c>
      <c r="B1" s="111"/>
      <c r="C1" s="111"/>
      <c r="J1" s="2" t="s">
        <v>47</v>
      </c>
      <c r="K1" s="2">
        <f>COUNT('Part 1.2 returns'!B4:B84)/(COUNT('Part 1.2 returns'!B4:B84)-1)</f>
        <v>1.0125</v>
      </c>
      <c r="Q1" s="111" t="s">
        <v>48</v>
      </c>
      <c r="R1" s="111"/>
      <c r="S1" s="111"/>
      <c r="AD1" s="44"/>
      <c r="AE1" s="44"/>
      <c r="AF1" s="44"/>
      <c r="AG1" s="44"/>
      <c r="AH1" s="44"/>
      <c r="AI1" s="44"/>
    </row>
    <row r="2" spans="1:35" x14ac:dyDescent="0.35">
      <c r="A2" s="111"/>
      <c r="B2" s="111"/>
      <c r="C2" s="111"/>
      <c r="I2" s="44"/>
      <c r="J2" s="44"/>
      <c r="K2" s="52"/>
      <c r="L2" s="52"/>
      <c r="M2" s="52"/>
      <c r="N2" s="52"/>
      <c r="O2" s="44"/>
      <c r="Q2" s="111"/>
      <c r="R2" s="111"/>
      <c r="S2" s="111"/>
      <c r="Y2" s="44"/>
      <c r="Z2" s="44"/>
      <c r="AA2" s="44"/>
      <c r="AB2" s="44"/>
      <c r="AC2" s="44"/>
      <c r="AD2" s="44"/>
    </row>
    <row r="3" spans="1:35" x14ac:dyDescent="0.35">
      <c r="B3" s="112" t="s">
        <v>49</v>
      </c>
      <c r="C3" s="112"/>
      <c r="D3" s="112"/>
      <c r="E3" s="112"/>
      <c r="F3" s="112"/>
      <c r="G3" s="112"/>
      <c r="R3" s="112" t="s">
        <v>50</v>
      </c>
      <c r="S3" s="112"/>
      <c r="T3" s="112"/>
      <c r="U3" s="112"/>
      <c r="V3" s="112"/>
      <c r="W3" s="112"/>
    </row>
    <row r="4" spans="1:35" x14ac:dyDescent="0.35">
      <c r="B4" s="2"/>
      <c r="C4" s="2" t="s">
        <v>31</v>
      </c>
      <c r="D4" s="2" t="s">
        <v>32</v>
      </c>
      <c r="E4" s="2" t="s">
        <v>33</v>
      </c>
      <c r="F4" s="2" t="s">
        <v>34</v>
      </c>
      <c r="G4" s="2" t="s">
        <v>35</v>
      </c>
      <c r="I4" s="38"/>
      <c r="R4" s="2"/>
      <c r="S4" s="2" t="s">
        <v>31</v>
      </c>
      <c r="T4" s="2" t="s">
        <v>32</v>
      </c>
      <c r="U4" s="2" t="s">
        <v>33</v>
      </c>
      <c r="V4" s="2" t="s">
        <v>34</v>
      </c>
      <c r="W4" s="2" t="s">
        <v>35</v>
      </c>
    </row>
    <row r="5" spans="1:35" x14ac:dyDescent="0.35">
      <c r="B5" s="2" t="s">
        <v>31</v>
      </c>
      <c r="C5" s="33">
        <v>2.1980106434020641E-3</v>
      </c>
      <c r="D5" s="1">
        <v>2.1101022244890614E-3</v>
      </c>
      <c r="E5" s="1">
        <v>1.3876518892107336E-3</v>
      </c>
      <c r="F5" s="1">
        <v>1.78193936120838E-3</v>
      </c>
      <c r="G5" s="1">
        <v>1.1690365399439186E-3</v>
      </c>
      <c r="I5" s="38"/>
      <c r="R5" s="2" t="s">
        <v>31</v>
      </c>
      <c r="S5" s="45">
        <v>1</v>
      </c>
      <c r="T5" s="24">
        <v>0.8690676241047216</v>
      </c>
      <c r="U5" s="24">
        <v>0.72189763821960418</v>
      </c>
      <c r="V5" s="24">
        <v>0.79865460622055295</v>
      </c>
      <c r="W5" s="24">
        <v>0.69414223840059897</v>
      </c>
    </row>
    <row r="6" spans="1:35" x14ac:dyDescent="0.35">
      <c r="B6" s="2" t="s">
        <v>32</v>
      </c>
      <c r="C6" s="1">
        <v>2.1101022244890614E-3</v>
      </c>
      <c r="D6" s="33">
        <v>2.6820696836155444E-3</v>
      </c>
      <c r="E6" s="1">
        <v>1.7197891407972716E-3</v>
      </c>
      <c r="F6" s="1">
        <v>1.9976438405117538E-3</v>
      </c>
      <c r="G6" s="1">
        <v>1.4110216240506197E-3</v>
      </c>
      <c r="I6" s="38"/>
      <c r="R6" s="2" t="s">
        <v>32</v>
      </c>
      <c r="S6" s="24">
        <v>0.8690676241047216</v>
      </c>
      <c r="T6" s="45">
        <v>1</v>
      </c>
      <c r="U6" s="24">
        <v>0.80993498565758903</v>
      </c>
      <c r="V6" s="24">
        <v>0.81052050657359553</v>
      </c>
      <c r="W6" s="24">
        <v>0.75846216676457356</v>
      </c>
    </row>
    <row r="7" spans="1:35" x14ac:dyDescent="0.35">
      <c r="B7" s="2" t="s">
        <v>33</v>
      </c>
      <c r="C7" s="1">
        <v>1.3876518892107336E-3</v>
      </c>
      <c r="D7" s="1">
        <v>1.7197891407972716E-3</v>
      </c>
      <c r="E7" s="33">
        <v>1.6810476719997807E-3</v>
      </c>
      <c r="F7" s="1">
        <v>1.4966017976084673E-3</v>
      </c>
      <c r="G7" s="1">
        <v>9.464485450393199E-4</v>
      </c>
      <c r="I7" s="38"/>
      <c r="R7" s="2" t="s">
        <v>33</v>
      </c>
      <c r="S7" s="24">
        <v>0.72189763821960418</v>
      </c>
      <c r="T7" s="24">
        <v>0.80993498565758903</v>
      </c>
      <c r="U7" s="45">
        <v>1</v>
      </c>
      <c r="V7" s="24">
        <v>0.76700328327235345</v>
      </c>
      <c r="W7" s="24">
        <v>0.64260229865794938</v>
      </c>
    </row>
    <row r="8" spans="1:35" x14ac:dyDescent="0.35">
      <c r="B8" s="2" t="s">
        <v>34</v>
      </c>
      <c r="C8" s="1">
        <v>1.78193936120838E-3</v>
      </c>
      <c r="D8" s="1">
        <v>1.9976438405117538E-3</v>
      </c>
      <c r="E8" s="1">
        <v>1.4966017976084673E-3</v>
      </c>
      <c r="F8" s="33">
        <v>2.2648427266376918E-3</v>
      </c>
      <c r="G8" s="1">
        <v>1.1949504931258079E-3</v>
      </c>
      <c r="R8" s="2" t="s">
        <v>34</v>
      </c>
      <c r="S8" s="24">
        <v>0.79865460622055295</v>
      </c>
      <c r="T8" s="24">
        <v>0.81052050657359553</v>
      </c>
      <c r="U8" s="24">
        <v>0.76700328327235345</v>
      </c>
      <c r="V8" s="45">
        <v>1</v>
      </c>
      <c r="W8" s="24">
        <v>0.69898228584560562</v>
      </c>
    </row>
    <row r="9" spans="1:35" x14ac:dyDescent="0.35">
      <c r="B9" s="2" t="s">
        <v>35</v>
      </c>
      <c r="C9" s="1">
        <v>1.1690365399439186E-3</v>
      </c>
      <c r="D9" s="1">
        <v>1.4110216240506197E-3</v>
      </c>
      <c r="E9" s="1">
        <v>9.464485450393199E-4</v>
      </c>
      <c r="F9" s="1">
        <v>1.1949504931258079E-3</v>
      </c>
      <c r="G9" s="33">
        <v>1.2904151013583673E-3</v>
      </c>
      <c r="R9" s="2" t="s">
        <v>35</v>
      </c>
      <c r="S9" s="24">
        <v>0.69414223840059897</v>
      </c>
      <c r="T9" s="24">
        <v>0.75846216676457356</v>
      </c>
      <c r="U9" s="24">
        <v>0.64260229865794938</v>
      </c>
      <c r="V9" s="24">
        <v>0.69898228584560562</v>
      </c>
      <c r="W9" s="45">
        <v>1</v>
      </c>
    </row>
    <row r="10" spans="1:35" x14ac:dyDescent="0.35">
      <c r="C10" s="18"/>
      <c r="D10" s="18"/>
      <c r="E10" s="18"/>
      <c r="F10" s="18"/>
      <c r="G10" s="18"/>
      <c r="W10" s="36"/>
    </row>
    <row r="11" spans="1:35" x14ac:dyDescent="0.35">
      <c r="B11" s="112" t="s">
        <v>51</v>
      </c>
      <c r="C11" s="112"/>
      <c r="D11" s="112"/>
      <c r="E11" s="112"/>
      <c r="F11" s="112"/>
      <c r="G11" s="112"/>
      <c r="I11" s="112" t="s">
        <v>52</v>
      </c>
      <c r="J11" s="112"/>
      <c r="K11" s="112"/>
      <c r="L11" s="112"/>
      <c r="M11" s="112"/>
      <c r="N11" s="112"/>
      <c r="O11" s="48"/>
    </row>
    <row r="12" spans="1:35" x14ac:dyDescent="0.35">
      <c r="B12" s="2"/>
      <c r="C12" s="1" t="s">
        <v>31</v>
      </c>
      <c r="D12" s="1" t="s">
        <v>32</v>
      </c>
      <c r="E12" s="1" t="s">
        <v>33</v>
      </c>
      <c r="F12" s="1" t="s">
        <v>34</v>
      </c>
      <c r="G12" s="1" t="s">
        <v>35</v>
      </c>
      <c r="I12" s="2"/>
      <c r="J12" s="2" t="s">
        <v>31</v>
      </c>
      <c r="K12" s="2" t="s">
        <v>32</v>
      </c>
      <c r="L12" s="2" t="s">
        <v>33</v>
      </c>
      <c r="M12" s="2" t="s">
        <v>34</v>
      </c>
      <c r="N12" s="2" t="s">
        <v>35</v>
      </c>
    </row>
    <row r="13" spans="1:35" x14ac:dyDescent="0.35">
      <c r="B13" s="2" t="s">
        <v>31</v>
      </c>
      <c r="C13" s="34">
        <f>C5*$K$1</f>
        <v>2.2254857764445897E-3</v>
      </c>
      <c r="D13" s="1">
        <f t="shared" ref="D13:G13" si="0">D5*$K$1</f>
        <v>2.1364785022951745E-3</v>
      </c>
      <c r="E13" s="1">
        <f t="shared" si="0"/>
        <v>1.4049975378258677E-3</v>
      </c>
      <c r="F13" s="1">
        <f t="shared" si="0"/>
        <v>1.8042136032234847E-3</v>
      </c>
      <c r="G13" s="1">
        <f t="shared" si="0"/>
        <v>1.1836494966932175E-3</v>
      </c>
      <c r="I13" s="2" t="s">
        <v>31</v>
      </c>
      <c r="J13" s="82">
        <f>C13*12</f>
        <v>2.6705829317335075E-2</v>
      </c>
      <c r="K13" s="1">
        <f t="shared" ref="K13:N13" si="1">D13*12</f>
        <v>2.5637742027542092E-2</v>
      </c>
      <c r="L13" s="1">
        <f t="shared" si="1"/>
        <v>1.6859970453910411E-2</v>
      </c>
      <c r="M13" s="1">
        <f t="shared" si="1"/>
        <v>2.1650563238681815E-2</v>
      </c>
      <c r="N13" s="1">
        <f t="shared" si="1"/>
        <v>1.420379396031861E-2</v>
      </c>
      <c r="O13" s="18"/>
    </row>
    <row r="14" spans="1:35" x14ac:dyDescent="0.35">
      <c r="B14" s="2" t="s">
        <v>32</v>
      </c>
      <c r="C14" s="1">
        <f t="shared" ref="C14:G14" si="2">C6*$K$1</f>
        <v>2.1364785022951745E-3</v>
      </c>
      <c r="D14" s="34">
        <f t="shared" si="2"/>
        <v>2.7155955546607387E-3</v>
      </c>
      <c r="E14" s="1">
        <f t="shared" si="2"/>
        <v>1.7412865050572374E-3</v>
      </c>
      <c r="F14" s="1">
        <f t="shared" si="2"/>
        <v>2.0226143885181506E-3</v>
      </c>
      <c r="G14" s="1">
        <f t="shared" si="2"/>
        <v>1.4286593943512525E-3</v>
      </c>
      <c r="I14" s="2" t="s">
        <v>32</v>
      </c>
      <c r="J14" s="1">
        <f t="shared" ref="J14:J17" si="3">C14*12</f>
        <v>2.5637742027542092E-2</v>
      </c>
      <c r="K14" s="82">
        <f t="shared" ref="K14:K17" si="4">D14*12</f>
        <v>3.2587146655928864E-2</v>
      </c>
      <c r="L14" s="1">
        <f t="shared" ref="L14:L17" si="5">E14*12</f>
        <v>2.089543806068685E-2</v>
      </c>
      <c r="M14" s="1">
        <f t="shared" ref="M14:M17" si="6">F14*12</f>
        <v>2.4271372662217808E-2</v>
      </c>
      <c r="N14" s="1">
        <f t="shared" ref="N14:N17" si="7">G14*12</f>
        <v>1.7143912732215029E-2</v>
      </c>
      <c r="O14" s="18"/>
    </row>
    <row r="15" spans="1:35" x14ac:dyDescent="0.35">
      <c r="B15" s="2" t="s">
        <v>33</v>
      </c>
      <c r="C15" s="1">
        <f t="shared" ref="C15:G15" si="8">C7*$K$1</f>
        <v>1.4049975378258677E-3</v>
      </c>
      <c r="D15" s="1">
        <f t="shared" si="8"/>
        <v>1.7412865050572374E-3</v>
      </c>
      <c r="E15" s="34">
        <f>E7*$K$1</f>
        <v>1.7020607678997779E-3</v>
      </c>
      <c r="F15" s="1">
        <f t="shared" si="8"/>
        <v>1.5153093200785731E-3</v>
      </c>
      <c r="G15" s="1">
        <f t="shared" si="8"/>
        <v>9.5827915185231136E-4</v>
      </c>
      <c r="I15" s="2" t="s">
        <v>33</v>
      </c>
      <c r="J15" s="1">
        <f t="shared" si="3"/>
        <v>1.6859970453910411E-2</v>
      </c>
      <c r="K15" s="1">
        <f t="shared" si="4"/>
        <v>2.089543806068685E-2</v>
      </c>
      <c r="L15" s="82">
        <f t="shared" si="5"/>
        <v>2.0424729214797335E-2</v>
      </c>
      <c r="M15" s="1">
        <f t="shared" si="6"/>
        <v>1.8183711840942876E-2</v>
      </c>
      <c r="N15" s="1">
        <f t="shared" si="7"/>
        <v>1.1499349822227736E-2</v>
      </c>
      <c r="O15" s="18"/>
    </row>
    <row r="16" spans="1:35" x14ac:dyDescent="0.35">
      <c r="B16" s="2" t="s">
        <v>34</v>
      </c>
      <c r="C16" s="1">
        <f t="shared" ref="C16:G16" si="9">C8*$K$1</f>
        <v>1.8042136032234847E-3</v>
      </c>
      <c r="D16" s="1">
        <f t="shared" si="9"/>
        <v>2.0226143885181506E-3</v>
      </c>
      <c r="E16" s="1">
        <f t="shared" si="9"/>
        <v>1.5153093200785731E-3</v>
      </c>
      <c r="F16" s="34">
        <f t="shared" si="9"/>
        <v>2.293153260720663E-3</v>
      </c>
      <c r="G16" s="1">
        <f t="shared" si="9"/>
        <v>1.2098873742898805E-3</v>
      </c>
      <c r="I16" s="2" t="s">
        <v>34</v>
      </c>
      <c r="J16" s="1">
        <f t="shared" si="3"/>
        <v>2.1650563238681815E-2</v>
      </c>
      <c r="K16" s="1">
        <f t="shared" si="4"/>
        <v>2.4271372662217808E-2</v>
      </c>
      <c r="L16" s="1">
        <f t="shared" si="5"/>
        <v>1.8183711840942876E-2</v>
      </c>
      <c r="M16" s="82">
        <f t="shared" si="6"/>
        <v>2.7517839128647956E-2</v>
      </c>
      <c r="N16" s="1">
        <f t="shared" si="7"/>
        <v>1.4518648491478566E-2</v>
      </c>
      <c r="O16" s="18"/>
    </row>
    <row r="17" spans="2:31" x14ac:dyDescent="0.35">
      <c r="B17" s="2" t="s">
        <v>35</v>
      </c>
      <c r="C17" s="1">
        <f t="shared" ref="C17:G17" si="10">C9*$K$1</f>
        <v>1.1836494966932175E-3</v>
      </c>
      <c r="D17" s="1">
        <f t="shared" si="10"/>
        <v>1.4286593943512525E-3</v>
      </c>
      <c r="E17" s="1">
        <f t="shared" si="10"/>
        <v>9.5827915185231136E-4</v>
      </c>
      <c r="F17" s="1">
        <f t="shared" si="10"/>
        <v>1.2098873742898805E-3</v>
      </c>
      <c r="G17" s="34">
        <f t="shared" si="10"/>
        <v>1.3065452901253468E-3</v>
      </c>
      <c r="I17" s="2" t="s">
        <v>35</v>
      </c>
      <c r="J17" s="1">
        <f t="shared" si="3"/>
        <v>1.420379396031861E-2</v>
      </c>
      <c r="K17" s="1">
        <f t="shared" si="4"/>
        <v>1.7143912732215029E-2</v>
      </c>
      <c r="L17" s="1">
        <f t="shared" si="5"/>
        <v>1.1499349822227736E-2</v>
      </c>
      <c r="M17" s="1">
        <f t="shared" si="6"/>
        <v>1.4518648491478566E-2</v>
      </c>
      <c r="N17" s="82">
        <f t="shared" si="7"/>
        <v>1.5678543481504163E-2</v>
      </c>
      <c r="O17" s="18"/>
    </row>
    <row r="18" spans="2:31" x14ac:dyDescent="0.35">
      <c r="C18" s="18"/>
      <c r="D18" s="18"/>
      <c r="E18" s="18"/>
      <c r="F18" s="18"/>
      <c r="G18" s="18"/>
      <c r="J18" s="18"/>
      <c r="K18" s="18"/>
      <c r="L18" s="18"/>
      <c r="M18" s="18"/>
      <c r="N18" s="18"/>
      <c r="O18" s="18"/>
    </row>
    <row r="19" spans="2:31" s="46" customFormat="1" x14ac:dyDescent="0.35">
      <c r="C19" s="47"/>
      <c r="D19" s="47"/>
      <c r="E19" s="47"/>
      <c r="F19" s="47"/>
      <c r="G19" s="47"/>
      <c r="J19" s="47"/>
      <c r="K19" s="47"/>
      <c r="L19" s="47"/>
      <c r="M19" s="47"/>
      <c r="N19" s="47"/>
      <c r="O19" s="47"/>
      <c r="P19" s="50"/>
    </row>
    <row r="21" spans="2:31" x14ac:dyDescent="0.35">
      <c r="Z21" s="44"/>
      <c r="AA21" s="44"/>
      <c r="AB21" s="44"/>
      <c r="AC21" s="44"/>
      <c r="AD21" s="44"/>
      <c r="AE21" s="44"/>
    </row>
    <row r="22" spans="2:31" x14ac:dyDescent="0.35">
      <c r="B22" s="112" t="s">
        <v>53</v>
      </c>
      <c r="C22" s="112"/>
      <c r="D22" s="112"/>
      <c r="E22" s="112"/>
      <c r="F22" s="112"/>
      <c r="G22" s="112"/>
      <c r="R22" s="112" t="s">
        <v>54</v>
      </c>
      <c r="S22" s="112"/>
      <c r="T22" s="112"/>
      <c r="U22" s="112"/>
      <c r="V22" s="112"/>
      <c r="W22" s="112"/>
    </row>
    <row r="23" spans="2:31" x14ac:dyDescent="0.35">
      <c r="B23" s="2"/>
      <c r="C23" s="2" t="s">
        <v>36</v>
      </c>
      <c r="D23" s="2" t="s">
        <v>37</v>
      </c>
      <c r="E23" s="2" t="s">
        <v>38</v>
      </c>
      <c r="F23" s="2" t="s">
        <v>39</v>
      </c>
      <c r="G23" s="2" t="s">
        <v>40</v>
      </c>
      <c r="J23" s="18"/>
      <c r="K23" s="18"/>
      <c r="L23" s="18"/>
      <c r="M23" s="18"/>
      <c r="N23" s="18"/>
      <c r="R23" s="2"/>
      <c r="S23" s="2" t="s">
        <v>36</v>
      </c>
      <c r="T23" s="2" t="s">
        <v>37</v>
      </c>
      <c r="U23" s="2" t="s">
        <v>38</v>
      </c>
      <c r="V23" s="2" t="s">
        <v>39</v>
      </c>
      <c r="W23" s="2" t="s">
        <v>40</v>
      </c>
    </row>
    <row r="24" spans="2:31" x14ac:dyDescent="0.35">
      <c r="B24" s="2" t="s">
        <v>36</v>
      </c>
      <c r="C24" s="81">
        <v>0</v>
      </c>
      <c r="D24" s="25">
        <v>0</v>
      </c>
      <c r="E24" s="25">
        <v>0</v>
      </c>
      <c r="F24" s="25">
        <v>0</v>
      </c>
      <c r="G24" s="25">
        <v>0</v>
      </c>
      <c r="J24" s="18"/>
      <c r="K24" s="18"/>
      <c r="L24" s="18"/>
      <c r="M24" s="18"/>
      <c r="N24" s="18"/>
      <c r="R24" s="2" t="s">
        <v>36</v>
      </c>
      <c r="S24" s="51">
        <v>1</v>
      </c>
      <c r="T24" s="2">
        <v>0</v>
      </c>
      <c r="U24" s="2">
        <v>0</v>
      </c>
      <c r="V24" s="2">
        <v>0</v>
      </c>
      <c r="W24" s="2">
        <v>0</v>
      </c>
    </row>
    <row r="25" spans="2:31" x14ac:dyDescent="0.35">
      <c r="B25" s="2" t="s">
        <v>37</v>
      </c>
      <c r="C25" s="25">
        <v>0</v>
      </c>
      <c r="D25" s="33">
        <v>2.1442211630312365E-4</v>
      </c>
      <c r="E25" s="1">
        <v>1.7477792608079013E-4</v>
      </c>
      <c r="F25" s="1">
        <v>2.6199342329681657E-4</v>
      </c>
      <c r="G25" s="1">
        <v>1.8457322261857632E-4</v>
      </c>
      <c r="J25" s="18"/>
      <c r="K25" s="18"/>
      <c r="L25" s="18"/>
      <c r="M25" s="18"/>
      <c r="N25" s="18"/>
      <c r="R25" s="2" t="s">
        <v>37</v>
      </c>
      <c r="S25" s="2">
        <v>0</v>
      </c>
      <c r="T25" s="51">
        <v>1</v>
      </c>
      <c r="U25" s="24">
        <v>0.48223068037818539</v>
      </c>
      <c r="V25" s="24">
        <v>0.6426648383268283</v>
      </c>
      <c r="W25" s="24">
        <v>0.55271306831216249</v>
      </c>
    </row>
    <row r="26" spans="2:31" x14ac:dyDescent="0.35">
      <c r="B26" s="2" t="s">
        <v>38</v>
      </c>
      <c r="C26" s="25">
        <v>0</v>
      </c>
      <c r="D26" s="1">
        <v>1.7477792608079013E-4</v>
      </c>
      <c r="E26" s="33">
        <v>6.126238640905687E-4</v>
      </c>
      <c r="F26" s="1">
        <v>3.7994792454284923E-4</v>
      </c>
      <c r="G26" s="1">
        <v>1.8315570096908058E-4</v>
      </c>
      <c r="J26" s="18"/>
      <c r="K26" s="18"/>
      <c r="L26" s="18"/>
      <c r="M26" s="18"/>
      <c r="N26" s="18"/>
      <c r="R26" s="2" t="s">
        <v>38</v>
      </c>
      <c r="S26" s="2">
        <v>0</v>
      </c>
      <c r="T26" s="24">
        <v>0.48223068037818539</v>
      </c>
      <c r="U26" s="51">
        <v>1</v>
      </c>
      <c r="V26" s="24">
        <v>0.55138641296360025</v>
      </c>
      <c r="W26" s="24">
        <v>0.32448103102128978</v>
      </c>
    </row>
    <row r="27" spans="2:31" x14ac:dyDescent="0.35">
      <c r="B27" s="2" t="s">
        <v>39</v>
      </c>
      <c r="C27" s="25">
        <v>0</v>
      </c>
      <c r="D27" s="1">
        <v>2.6199342329681657E-4</v>
      </c>
      <c r="E27" s="1">
        <v>3.7994792454284923E-4</v>
      </c>
      <c r="F27" s="33">
        <v>7.7507213279576616E-4</v>
      </c>
      <c r="G27" s="1">
        <v>4.3168296795050698E-4</v>
      </c>
      <c r="J27" s="18"/>
      <c r="K27" s="18"/>
      <c r="L27" s="18"/>
      <c r="M27" s="18"/>
      <c r="N27" s="18"/>
      <c r="R27" s="2" t="s">
        <v>39</v>
      </c>
      <c r="S27" s="2">
        <v>0</v>
      </c>
      <c r="T27" s="24">
        <v>0.6426648383268283</v>
      </c>
      <c r="U27" s="24">
        <v>0.55138641296360025</v>
      </c>
      <c r="V27" s="51">
        <v>1</v>
      </c>
      <c r="W27" s="24">
        <v>0.67992291770460556</v>
      </c>
    </row>
    <row r="28" spans="2:31" x14ac:dyDescent="0.35">
      <c r="B28" s="2" t="s">
        <v>40</v>
      </c>
      <c r="C28" s="25">
        <v>0</v>
      </c>
      <c r="D28" s="1">
        <v>1.8457322261857632E-4</v>
      </c>
      <c r="E28" s="1">
        <v>1.8315570096908058E-4</v>
      </c>
      <c r="F28" s="1">
        <v>4.3168296795050698E-4</v>
      </c>
      <c r="G28" s="33">
        <v>5.2007783558931245E-4</v>
      </c>
      <c r="J28" s="18"/>
      <c r="K28" s="18"/>
      <c r="L28" s="18"/>
      <c r="M28" s="18"/>
      <c r="N28" s="18"/>
      <c r="R28" s="2" t="s">
        <v>40</v>
      </c>
      <c r="S28" s="2">
        <v>0</v>
      </c>
      <c r="T28" s="24">
        <v>0.55271306831216249</v>
      </c>
      <c r="U28" s="24">
        <v>0.32448103102128978</v>
      </c>
      <c r="V28" s="24">
        <v>0.67992291770460556</v>
      </c>
      <c r="W28" s="51">
        <v>1</v>
      </c>
    </row>
    <row r="30" spans="2:31" x14ac:dyDescent="0.35">
      <c r="B30" s="112" t="s">
        <v>55</v>
      </c>
      <c r="C30" s="112"/>
      <c r="D30" s="112"/>
      <c r="E30" s="112"/>
      <c r="F30" s="112"/>
      <c r="G30" s="112"/>
      <c r="I30" s="112" t="s">
        <v>56</v>
      </c>
      <c r="J30" s="112"/>
      <c r="K30" s="112"/>
      <c r="L30" s="112"/>
      <c r="M30" s="112"/>
      <c r="N30" s="112"/>
      <c r="O30" s="48"/>
    </row>
    <row r="31" spans="2:31" x14ac:dyDescent="0.35">
      <c r="B31" s="2"/>
      <c r="C31" s="2" t="s">
        <v>36</v>
      </c>
      <c r="D31" s="2" t="s">
        <v>37</v>
      </c>
      <c r="E31" s="2" t="s">
        <v>38</v>
      </c>
      <c r="F31" s="2" t="s">
        <v>39</v>
      </c>
      <c r="G31" s="2" t="s">
        <v>40</v>
      </c>
      <c r="I31" s="2"/>
      <c r="J31" s="2" t="s">
        <v>36</v>
      </c>
      <c r="K31" s="2" t="s">
        <v>37</v>
      </c>
      <c r="L31" s="2" t="s">
        <v>38</v>
      </c>
      <c r="M31" s="2" t="s">
        <v>39</v>
      </c>
      <c r="N31" s="2" t="s">
        <v>40</v>
      </c>
    </row>
    <row r="32" spans="2:31" x14ac:dyDescent="0.35">
      <c r="B32" s="2" t="s">
        <v>36</v>
      </c>
      <c r="C32" s="84">
        <f>C24*$K$1</f>
        <v>0</v>
      </c>
      <c r="D32" s="25">
        <f t="shared" ref="D32:G32" si="11">D24*$K$1</f>
        <v>0</v>
      </c>
      <c r="E32" s="25">
        <f t="shared" si="11"/>
        <v>0</v>
      </c>
      <c r="F32" s="25">
        <f t="shared" si="11"/>
        <v>0</v>
      </c>
      <c r="G32" s="25">
        <f t="shared" si="11"/>
        <v>0</v>
      </c>
      <c r="I32" s="2" t="s">
        <v>36</v>
      </c>
      <c r="J32" s="83">
        <f>C32*12</f>
        <v>0</v>
      </c>
      <c r="K32" s="25">
        <f t="shared" ref="K32:N32" si="12">D32*12</f>
        <v>0</v>
      </c>
      <c r="L32" s="25">
        <f t="shared" si="12"/>
        <v>0</v>
      </c>
      <c r="M32" s="25">
        <f t="shared" si="12"/>
        <v>0</v>
      </c>
      <c r="N32" s="25">
        <f t="shared" si="12"/>
        <v>0</v>
      </c>
      <c r="O32" s="18"/>
    </row>
    <row r="33" spans="2:35" x14ac:dyDescent="0.35">
      <c r="B33" s="2" t="s">
        <v>37</v>
      </c>
      <c r="C33" s="25">
        <f t="shared" ref="C33:G33" si="13">C25*$K$1</f>
        <v>0</v>
      </c>
      <c r="D33" s="34">
        <f t="shared" si="13"/>
        <v>2.1710239275691268E-4</v>
      </c>
      <c r="E33" s="1">
        <f t="shared" si="13"/>
        <v>1.769626501568E-4</v>
      </c>
      <c r="F33" s="1">
        <f t="shared" si="13"/>
        <v>2.6526834108802678E-4</v>
      </c>
      <c r="G33" s="1">
        <f t="shared" si="13"/>
        <v>1.8688038790130851E-4</v>
      </c>
      <c r="I33" s="2" t="s">
        <v>37</v>
      </c>
      <c r="J33" s="25">
        <f t="shared" ref="J33:J36" si="14">C33*12</f>
        <v>0</v>
      </c>
      <c r="K33" s="82">
        <f t="shared" ref="K33:K36" si="15">D33*12</f>
        <v>2.6052287130829523E-3</v>
      </c>
      <c r="L33" s="1">
        <f t="shared" ref="L33:L36" si="16">E33*12</f>
        <v>2.1235518018815997E-3</v>
      </c>
      <c r="M33" s="1">
        <f t="shared" ref="M33:M36" si="17">F33*12</f>
        <v>3.1832200930563214E-3</v>
      </c>
      <c r="N33" s="1">
        <f t="shared" ref="N33:N36" si="18">G33*12</f>
        <v>2.2425646548157024E-3</v>
      </c>
      <c r="O33" s="18"/>
    </row>
    <row r="34" spans="2:35" x14ac:dyDescent="0.35">
      <c r="B34" s="2" t="s">
        <v>38</v>
      </c>
      <c r="C34" s="25">
        <f t="shared" ref="C34:G34" si="19">C26*$K$1</f>
        <v>0</v>
      </c>
      <c r="D34" s="1">
        <f t="shared" si="19"/>
        <v>1.769626501568E-4</v>
      </c>
      <c r="E34" s="34">
        <f>E26*$K$1</f>
        <v>6.2028166239170082E-4</v>
      </c>
      <c r="F34" s="1">
        <f t="shared" si="19"/>
        <v>3.8469727359963484E-4</v>
      </c>
      <c r="G34" s="1">
        <f t="shared" si="19"/>
        <v>1.8544514723119407E-4</v>
      </c>
      <c r="I34" s="2" t="s">
        <v>38</v>
      </c>
      <c r="J34" s="25">
        <f t="shared" si="14"/>
        <v>0</v>
      </c>
      <c r="K34" s="1">
        <f t="shared" si="15"/>
        <v>2.1235518018815997E-3</v>
      </c>
      <c r="L34" s="82">
        <f t="shared" si="16"/>
        <v>7.4433799487004099E-3</v>
      </c>
      <c r="M34" s="1">
        <f t="shared" si="17"/>
        <v>4.6163672831956177E-3</v>
      </c>
      <c r="N34" s="1">
        <f t="shared" si="18"/>
        <v>2.225341766774329E-3</v>
      </c>
      <c r="O34" s="18"/>
    </row>
    <row r="35" spans="2:35" x14ac:dyDescent="0.35">
      <c r="B35" s="2" t="s">
        <v>39</v>
      </c>
      <c r="C35" s="25">
        <f t="shared" ref="C35:G35" si="20">C27*$K$1</f>
        <v>0</v>
      </c>
      <c r="D35" s="1">
        <f t="shared" si="20"/>
        <v>2.6526834108802678E-4</v>
      </c>
      <c r="E35" s="1">
        <f t="shared" si="20"/>
        <v>3.8469727359963484E-4</v>
      </c>
      <c r="F35" s="34">
        <f t="shared" si="20"/>
        <v>7.8476053445571321E-4</v>
      </c>
      <c r="G35" s="1">
        <f t="shared" si="20"/>
        <v>4.3707900504988829E-4</v>
      </c>
      <c r="I35" s="2" t="s">
        <v>39</v>
      </c>
      <c r="J35" s="25">
        <f t="shared" si="14"/>
        <v>0</v>
      </c>
      <c r="K35" s="1">
        <f t="shared" si="15"/>
        <v>3.1832200930563214E-3</v>
      </c>
      <c r="L35" s="1">
        <f t="shared" si="16"/>
        <v>4.6163672831956177E-3</v>
      </c>
      <c r="M35" s="82">
        <f t="shared" si="17"/>
        <v>9.4171264134685594E-3</v>
      </c>
      <c r="N35" s="1">
        <f t="shared" si="18"/>
        <v>5.244948060598659E-3</v>
      </c>
      <c r="O35" s="18"/>
    </row>
    <row r="36" spans="2:35" x14ac:dyDescent="0.35">
      <c r="B36" s="2" t="s">
        <v>40</v>
      </c>
      <c r="C36" s="25">
        <f t="shared" ref="C36:G36" si="21">C28*$K$1</f>
        <v>0</v>
      </c>
      <c r="D36" s="1">
        <f t="shared" si="21"/>
        <v>1.8688038790130851E-4</v>
      </c>
      <c r="E36" s="1">
        <f t="shared" si="21"/>
        <v>1.8544514723119407E-4</v>
      </c>
      <c r="F36" s="1">
        <f t="shared" si="21"/>
        <v>4.3707900504988829E-4</v>
      </c>
      <c r="G36" s="34">
        <f t="shared" si="21"/>
        <v>5.2657880853417883E-4</v>
      </c>
      <c r="I36" s="2" t="s">
        <v>40</v>
      </c>
      <c r="J36" s="25">
        <f t="shared" si="14"/>
        <v>0</v>
      </c>
      <c r="K36" s="1">
        <f t="shared" si="15"/>
        <v>2.2425646548157024E-3</v>
      </c>
      <c r="L36" s="1">
        <f t="shared" si="16"/>
        <v>2.225341766774329E-3</v>
      </c>
      <c r="M36" s="1">
        <f t="shared" si="17"/>
        <v>5.244948060598659E-3</v>
      </c>
      <c r="N36" s="82">
        <f t="shared" si="18"/>
        <v>6.318945702410146E-3</v>
      </c>
      <c r="O36" s="18"/>
    </row>
    <row r="38" spans="2:35" s="46" customFormat="1" x14ac:dyDescent="0.35">
      <c r="P38" s="50"/>
    </row>
    <row r="40" spans="2:35" x14ac:dyDescent="0.35"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</row>
    <row r="41" spans="2:35" x14ac:dyDescent="0.35">
      <c r="B41" s="112" t="s">
        <v>57</v>
      </c>
      <c r="C41" s="112"/>
      <c r="D41" s="112"/>
      <c r="E41" s="112"/>
      <c r="F41" s="112"/>
      <c r="G41" s="112"/>
      <c r="I41" s="44"/>
      <c r="J41" s="44"/>
      <c r="K41" s="52"/>
      <c r="L41" s="52"/>
      <c r="M41" s="52"/>
      <c r="N41" s="52"/>
      <c r="R41" s="112" t="s">
        <v>58</v>
      </c>
      <c r="S41" s="112"/>
      <c r="T41" s="112"/>
      <c r="U41" s="112"/>
      <c r="V41" s="112"/>
      <c r="W41" s="112"/>
      <c r="Z41" s="44"/>
      <c r="AA41" s="44"/>
      <c r="AB41" s="52"/>
      <c r="AC41" s="52"/>
      <c r="AD41" s="52"/>
      <c r="AE41" s="52"/>
    </row>
    <row r="42" spans="2:35" x14ac:dyDescent="0.35">
      <c r="B42" s="2"/>
      <c r="C42" s="1" t="s">
        <v>31</v>
      </c>
      <c r="D42" s="1" t="s">
        <v>32</v>
      </c>
      <c r="E42" s="1" t="s">
        <v>33</v>
      </c>
      <c r="F42" s="1" t="s">
        <v>34</v>
      </c>
      <c r="G42" s="1" t="s">
        <v>35</v>
      </c>
      <c r="R42" s="2"/>
      <c r="S42" s="2" t="s">
        <v>31</v>
      </c>
      <c r="T42" s="2" t="s">
        <v>32</v>
      </c>
      <c r="U42" s="2" t="s">
        <v>33</v>
      </c>
      <c r="V42" s="2" t="s">
        <v>34</v>
      </c>
      <c r="W42" s="2" t="s">
        <v>35</v>
      </c>
    </row>
    <row r="43" spans="2:35" x14ac:dyDescent="0.35">
      <c r="B43" s="2" t="s">
        <v>31</v>
      </c>
      <c r="C43" s="33">
        <v>2.1980106434020658E-3</v>
      </c>
      <c r="D43" s="1">
        <v>2.0227247912959039E-3</v>
      </c>
      <c r="E43" s="1">
        <v>1.8046487557684583E-3</v>
      </c>
      <c r="F43" s="1">
        <v>1.789216826635673E-3</v>
      </c>
      <c r="G43" s="1">
        <v>1.1370304448161421E-3</v>
      </c>
      <c r="I43" s="38"/>
      <c r="J43" s="18"/>
      <c r="K43" s="18"/>
      <c r="L43" s="18"/>
      <c r="M43" s="18"/>
      <c r="N43" s="18"/>
      <c r="R43" s="2" t="s">
        <v>36</v>
      </c>
      <c r="S43" s="51">
        <v>1</v>
      </c>
      <c r="T43" s="24">
        <v>0.86467040390523486</v>
      </c>
      <c r="U43" s="24">
        <v>0.82820308730142123</v>
      </c>
      <c r="V43" s="24">
        <v>0.81120602562125965</v>
      </c>
      <c r="W43" s="24">
        <v>0.6759528370045419</v>
      </c>
      <c r="Z43" s="38"/>
    </row>
    <row r="44" spans="2:35" x14ac:dyDescent="0.35">
      <c r="B44" s="2" t="s">
        <v>32</v>
      </c>
      <c r="C44" s="1">
        <v>2.0227247912959039E-3</v>
      </c>
      <c r="D44" s="33">
        <v>2.4896747538856682E-3</v>
      </c>
      <c r="E44" s="1">
        <v>2.0755667333064169E-3</v>
      </c>
      <c r="F44" s="1">
        <v>1.9070409305455001E-3</v>
      </c>
      <c r="G44" s="1">
        <v>1.2986523559177308E-3</v>
      </c>
      <c r="I44" s="38"/>
      <c r="J44" s="18"/>
      <c r="K44" s="18"/>
      <c r="L44" s="18"/>
      <c r="M44" s="18"/>
      <c r="N44" s="18"/>
      <c r="R44" s="2" t="s">
        <v>37</v>
      </c>
      <c r="S44" s="24">
        <v>0.86467040390523486</v>
      </c>
      <c r="T44" s="51">
        <v>1</v>
      </c>
      <c r="U44" s="24">
        <v>0.89500291086395412</v>
      </c>
      <c r="V44" s="24">
        <v>0.81240351963694502</v>
      </c>
      <c r="W44" s="24">
        <v>0.72540542186028822</v>
      </c>
      <c r="Z44" s="38"/>
    </row>
    <row r="45" spans="2:35" x14ac:dyDescent="0.35">
      <c r="B45" s="2" t="s">
        <v>33</v>
      </c>
      <c r="C45" s="1">
        <v>1.8046487557684583E-3</v>
      </c>
      <c r="D45" s="1">
        <v>2.0755667333064169E-3</v>
      </c>
      <c r="E45" s="33">
        <v>2.1601399633363184E-3</v>
      </c>
      <c r="F45" s="1">
        <v>1.8419650173982125E-3</v>
      </c>
      <c r="G45" s="1">
        <v>1.2036767377971837E-3</v>
      </c>
      <c r="I45" s="38"/>
      <c r="J45" s="18"/>
      <c r="K45" s="18"/>
      <c r="L45" s="18"/>
      <c r="M45" s="18"/>
      <c r="N45" s="18"/>
      <c r="R45" s="2" t="s">
        <v>38</v>
      </c>
      <c r="S45" s="24">
        <v>0.82820308730142123</v>
      </c>
      <c r="T45" s="24">
        <v>0.89500291086395412</v>
      </c>
      <c r="U45" s="51">
        <v>1</v>
      </c>
      <c r="V45" s="24">
        <v>0.84241001566264706</v>
      </c>
      <c r="W45" s="24">
        <v>0.72181868321151799</v>
      </c>
      <c r="Z45" s="38"/>
    </row>
    <row r="46" spans="2:35" x14ac:dyDescent="0.35">
      <c r="B46" s="2" t="s">
        <v>34</v>
      </c>
      <c r="C46" s="1">
        <v>1.789216826635673E-3</v>
      </c>
      <c r="D46" s="1">
        <v>1.9070409305455001E-3</v>
      </c>
      <c r="E46" s="1">
        <v>1.8419650173982125E-3</v>
      </c>
      <c r="F46" s="33">
        <v>2.213267061274735E-3</v>
      </c>
      <c r="G46" s="1">
        <v>1.1809327670664945E-3</v>
      </c>
      <c r="I46" s="38"/>
      <c r="J46" s="18"/>
      <c r="K46" s="18"/>
      <c r="L46" s="18"/>
      <c r="M46" s="18"/>
      <c r="N46" s="18"/>
      <c r="R46" s="2" t="s">
        <v>39</v>
      </c>
      <c r="S46" s="24">
        <v>0.81120602562125965</v>
      </c>
      <c r="T46" s="24">
        <v>0.81240351963694502</v>
      </c>
      <c r="U46" s="24">
        <v>0.84241001566264706</v>
      </c>
      <c r="V46" s="51">
        <v>1</v>
      </c>
      <c r="W46" s="24">
        <v>0.69962844750106357</v>
      </c>
      <c r="Z46" s="38"/>
    </row>
    <row r="47" spans="2:35" x14ac:dyDescent="0.35">
      <c r="B47" s="2" t="s">
        <v>35</v>
      </c>
      <c r="C47" s="1">
        <v>1.1370304448161421E-3</v>
      </c>
      <c r="D47" s="1">
        <v>1.2986523559177308E-3</v>
      </c>
      <c r="E47" s="1">
        <v>1.2036767377971837E-3</v>
      </c>
      <c r="F47" s="1">
        <v>1.1809327670664945E-3</v>
      </c>
      <c r="G47" s="33">
        <v>1.2873054426862593E-3</v>
      </c>
      <c r="J47" s="18"/>
      <c r="K47" s="18"/>
      <c r="L47" s="18"/>
      <c r="M47" s="18"/>
      <c r="N47" s="18"/>
      <c r="R47" s="2" t="s">
        <v>40</v>
      </c>
      <c r="S47" s="24">
        <v>0.6759528370045419</v>
      </c>
      <c r="T47" s="24">
        <v>0.72540542186028822</v>
      </c>
      <c r="U47" s="24">
        <v>0.72181868321151799</v>
      </c>
      <c r="V47" s="24">
        <v>0.69962844750106357</v>
      </c>
      <c r="W47" s="51">
        <v>1</v>
      </c>
    </row>
    <row r="49" spans="2:29" x14ac:dyDescent="0.35">
      <c r="B49" s="112" t="s">
        <v>59</v>
      </c>
      <c r="C49" s="112"/>
      <c r="D49" s="112"/>
      <c r="E49" s="112"/>
      <c r="F49" s="112"/>
      <c r="G49" s="112"/>
      <c r="I49" s="112" t="s">
        <v>60</v>
      </c>
      <c r="J49" s="112"/>
      <c r="K49" s="112"/>
      <c r="L49" s="112"/>
      <c r="M49" s="112"/>
      <c r="N49" s="112"/>
    </row>
    <row r="50" spans="2:29" x14ac:dyDescent="0.35">
      <c r="B50" s="2"/>
      <c r="C50" s="1" t="s">
        <v>31</v>
      </c>
      <c r="D50" s="1" t="s">
        <v>32</v>
      </c>
      <c r="E50" s="1" t="s">
        <v>33</v>
      </c>
      <c r="F50" s="1" t="s">
        <v>34</v>
      </c>
      <c r="G50" s="1" t="s">
        <v>35</v>
      </c>
      <c r="I50" s="2"/>
      <c r="J50" s="2" t="s">
        <v>31</v>
      </c>
      <c r="K50" s="2" t="s">
        <v>32</v>
      </c>
      <c r="L50" s="2" t="s">
        <v>33</v>
      </c>
      <c r="M50" s="2" t="s">
        <v>34</v>
      </c>
      <c r="N50" s="2" t="s">
        <v>35</v>
      </c>
    </row>
    <row r="51" spans="2:29" x14ac:dyDescent="0.35">
      <c r="B51" s="2" t="s">
        <v>31</v>
      </c>
      <c r="C51" s="34">
        <f>C43*$K$1</f>
        <v>2.2254857764445915E-3</v>
      </c>
      <c r="D51" s="1">
        <f t="shared" ref="D51:G51" si="22">D43*$K$1</f>
        <v>2.0480088511871026E-3</v>
      </c>
      <c r="E51" s="1">
        <f t="shared" si="22"/>
        <v>1.827206865215564E-3</v>
      </c>
      <c r="F51" s="1">
        <f t="shared" si="22"/>
        <v>1.8115820369686189E-3</v>
      </c>
      <c r="G51" s="1">
        <f t="shared" si="22"/>
        <v>1.1512433253763439E-3</v>
      </c>
      <c r="I51" s="2" t="s">
        <v>31</v>
      </c>
      <c r="J51" s="82">
        <f>C51*12</f>
        <v>2.6705829317335096E-2</v>
      </c>
      <c r="K51" s="1">
        <f t="shared" ref="K51:N51" si="23">D51*12</f>
        <v>2.4576106214245233E-2</v>
      </c>
      <c r="L51" s="1">
        <f t="shared" si="23"/>
        <v>2.1926482382586768E-2</v>
      </c>
      <c r="M51" s="1">
        <f t="shared" si="23"/>
        <v>2.1738984443623426E-2</v>
      </c>
      <c r="N51" s="1">
        <f t="shared" si="23"/>
        <v>1.3814919904516127E-2</v>
      </c>
    </row>
    <row r="52" spans="2:29" x14ac:dyDescent="0.35">
      <c r="B52" s="2" t="s">
        <v>32</v>
      </c>
      <c r="C52" s="1">
        <f t="shared" ref="C52:G52" si="24">C44*$K$1</f>
        <v>2.0480088511871026E-3</v>
      </c>
      <c r="D52" s="34">
        <f t="shared" si="24"/>
        <v>2.5207956883092388E-3</v>
      </c>
      <c r="E52" s="1">
        <f t="shared" si="24"/>
        <v>2.1015113174727472E-3</v>
      </c>
      <c r="F52" s="1">
        <f t="shared" si="24"/>
        <v>1.9308789421773188E-3</v>
      </c>
      <c r="G52" s="1">
        <f t="shared" si="24"/>
        <v>1.3148855103667025E-3</v>
      </c>
      <c r="I52" s="2" t="s">
        <v>32</v>
      </c>
      <c r="J52" s="1">
        <f t="shared" ref="J52:J55" si="25">C52*12</f>
        <v>2.4576106214245233E-2</v>
      </c>
      <c r="K52" s="82">
        <f t="shared" ref="K52:K55" si="26">D52*12</f>
        <v>3.0249548259710865E-2</v>
      </c>
      <c r="L52" s="1">
        <f t="shared" ref="L52:L55" si="27">E52*12</f>
        <v>2.5218135809672967E-2</v>
      </c>
      <c r="M52" s="1">
        <f t="shared" ref="M52:M55" si="28">F52*12</f>
        <v>2.3170547306127824E-2</v>
      </c>
      <c r="N52" s="1">
        <f t="shared" ref="N52:N55" si="29">G52*12</f>
        <v>1.5778626124400431E-2</v>
      </c>
    </row>
    <row r="53" spans="2:29" x14ac:dyDescent="0.35">
      <c r="B53" s="2" t="s">
        <v>33</v>
      </c>
      <c r="C53" s="1">
        <f t="shared" ref="C53:G53" si="30">C45*$K$1</f>
        <v>1.827206865215564E-3</v>
      </c>
      <c r="D53" s="1">
        <f t="shared" si="30"/>
        <v>2.1015113174727472E-3</v>
      </c>
      <c r="E53" s="34">
        <f>E45*$K$1</f>
        <v>2.1871417128780223E-3</v>
      </c>
      <c r="F53" s="1">
        <f t="shared" si="30"/>
        <v>1.8649895801156901E-3</v>
      </c>
      <c r="G53" s="1">
        <f t="shared" si="30"/>
        <v>1.2187226970196484E-3</v>
      </c>
      <c r="I53" s="2" t="s">
        <v>33</v>
      </c>
      <c r="J53" s="1">
        <f t="shared" si="25"/>
        <v>2.1926482382586768E-2</v>
      </c>
      <c r="K53" s="1">
        <f t="shared" si="26"/>
        <v>2.5218135809672967E-2</v>
      </c>
      <c r="L53" s="82">
        <f>E53*12</f>
        <v>2.6245700554536268E-2</v>
      </c>
      <c r="M53" s="1">
        <f t="shared" si="28"/>
        <v>2.2379874961388282E-2</v>
      </c>
      <c r="N53" s="1">
        <f t="shared" si="29"/>
        <v>1.462467236423578E-2</v>
      </c>
    </row>
    <row r="54" spans="2:29" x14ac:dyDescent="0.35">
      <c r="B54" s="2" t="s">
        <v>34</v>
      </c>
      <c r="C54" s="1">
        <f t="shared" ref="C54:G54" si="31">C46*$K$1</f>
        <v>1.8115820369686189E-3</v>
      </c>
      <c r="D54" s="1">
        <f t="shared" si="31"/>
        <v>1.9308789421773188E-3</v>
      </c>
      <c r="E54" s="1">
        <f t="shared" si="31"/>
        <v>1.8649895801156901E-3</v>
      </c>
      <c r="F54" s="34">
        <f>F46*$K$1</f>
        <v>2.2409328995406691E-3</v>
      </c>
      <c r="G54" s="1">
        <f t="shared" si="31"/>
        <v>1.1956944266548256E-3</v>
      </c>
      <c r="I54" s="2" t="s">
        <v>34</v>
      </c>
      <c r="J54" s="1">
        <f t="shared" si="25"/>
        <v>2.1738984443623426E-2</v>
      </c>
      <c r="K54" s="1">
        <f t="shared" si="26"/>
        <v>2.3170547306127824E-2</v>
      </c>
      <c r="L54" s="1">
        <f t="shared" si="27"/>
        <v>2.2379874961388282E-2</v>
      </c>
      <c r="M54" s="82">
        <f t="shared" si="28"/>
        <v>2.6891194794488031E-2</v>
      </c>
      <c r="N54" s="1">
        <f t="shared" si="29"/>
        <v>1.4348333119857906E-2</v>
      </c>
    </row>
    <row r="55" spans="2:29" x14ac:dyDescent="0.35">
      <c r="B55" s="2" t="s">
        <v>35</v>
      </c>
      <c r="C55" s="1">
        <f t="shared" ref="C55:G55" si="32">C47*$K$1</f>
        <v>1.1512433253763439E-3</v>
      </c>
      <c r="D55" s="1">
        <f t="shared" si="32"/>
        <v>1.3148855103667025E-3</v>
      </c>
      <c r="E55" s="1">
        <f t="shared" si="32"/>
        <v>1.2187226970196484E-3</v>
      </c>
      <c r="F55" s="1">
        <f t="shared" si="32"/>
        <v>1.1956944266548256E-3</v>
      </c>
      <c r="G55" s="34">
        <f t="shared" si="32"/>
        <v>1.3033967607198375E-3</v>
      </c>
      <c r="I55" s="2" t="s">
        <v>35</v>
      </c>
      <c r="J55" s="1">
        <f t="shared" si="25"/>
        <v>1.3814919904516127E-2</v>
      </c>
      <c r="K55" s="1">
        <f t="shared" si="26"/>
        <v>1.5778626124400431E-2</v>
      </c>
      <c r="L55" s="1">
        <f t="shared" si="27"/>
        <v>1.462467236423578E-2</v>
      </c>
      <c r="M55" s="1">
        <f t="shared" si="28"/>
        <v>1.4348333119857906E-2</v>
      </c>
      <c r="N55" s="82">
        <f t="shared" si="29"/>
        <v>1.5640761128638048E-2</v>
      </c>
    </row>
    <row r="58" spans="2:29" s="46" customFormat="1" x14ac:dyDescent="0.35">
      <c r="P58" s="50"/>
    </row>
    <row r="60" spans="2:29" x14ac:dyDescent="0.35">
      <c r="B60" s="112" t="s">
        <v>61</v>
      </c>
      <c r="C60" s="112"/>
      <c r="D60" s="112"/>
      <c r="E60" s="112"/>
      <c r="F60" s="112"/>
      <c r="G60" s="112"/>
      <c r="R60" s="112" t="s">
        <v>62</v>
      </c>
      <c r="S60" s="112"/>
      <c r="T60" s="112"/>
      <c r="U60" s="112"/>
      <c r="V60" s="112"/>
      <c r="W60" s="112"/>
      <c r="X60" s="44"/>
      <c r="Y60" s="44"/>
      <c r="Z60" s="44"/>
      <c r="AA60" s="44"/>
      <c r="AB60" s="44"/>
      <c r="AC60" s="44"/>
    </row>
    <row r="61" spans="2:29" x14ac:dyDescent="0.35">
      <c r="B61" s="2"/>
      <c r="C61" s="1" t="s">
        <v>31</v>
      </c>
      <c r="D61" s="1" t="s">
        <v>32</v>
      </c>
      <c r="E61" s="1" t="s">
        <v>33</v>
      </c>
      <c r="F61" s="1" t="s">
        <v>34</v>
      </c>
      <c r="G61" s="1" t="s">
        <v>35</v>
      </c>
      <c r="R61" s="2"/>
      <c r="S61" s="2" t="s">
        <v>31</v>
      </c>
      <c r="T61" s="2" t="s">
        <v>32</v>
      </c>
      <c r="U61" s="2" t="s">
        <v>33</v>
      </c>
      <c r="V61" s="2" t="s">
        <v>34</v>
      </c>
      <c r="W61" s="2" t="s">
        <v>35</v>
      </c>
    </row>
    <row r="62" spans="2:29" x14ac:dyDescent="0.35">
      <c r="B62" s="2" t="s">
        <v>36</v>
      </c>
      <c r="C62" s="81">
        <v>0</v>
      </c>
      <c r="D62" s="25">
        <v>0</v>
      </c>
      <c r="E62" s="25">
        <v>0</v>
      </c>
      <c r="F62" s="25">
        <v>0</v>
      </c>
      <c r="G62" s="25">
        <v>0</v>
      </c>
      <c r="R62" s="2" t="s">
        <v>36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</row>
    <row r="63" spans="2:29" x14ac:dyDescent="0.35">
      <c r="B63" s="2" t="s">
        <v>37</v>
      </c>
      <c r="C63" s="1">
        <v>-8.7377433193156246E-5</v>
      </c>
      <c r="D63" s="33">
        <v>-2.0340852301649936E-4</v>
      </c>
      <c r="E63" s="1">
        <v>-1.7000500827016129E-4</v>
      </c>
      <c r="F63" s="1">
        <v>-2.2202336097839519E-4</v>
      </c>
      <c r="G63" s="1">
        <v>-7.2140155325724434E-5</v>
      </c>
      <c r="R63" s="2" t="s">
        <v>37</v>
      </c>
      <c r="S63" s="24">
        <v>-0.12727690268567388</v>
      </c>
      <c r="T63" s="24">
        <v>-0.26822504615141407</v>
      </c>
      <c r="U63" s="24">
        <v>-0.28316326536594227</v>
      </c>
      <c r="V63" s="24">
        <v>-0.31859933054731127</v>
      </c>
      <c r="W63" s="24">
        <v>-0.13714423793556393</v>
      </c>
    </row>
    <row r="64" spans="2:29" x14ac:dyDescent="0.35">
      <c r="B64" s="2" t="s">
        <v>38</v>
      </c>
      <c r="C64" s="1">
        <v>4.1699686655772449E-4</v>
      </c>
      <c r="D64" s="1">
        <v>3.5100467469851687E-4</v>
      </c>
      <c r="E64" s="33">
        <v>-6.6765786377016173E-5</v>
      </c>
      <c r="F64" s="1">
        <v>1.4192666733580056E-4</v>
      </c>
      <c r="G64" s="1">
        <v>2.4280766629865009E-4</v>
      </c>
      <c r="R64" s="2" t="s">
        <v>38</v>
      </c>
      <c r="S64" s="24">
        <v>0.35935272367706017</v>
      </c>
      <c r="T64" s="24">
        <v>0.27382993084317364</v>
      </c>
      <c r="U64" s="24">
        <v>-6.5791077421699831E-2</v>
      </c>
      <c r="V64" s="24">
        <v>0.1204891734341158</v>
      </c>
      <c r="W64" s="24">
        <v>0.2730868080603609</v>
      </c>
    </row>
    <row r="65" spans="2:29" x14ac:dyDescent="0.35">
      <c r="B65" s="2" t="s">
        <v>39</v>
      </c>
      <c r="C65" s="1">
        <v>7.2774654272919886E-6</v>
      </c>
      <c r="D65" s="1">
        <v>-1.3057297228467443E-4</v>
      </c>
      <c r="E65" s="1">
        <v>-1.765113720889059E-4</v>
      </c>
      <c r="F65" s="33">
        <v>-4.1332389907936196E-4</v>
      </c>
      <c r="G65" s="1">
        <v>-1.1361986645453239E-4</v>
      </c>
      <c r="R65" s="2" t="s">
        <v>39</v>
      </c>
      <c r="S65" s="24">
        <v>5.5756331842549923E-3</v>
      </c>
      <c r="T65" s="24">
        <v>-9.0562249273431011E-2</v>
      </c>
      <c r="U65" s="24">
        <v>-0.15463635881544971</v>
      </c>
      <c r="V65" s="24">
        <v>-0.3119610918656584</v>
      </c>
      <c r="W65" s="24">
        <v>-0.11361050619775639</v>
      </c>
      <c r="X65" s="44"/>
      <c r="Y65" s="44"/>
      <c r="Z65" s="44"/>
      <c r="AA65" s="44"/>
      <c r="AB65" s="44"/>
      <c r="AC65" s="44"/>
    </row>
    <row r="66" spans="2:29" x14ac:dyDescent="0.35">
      <c r="B66" s="2" t="s">
        <v>40</v>
      </c>
      <c r="C66" s="1">
        <v>-3.2006095127776267E-5</v>
      </c>
      <c r="D66" s="1">
        <v>-2.2480233542573942E-4</v>
      </c>
      <c r="E66" s="1">
        <v>-1.6873517450986645E-4</v>
      </c>
      <c r="F66" s="1">
        <v>-3.3208082755528711E-4</v>
      </c>
      <c r="G66" s="33">
        <v>-2.6159374713070985E-4</v>
      </c>
      <c r="R66" s="2" t="s">
        <v>40</v>
      </c>
      <c r="S66" s="24">
        <v>-2.9935300587170727E-2</v>
      </c>
      <c r="T66" s="24">
        <v>-0.19034068034802598</v>
      </c>
      <c r="U66" s="24">
        <v>-0.180460201266191</v>
      </c>
      <c r="V66" s="24">
        <v>-0.30597828429817381</v>
      </c>
      <c r="W66" s="24">
        <v>-0.31932172567382155</v>
      </c>
    </row>
    <row r="68" spans="2:29" x14ac:dyDescent="0.35">
      <c r="B68" s="112" t="s">
        <v>63</v>
      </c>
      <c r="C68" s="112"/>
      <c r="D68" s="112"/>
      <c r="E68" s="112"/>
      <c r="F68" s="112"/>
      <c r="G68" s="112"/>
      <c r="I68" s="112" t="s">
        <v>64</v>
      </c>
      <c r="J68" s="112"/>
      <c r="K68" s="112"/>
      <c r="L68" s="112"/>
      <c r="M68" s="112"/>
      <c r="N68" s="112"/>
    </row>
    <row r="69" spans="2:29" x14ac:dyDescent="0.35">
      <c r="B69" s="2"/>
      <c r="C69" s="1" t="s">
        <v>31</v>
      </c>
      <c r="D69" s="1" t="s">
        <v>32</v>
      </c>
      <c r="E69" s="1" t="s">
        <v>33</v>
      </c>
      <c r="F69" s="1" t="s">
        <v>34</v>
      </c>
      <c r="G69" s="1" t="s">
        <v>35</v>
      </c>
      <c r="I69" s="2"/>
      <c r="J69" s="1" t="s">
        <v>31</v>
      </c>
      <c r="K69" s="1" t="s">
        <v>32</v>
      </c>
      <c r="L69" s="1" t="s">
        <v>33</v>
      </c>
      <c r="M69" s="1" t="s">
        <v>34</v>
      </c>
      <c r="N69" s="1" t="s">
        <v>35</v>
      </c>
    </row>
    <row r="70" spans="2:29" x14ac:dyDescent="0.35">
      <c r="B70" s="2" t="s">
        <v>36</v>
      </c>
      <c r="C70" s="84">
        <f>C62*$K$1</f>
        <v>0</v>
      </c>
      <c r="D70" s="25">
        <f t="shared" ref="D70:G70" si="33">D62*$K$1</f>
        <v>0</v>
      </c>
      <c r="E70" s="25">
        <f t="shared" si="33"/>
        <v>0</v>
      </c>
      <c r="F70" s="25">
        <f t="shared" si="33"/>
        <v>0</v>
      </c>
      <c r="G70" s="25">
        <f t="shared" si="33"/>
        <v>0</v>
      </c>
      <c r="I70" s="2" t="s">
        <v>36</v>
      </c>
      <c r="J70" s="83">
        <f>C70*12</f>
        <v>0</v>
      </c>
      <c r="K70" s="25">
        <f t="shared" ref="K70:N70" si="34">D70*12</f>
        <v>0</v>
      </c>
      <c r="L70" s="25">
        <f t="shared" si="34"/>
        <v>0</v>
      </c>
      <c r="M70" s="25">
        <f t="shared" si="34"/>
        <v>0</v>
      </c>
      <c r="N70" s="25">
        <f t="shared" si="34"/>
        <v>0</v>
      </c>
    </row>
    <row r="71" spans="2:29" x14ac:dyDescent="0.35">
      <c r="B71" s="2" t="s">
        <v>37</v>
      </c>
      <c r="C71" s="1">
        <f t="shared" ref="C71:G71" si="35">C63*$K$1</f>
        <v>-8.8469651108070694E-5</v>
      </c>
      <c r="D71" s="34">
        <f t="shared" si="35"/>
        <v>-2.0595112955420559E-4</v>
      </c>
      <c r="E71" s="1">
        <f t="shared" si="35"/>
        <v>-1.7213007087353829E-4</v>
      </c>
      <c r="F71" s="1">
        <f t="shared" si="35"/>
        <v>-2.2479865299062513E-4</v>
      </c>
      <c r="G71" s="1">
        <f t="shared" si="35"/>
        <v>-7.304190726729598E-5</v>
      </c>
      <c r="I71" s="2" t="s">
        <v>37</v>
      </c>
      <c r="J71" s="1">
        <f t="shared" ref="J71:J74" si="36">C71*12</f>
        <v>-1.0616358132968483E-3</v>
      </c>
      <c r="K71" s="82">
        <f t="shared" ref="K71:K74" si="37">D71*12</f>
        <v>-2.471413554650467E-3</v>
      </c>
      <c r="L71" s="1">
        <f t="shared" ref="L71:L74" si="38">E71*12</f>
        <v>-2.0655608504824593E-3</v>
      </c>
      <c r="M71" s="1">
        <f t="shared" ref="M71:M74" si="39">F71*12</f>
        <v>-2.6975838358875015E-3</v>
      </c>
      <c r="N71" s="1">
        <f t="shared" ref="N71:N74" si="40">G71*12</f>
        <v>-8.7650288720755171E-4</v>
      </c>
    </row>
    <row r="72" spans="2:29" x14ac:dyDescent="0.35">
      <c r="B72" s="2" t="s">
        <v>38</v>
      </c>
      <c r="C72" s="1">
        <f t="shared" ref="C72:G72" si="41">C64*$K$1</f>
        <v>4.2220932738969602E-4</v>
      </c>
      <c r="D72" s="1">
        <f t="shared" si="41"/>
        <v>3.5539223313224832E-4</v>
      </c>
      <c r="E72" s="34">
        <f t="shared" si="41"/>
        <v>-6.7600358706728874E-5</v>
      </c>
      <c r="F72" s="1">
        <f t="shared" si="41"/>
        <v>1.4370075067749805E-4</v>
      </c>
      <c r="G72" s="1">
        <f t="shared" si="41"/>
        <v>2.458427621273832E-4</v>
      </c>
      <c r="I72" s="2" t="s">
        <v>38</v>
      </c>
      <c r="J72" s="1">
        <f t="shared" si="36"/>
        <v>5.0665119286763521E-3</v>
      </c>
      <c r="K72" s="1">
        <f t="shared" si="37"/>
        <v>4.26470679758698E-3</v>
      </c>
      <c r="L72" s="82">
        <f t="shared" si="38"/>
        <v>-8.1120430448074644E-4</v>
      </c>
      <c r="M72" s="1">
        <f t="shared" si="39"/>
        <v>1.7244090081299766E-3</v>
      </c>
      <c r="N72" s="1">
        <f t="shared" si="40"/>
        <v>2.9501131455285986E-3</v>
      </c>
    </row>
    <row r="73" spans="2:29" x14ac:dyDescent="0.35">
      <c r="B73" s="2" t="s">
        <v>39</v>
      </c>
      <c r="C73" s="1">
        <f t="shared" ref="C73:G73" si="42">C65*$K$1</f>
        <v>7.3684337451331379E-6</v>
      </c>
      <c r="D73" s="1">
        <f t="shared" si="42"/>
        <v>-1.3220513443823286E-4</v>
      </c>
      <c r="E73" s="1">
        <f t="shared" si="42"/>
        <v>-1.7871776424001722E-4</v>
      </c>
      <c r="F73" s="34">
        <f t="shared" si="42"/>
        <v>-4.1849044781785397E-4</v>
      </c>
      <c r="G73" s="1">
        <f t="shared" si="42"/>
        <v>-1.1504011478521403E-4</v>
      </c>
      <c r="I73" s="2" t="s">
        <v>39</v>
      </c>
      <c r="J73" s="1">
        <f t="shared" si="36"/>
        <v>8.8421204941597654E-5</v>
      </c>
      <c r="K73" s="1">
        <f t="shared" si="37"/>
        <v>-1.5864616132587944E-3</v>
      </c>
      <c r="L73" s="1">
        <f t="shared" si="38"/>
        <v>-2.1446131708802068E-3</v>
      </c>
      <c r="M73" s="82">
        <f t="shared" si="39"/>
        <v>-5.0218853738142472E-3</v>
      </c>
      <c r="N73" s="1">
        <f t="shared" si="40"/>
        <v>-1.3804813774225683E-3</v>
      </c>
    </row>
    <row r="74" spans="2:29" x14ac:dyDescent="0.35">
      <c r="B74" s="2" t="s">
        <v>40</v>
      </c>
      <c r="C74" s="1">
        <f t="shared" ref="C74:G74" si="43">C66*$K$1</f>
        <v>-3.2406171316873469E-5</v>
      </c>
      <c r="D74" s="1">
        <f t="shared" si="43"/>
        <v>-2.2761236461856115E-4</v>
      </c>
      <c r="E74" s="1">
        <f t="shared" si="43"/>
        <v>-1.7084436419123977E-4</v>
      </c>
      <c r="F74" s="1">
        <f t="shared" si="43"/>
        <v>-3.3623183789972816E-4</v>
      </c>
      <c r="G74" s="34">
        <f t="shared" si="43"/>
        <v>-2.6486366896984371E-4</v>
      </c>
      <c r="I74" s="2" t="s">
        <v>40</v>
      </c>
      <c r="J74" s="1">
        <f t="shared" si="36"/>
        <v>-3.8887405580248166E-4</v>
      </c>
      <c r="K74" s="1">
        <f t="shared" si="37"/>
        <v>-2.7313483754227339E-3</v>
      </c>
      <c r="L74" s="1">
        <f t="shared" si="38"/>
        <v>-2.0501323702948773E-3</v>
      </c>
      <c r="M74" s="1">
        <f t="shared" si="39"/>
        <v>-4.0347820547967381E-3</v>
      </c>
      <c r="N74" s="82">
        <f t="shared" si="40"/>
        <v>-3.1783640276381248E-3</v>
      </c>
    </row>
    <row r="76" spans="2:29" x14ac:dyDescent="0.35"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2:29" x14ac:dyDescent="0.35"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pans="2:29" x14ac:dyDescent="0.35"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2:29" x14ac:dyDescent="0.35"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pans="2:29" x14ac:dyDescent="0.35"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pans="3:29" x14ac:dyDescent="0.35"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pans="3:29" x14ac:dyDescent="0.35"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5" spans="3:29" x14ac:dyDescent="0.35">
      <c r="T85" s="11"/>
      <c r="U85" s="11"/>
      <c r="V85" s="11"/>
      <c r="W85" s="11"/>
      <c r="X85" s="11"/>
    </row>
    <row r="86" spans="3:29" x14ac:dyDescent="0.35">
      <c r="T86" s="11"/>
      <c r="U86" s="11"/>
      <c r="V86" s="11"/>
      <c r="W86" s="11"/>
      <c r="X86" s="11"/>
    </row>
    <row r="87" spans="3:29" x14ac:dyDescent="0.35">
      <c r="T87" s="11"/>
      <c r="U87" s="11"/>
      <c r="V87" s="11"/>
      <c r="W87" s="11"/>
      <c r="X87" s="11"/>
    </row>
    <row r="88" spans="3:29" x14ac:dyDescent="0.35">
      <c r="T88" s="11"/>
      <c r="U88" s="11"/>
      <c r="V88" s="11"/>
      <c r="W88" s="11"/>
      <c r="X88" s="11"/>
    </row>
    <row r="89" spans="3:29" x14ac:dyDescent="0.35">
      <c r="T89" s="11"/>
      <c r="U89" s="11"/>
      <c r="V89" s="11"/>
      <c r="W89" s="11"/>
      <c r="X89" s="11"/>
    </row>
    <row r="90" spans="3:29" x14ac:dyDescent="0.35">
      <c r="C90" s="32"/>
      <c r="D90" s="32"/>
      <c r="E90" s="32"/>
      <c r="F90" s="32"/>
      <c r="G90" s="32"/>
      <c r="H90" s="32"/>
      <c r="I90" s="32"/>
      <c r="J90" s="32"/>
      <c r="K90" s="32"/>
      <c r="L90" s="32"/>
      <c r="T90" s="11"/>
      <c r="U90" s="11"/>
      <c r="V90" s="11"/>
      <c r="W90" s="11"/>
      <c r="X90" s="11"/>
    </row>
    <row r="91" spans="3:29" x14ac:dyDescent="0.35">
      <c r="C91" s="32"/>
      <c r="D91" s="32"/>
      <c r="E91" s="32"/>
      <c r="F91" s="32"/>
      <c r="G91" s="32"/>
      <c r="H91" s="32"/>
      <c r="I91" s="32"/>
      <c r="J91" s="32"/>
      <c r="K91" s="32"/>
      <c r="L91" s="32"/>
    </row>
    <row r="92" spans="3:29" x14ac:dyDescent="0.35">
      <c r="C92" s="32"/>
      <c r="D92" s="32"/>
      <c r="E92" s="32"/>
      <c r="F92" s="32"/>
      <c r="G92" s="32"/>
      <c r="H92" s="32"/>
      <c r="I92" s="32"/>
      <c r="J92" s="32"/>
      <c r="K92" s="32"/>
      <c r="L92" s="32"/>
    </row>
    <row r="93" spans="3:29" x14ac:dyDescent="0.35">
      <c r="C93" s="32"/>
      <c r="D93" s="32"/>
      <c r="E93" s="32"/>
      <c r="F93" s="32"/>
      <c r="G93" s="32"/>
      <c r="H93" s="32"/>
      <c r="I93" s="32"/>
      <c r="J93" s="32"/>
      <c r="K93" s="32"/>
      <c r="L93" s="32"/>
    </row>
    <row r="94" spans="3:29" x14ac:dyDescent="0.35">
      <c r="C94" s="32"/>
      <c r="D94" s="32"/>
      <c r="E94" s="32"/>
      <c r="F94" s="32"/>
      <c r="G94" s="32"/>
      <c r="H94" s="32"/>
      <c r="I94" s="32"/>
      <c r="J94" s="32"/>
      <c r="K94" s="32"/>
      <c r="L94" s="32"/>
    </row>
    <row r="95" spans="3:29" x14ac:dyDescent="0.35">
      <c r="C95" s="32"/>
      <c r="D95" s="32"/>
      <c r="E95" s="32"/>
      <c r="F95" s="32"/>
      <c r="G95" s="32"/>
      <c r="H95" s="32"/>
      <c r="I95" s="32"/>
      <c r="J95" s="32"/>
      <c r="K95" s="32"/>
      <c r="L95" s="32"/>
    </row>
    <row r="96" spans="3:29" x14ac:dyDescent="0.35">
      <c r="C96" s="32"/>
      <c r="D96" s="32"/>
      <c r="E96" s="32"/>
      <c r="F96" s="32"/>
      <c r="G96" s="32"/>
      <c r="H96" s="32"/>
      <c r="I96" s="32"/>
      <c r="J96" s="32"/>
      <c r="K96" s="32"/>
      <c r="L96" s="32"/>
    </row>
    <row r="97" spans="3:12" x14ac:dyDescent="0.35">
      <c r="C97" s="32"/>
      <c r="D97" s="32"/>
      <c r="E97" s="32"/>
      <c r="F97" s="32"/>
      <c r="G97" s="32"/>
      <c r="H97" s="32"/>
      <c r="I97" s="32"/>
      <c r="J97" s="32"/>
      <c r="K97" s="32"/>
      <c r="L97" s="32"/>
    </row>
    <row r="98" spans="3:12" x14ac:dyDescent="0.35">
      <c r="C98" s="32"/>
      <c r="D98" s="32"/>
      <c r="E98" s="32"/>
      <c r="F98" s="32"/>
      <c r="G98" s="32"/>
      <c r="H98" s="32"/>
      <c r="I98" s="32"/>
      <c r="J98" s="32"/>
      <c r="K98" s="32"/>
      <c r="L98" s="32"/>
    </row>
    <row r="99" spans="3:12" x14ac:dyDescent="0.35">
      <c r="C99" s="32"/>
      <c r="D99" s="32"/>
      <c r="E99" s="32"/>
      <c r="F99" s="32"/>
      <c r="G99" s="32"/>
      <c r="H99" s="32"/>
      <c r="I99" s="32"/>
      <c r="J99" s="32"/>
      <c r="K99" s="32"/>
      <c r="L99" s="32"/>
    </row>
    <row r="104" spans="3:12" x14ac:dyDescent="0.35">
      <c r="C104" s="32"/>
      <c r="D104" s="32"/>
      <c r="E104" s="32"/>
      <c r="F104" s="32"/>
      <c r="G104" s="32"/>
      <c r="H104" s="32"/>
      <c r="I104" s="32"/>
      <c r="J104" s="32"/>
      <c r="K104" s="32"/>
      <c r="L104" s="32"/>
    </row>
    <row r="105" spans="3:12" x14ac:dyDescent="0.35">
      <c r="C105" s="32"/>
      <c r="D105" s="32"/>
      <c r="E105" s="32"/>
      <c r="F105" s="32"/>
      <c r="G105" s="32"/>
      <c r="H105" s="32"/>
      <c r="I105" s="32"/>
      <c r="J105" s="32"/>
      <c r="K105" s="32"/>
      <c r="L105" s="32"/>
    </row>
    <row r="106" spans="3:12" x14ac:dyDescent="0.35">
      <c r="C106" s="32"/>
      <c r="D106" s="32"/>
      <c r="E106" s="32"/>
      <c r="F106" s="32"/>
      <c r="G106" s="32"/>
      <c r="H106" s="32"/>
      <c r="I106" s="32"/>
      <c r="J106" s="32"/>
      <c r="K106" s="32"/>
      <c r="L106" s="32"/>
    </row>
    <row r="107" spans="3:12" x14ac:dyDescent="0.35">
      <c r="C107" s="32"/>
      <c r="D107" s="32"/>
      <c r="E107" s="32"/>
      <c r="F107" s="32"/>
      <c r="G107" s="32"/>
      <c r="H107" s="32"/>
      <c r="I107" s="32"/>
      <c r="J107" s="32"/>
      <c r="K107" s="32"/>
      <c r="L107" s="32"/>
    </row>
    <row r="108" spans="3:12" x14ac:dyDescent="0.35">
      <c r="C108" s="32"/>
      <c r="D108" s="32"/>
      <c r="E108" s="32"/>
      <c r="F108" s="32"/>
      <c r="G108" s="32"/>
      <c r="H108" s="32"/>
      <c r="I108" s="32"/>
      <c r="J108" s="32"/>
      <c r="K108" s="32"/>
      <c r="L108" s="32"/>
    </row>
    <row r="109" spans="3:12" x14ac:dyDescent="0.35">
      <c r="C109" s="32"/>
      <c r="D109" s="32"/>
      <c r="E109" s="32"/>
      <c r="F109" s="32"/>
      <c r="G109" s="32"/>
      <c r="H109" s="32"/>
      <c r="I109" s="32"/>
      <c r="J109" s="32"/>
      <c r="K109" s="32"/>
      <c r="L109" s="32"/>
    </row>
    <row r="110" spans="3:12" x14ac:dyDescent="0.35">
      <c r="C110" s="32"/>
      <c r="D110" s="32"/>
      <c r="E110" s="32"/>
      <c r="F110" s="32"/>
      <c r="G110" s="32"/>
      <c r="H110" s="32"/>
      <c r="I110" s="32"/>
      <c r="J110" s="32"/>
      <c r="K110" s="32"/>
      <c r="L110" s="32"/>
    </row>
    <row r="111" spans="3:12" x14ac:dyDescent="0.35">
      <c r="C111" s="32"/>
      <c r="D111" s="32"/>
      <c r="E111" s="32"/>
      <c r="F111" s="32"/>
      <c r="G111" s="32"/>
      <c r="H111" s="32"/>
      <c r="I111" s="32"/>
      <c r="J111" s="32"/>
      <c r="K111" s="32"/>
      <c r="L111" s="32"/>
    </row>
    <row r="112" spans="3:12" x14ac:dyDescent="0.35">
      <c r="C112" s="32"/>
      <c r="D112" s="32"/>
      <c r="E112" s="32"/>
      <c r="F112" s="32"/>
      <c r="G112" s="32"/>
      <c r="H112" s="32"/>
      <c r="I112" s="32"/>
      <c r="J112" s="32"/>
      <c r="K112" s="32"/>
      <c r="L112" s="32"/>
    </row>
    <row r="113" spans="2:12" x14ac:dyDescent="0.35">
      <c r="C113" s="32"/>
      <c r="D113" s="32"/>
      <c r="E113" s="32"/>
      <c r="F113" s="32"/>
      <c r="G113" s="32"/>
      <c r="H113" s="32"/>
      <c r="I113" s="32"/>
      <c r="J113" s="32"/>
      <c r="K113" s="32"/>
      <c r="L113" s="32"/>
    </row>
    <row r="116" spans="2:12" x14ac:dyDescent="0.35"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</row>
    <row r="118" spans="2:12" x14ac:dyDescent="0.35"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2:12" x14ac:dyDescent="0.35"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2:12" x14ac:dyDescent="0.35"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2:12" x14ac:dyDescent="0.35"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2:12" x14ac:dyDescent="0.35"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2:12" x14ac:dyDescent="0.35"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2:12" x14ac:dyDescent="0.35"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2:12" x14ac:dyDescent="0.35"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2:12" x14ac:dyDescent="0.35"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2:12" x14ac:dyDescent="0.35"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</sheetData>
  <mergeCells count="18">
    <mergeCell ref="B60:G60"/>
    <mergeCell ref="B68:G68"/>
    <mergeCell ref="I68:N68"/>
    <mergeCell ref="R60:W60"/>
    <mergeCell ref="Q1:S2"/>
    <mergeCell ref="R3:W3"/>
    <mergeCell ref="R22:W22"/>
    <mergeCell ref="B41:G41"/>
    <mergeCell ref="B49:G49"/>
    <mergeCell ref="I49:N49"/>
    <mergeCell ref="B11:G11"/>
    <mergeCell ref="B3:G3"/>
    <mergeCell ref="I11:N11"/>
    <mergeCell ref="A1:C2"/>
    <mergeCell ref="B30:G30"/>
    <mergeCell ref="I30:N30"/>
    <mergeCell ref="B22:G22"/>
    <mergeCell ref="R41:W4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E4454-8EA3-4DDB-A571-71A8DA9C3B3D}">
  <dimension ref="B1:O42"/>
  <sheetViews>
    <sheetView showGridLines="0" workbookViewId="0">
      <selection activeCell="K9" sqref="K9"/>
    </sheetView>
  </sheetViews>
  <sheetFormatPr baseColWidth="10" defaultColWidth="8.7265625" defaultRowHeight="14.5" x14ac:dyDescent="0.35"/>
  <cols>
    <col min="1" max="1" width="3.7265625" customWidth="1"/>
    <col min="2" max="2" width="31.7265625" bestFit="1" customWidth="1"/>
    <col min="3" max="4" width="10.7265625" bestFit="1" customWidth="1"/>
    <col min="5" max="5" width="8.1796875" bestFit="1" customWidth="1"/>
    <col min="6" max="6" width="9.54296875" bestFit="1" customWidth="1"/>
    <col min="7" max="7" width="9.81640625" bestFit="1" customWidth="1"/>
    <col min="8" max="8" width="8.7265625" bestFit="1" customWidth="1"/>
    <col min="9" max="9" width="6.54296875" bestFit="1" customWidth="1"/>
    <col min="10" max="10" width="5.81640625" bestFit="1" customWidth="1"/>
    <col min="11" max="11" width="7.81640625" bestFit="1" customWidth="1"/>
    <col min="12" max="12" width="3" customWidth="1"/>
    <col min="13" max="13" width="9.81640625" bestFit="1" customWidth="1"/>
    <col min="14" max="14" width="17.26953125" bestFit="1" customWidth="1"/>
    <col min="15" max="15" width="20" bestFit="1" customWidth="1"/>
    <col min="17" max="17" width="18" bestFit="1" customWidth="1"/>
    <col min="18" max="18" width="18.1796875" bestFit="1" customWidth="1"/>
    <col min="19" max="19" width="17.54296875" bestFit="1" customWidth="1"/>
  </cols>
  <sheetData>
    <row r="1" spans="2:15" x14ac:dyDescent="0.35">
      <c r="B1" t="s">
        <v>65</v>
      </c>
    </row>
    <row r="2" spans="2:15" x14ac:dyDescent="0.35">
      <c r="B2" s="2"/>
      <c r="C2" s="10" t="s">
        <v>66</v>
      </c>
      <c r="D2" s="10" t="s">
        <v>67</v>
      </c>
      <c r="E2" s="10" t="s">
        <v>68</v>
      </c>
      <c r="F2" s="10" t="s">
        <v>69</v>
      </c>
      <c r="G2" s="10" t="s">
        <v>70</v>
      </c>
      <c r="H2" s="10" t="s">
        <v>71</v>
      </c>
      <c r="I2" s="10" t="s">
        <v>72</v>
      </c>
      <c r="J2" s="10" t="s">
        <v>73</v>
      </c>
      <c r="K2" s="10" t="s">
        <v>74</v>
      </c>
    </row>
    <row r="3" spans="2:15" x14ac:dyDescent="0.35">
      <c r="B3" s="31" t="s">
        <v>75</v>
      </c>
      <c r="C3" s="99" t="s">
        <v>76</v>
      </c>
      <c r="D3" s="99" t="s">
        <v>77</v>
      </c>
      <c r="E3" s="99" t="s">
        <v>78</v>
      </c>
      <c r="F3" s="99" t="s">
        <v>79</v>
      </c>
      <c r="G3" s="99" t="s">
        <v>80</v>
      </c>
      <c r="H3" s="99" t="s">
        <v>81</v>
      </c>
      <c r="I3" s="68" t="s">
        <v>82</v>
      </c>
      <c r="J3" s="68" t="s">
        <v>83</v>
      </c>
      <c r="K3" s="68" t="s">
        <v>84</v>
      </c>
      <c r="M3" s="30" t="s">
        <v>75</v>
      </c>
      <c r="N3" s="31" t="s">
        <v>85</v>
      </c>
      <c r="O3" s="31" t="s">
        <v>86</v>
      </c>
    </row>
    <row r="4" spans="2:15" x14ac:dyDescent="0.35">
      <c r="B4" s="2" t="s">
        <v>31</v>
      </c>
      <c r="C4" s="26">
        <f>12*_xlfn.VAR.S('Part 1.2 returns'!B4:B84)</f>
        <v>2.6705829317335075E-2</v>
      </c>
      <c r="D4" s="41">
        <f>12*_xlfn.VAR.S('Part 1.2 returns'!G4:G84)</f>
        <v>0</v>
      </c>
      <c r="E4" s="41">
        <f>12*_xlfn.COVARIANCE.S('Part 1.2 returns'!B4:B84,'Part 1.2 returns'!G4:G84)</f>
        <v>0</v>
      </c>
      <c r="F4" s="42" t="s">
        <v>87</v>
      </c>
      <c r="G4" s="26">
        <f>C4+D4+2*E4</f>
        <v>2.6705829317335075E-2</v>
      </c>
      <c r="H4" s="26">
        <f>12*_xlfn.VAR.S('Part 1.2 returns'!U4:U84)</f>
        <v>2.6705829317335103E-2</v>
      </c>
      <c r="I4" s="69">
        <f>C4/G4</f>
        <v>1</v>
      </c>
      <c r="J4" s="69">
        <f>D4/G4</f>
        <v>0</v>
      </c>
      <c r="K4" s="69">
        <f>2*E4/G4</f>
        <v>0</v>
      </c>
      <c r="M4" s="2" t="s">
        <v>31</v>
      </c>
      <c r="N4" s="42">
        <f>I4</f>
        <v>1</v>
      </c>
      <c r="O4" s="97">
        <f>J4+K4</f>
        <v>0</v>
      </c>
    </row>
    <row r="5" spans="2:15" x14ac:dyDescent="0.35">
      <c r="B5" s="2" t="s">
        <v>32</v>
      </c>
      <c r="C5" s="26">
        <f>12*_xlfn.VAR.S('Part 1.2 returns'!C4:C84)</f>
        <v>3.2587146655928871E-2</v>
      </c>
      <c r="D5" s="26">
        <f>12*_xlfn.VAR.S('Part 1.2 returns'!H4:H84)</f>
        <v>2.6052287130829523E-3</v>
      </c>
      <c r="E5" s="40">
        <f>12*_xlfn.COVARIANCE.S('Part 1.2 returns'!C4:C84,'Part 1.2 returns'!H4:H84)</f>
        <v>-2.4714135546504675E-3</v>
      </c>
      <c r="F5" s="40">
        <f>CORREL('Part 1.2 returns'!C4:C84,'Part 1.2 returns'!H4:H84)</f>
        <v>-0.26822504615141407</v>
      </c>
      <c r="G5" s="26">
        <f t="shared" ref="G5:G8" si="0">C5+D5+2*E5</f>
        <v>3.0249548259710893E-2</v>
      </c>
      <c r="H5" s="26">
        <f>12*_xlfn.VAR.S('Part 1.2 returns'!V4:V84)</f>
        <v>3.0249548259710872E-2</v>
      </c>
      <c r="I5" s="70">
        <f>C5/G5</f>
        <v>1.077277134063235</v>
      </c>
      <c r="J5" s="70">
        <f>D5/G5</f>
        <v>8.6124549388819582E-2</v>
      </c>
      <c r="K5" s="70">
        <f>2*E5/G5</f>
        <v>-0.16340168345205483</v>
      </c>
      <c r="M5" s="2" t="s">
        <v>32</v>
      </c>
      <c r="N5" s="42">
        <f>I5</f>
        <v>1.077277134063235</v>
      </c>
      <c r="O5" s="97">
        <f>J5+K5</f>
        <v>-7.7277134063235248E-2</v>
      </c>
    </row>
    <row r="6" spans="2:15" x14ac:dyDescent="0.35">
      <c r="B6" s="2" t="s">
        <v>33</v>
      </c>
      <c r="C6" s="26">
        <f>12*_xlfn.VAR.S('Part 1.2 returns'!D4:D84)</f>
        <v>2.0424729214797335E-2</v>
      </c>
      <c r="D6" s="26">
        <f>12*_xlfn.VAR.P('Part 1.2 returns'!I4:I84)</f>
        <v>7.3514863690868244E-3</v>
      </c>
      <c r="E6" s="40">
        <f>12*_xlfn.COVARIANCE.S('Part 1.2 returns'!D4:D84,'Part 1.2 returns'!I4:I84)</f>
        <v>-8.1120430448074644E-4</v>
      </c>
      <c r="F6" s="40">
        <f>CORREL('Part 1.2 returns'!D4:D84,'Part 1.2 returns'!I4:I84)</f>
        <v>-6.5791077421699831E-2</v>
      </c>
      <c r="G6" s="26">
        <f t="shared" si="0"/>
        <v>2.6153806974922665E-2</v>
      </c>
      <c r="H6" s="26">
        <f>12*_xlfn.VAR.S('Part 1.2 returns'!W4:W84)</f>
        <v>2.6245700554536268E-2</v>
      </c>
      <c r="I6" s="70">
        <f>C6/G6</f>
        <v>0.78094669867302291</v>
      </c>
      <c r="J6" s="70">
        <f>D6/G6</f>
        <v>0.28108666459669635</v>
      </c>
      <c r="K6" s="70">
        <f t="shared" ref="K6:K8" si="1">2*E6/G6</f>
        <v>-6.2033363269719179E-2</v>
      </c>
      <c r="M6" s="2" t="s">
        <v>33</v>
      </c>
      <c r="N6" s="42">
        <f>I6</f>
        <v>0.78094669867302291</v>
      </c>
      <c r="O6" s="97">
        <f>J6+K6</f>
        <v>0.21905330132697717</v>
      </c>
    </row>
    <row r="7" spans="2:15" x14ac:dyDescent="0.35">
      <c r="B7" s="2" t="s">
        <v>88</v>
      </c>
      <c r="C7" s="26">
        <f>12*_xlfn.VAR.S('Part 1.2 returns'!E4:E84)</f>
        <v>2.7517839128647956E-2</v>
      </c>
      <c r="D7" s="26">
        <f>12*_xlfn.VAR.S('Part 1.2 returns'!J4:J84)</f>
        <v>9.4171264134685594E-3</v>
      </c>
      <c r="E7" s="40">
        <f>12*_xlfn.COVARIANCE.S('Part 1.2 returns'!E4:E84,'Part 1.2 returns'!J4:J84)</f>
        <v>-5.0218853738142472E-3</v>
      </c>
      <c r="F7" s="40">
        <f>CORREL('Part 1.2 returns'!E4:E84,'Part 1.2 returns'!J4:J84)</f>
        <v>-0.3119610918656584</v>
      </c>
      <c r="G7" s="26">
        <f t="shared" si="0"/>
        <v>2.6891194794488024E-2</v>
      </c>
      <c r="H7" s="26">
        <f>12*_xlfn.VAR.S('Part 1.2 returns'!X4:X84)</f>
        <v>2.6891194794488031E-2</v>
      </c>
      <c r="I7" s="70">
        <f t="shared" ref="I7:I8" si="2">C7/G7</f>
        <v>1.023302956188781</v>
      </c>
      <c r="J7" s="70">
        <f t="shared" ref="J7:J8" si="3">D7/G7</f>
        <v>0.35019367809565749</v>
      </c>
      <c r="K7" s="70">
        <f>2*E7/G7</f>
        <v>-0.37349663428443869</v>
      </c>
      <c r="M7" s="2" t="s">
        <v>88</v>
      </c>
      <c r="N7" s="42">
        <f t="shared" ref="N7:N8" si="4">I7</f>
        <v>1.023302956188781</v>
      </c>
      <c r="O7" s="97">
        <f t="shared" ref="O7:O8" si="5">J7+K7</f>
        <v>-2.3302956188781199E-2</v>
      </c>
    </row>
    <row r="8" spans="2:15" x14ac:dyDescent="0.35">
      <c r="B8" s="2" t="s">
        <v>35</v>
      </c>
      <c r="C8" s="26">
        <f>12*_xlfn.VAR.S('Part 1.2 returns'!F4:F84)</f>
        <v>1.5678543481504163E-2</v>
      </c>
      <c r="D8" s="26">
        <f>12*_xlfn.VAR.S('Part 1.2 returns'!K4:K84)</f>
        <v>6.3189457024101468E-3</v>
      </c>
      <c r="E8" s="40">
        <f>12*_xlfn.COVARIANCE.S('Part 1.2 returns'!F4:F84,'Part 1.2 returns'!K4:K84)</f>
        <v>-3.1783640276381248E-3</v>
      </c>
      <c r="F8" s="40">
        <f>CORREL('Part 1.2 returns'!F4:F84,'Part 1.2 returns'!K4:K84)</f>
        <v>-0.31932172567382155</v>
      </c>
      <c r="G8" s="26">
        <f t="shared" si="0"/>
        <v>1.5640761128638062E-2</v>
      </c>
      <c r="H8" s="26">
        <f>12*_xlfn.VAR.S('Part 1.2 returns'!Y4:Y84)</f>
        <v>1.5640761128638048E-2</v>
      </c>
      <c r="I8" s="70">
        <f t="shared" si="2"/>
        <v>1.0024156339039614</v>
      </c>
      <c r="J8" s="70">
        <f t="shared" si="3"/>
        <v>0.40400500016845259</v>
      </c>
      <c r="K8" s="70">
        <f t="shared" si="1"/>
        <v>-0.40642063407241419</v>
      </c>
      <c r="M8" s="2" t="s">
        <v>35</v>
      </c>
      <c r="N8" s="42">
        <f t="shared" si="4"/>
        <v>1.0024156339039614</v>
      </c>
      <c r="O8" s="97">
        <f t="shared" si="5"/>
        <v>-2.4156339039616004E-3</v>
      </c>
    </row>
    <row r="9" spans="2:15" x14ac:dyDescent="0.35">
      <c r="C9" s="43"/>
      <c r="D9" s="43"/>
      <c r="E9" s="55"/>
      <c r="F9" s="55"/>
      <c r="G9" s="43"/>
      <c r="H9" s="43"/>
      <c r="I9" s="56"/>
      <c r="J9" s="56"/>
      <c r="K9" s="56"/>
      <c r="N9" s="57"/>
      <c r="O9" s="58"/>
    </row>
    <row r="10" spans="2:15" x14ac:dyDescent="0.35">
      <c r="B10" t="s">
        <v>89</v>
      </c>
    </row>
    <row r="11" spans="2:15" x14ac:dyDescent="0.35">
      <c r="B11" s="53"/>
      <c r="C11" s="90" t="s">
        <v>31</v>
      </c>
      <c r="D11" s="90" t="s">
        <v>32</v>
      </c>
      <c r="E11" s="90" t="s">
        <v>33</v>
      </c>
      <c r="F11" s="90" t="s">
        <v>34</v>
      </c>
      <c r="G11" s="90" t="s">
        <v>35</v>
      </c>
    </row>
    <row r="12" spans="2:15" x14ac:dyDescent="0.35">
      <c r="B12" s="114" t="s">
        <v>90</v>
      </c>
      <c r="C12" s="114"/>
      <c r="D12" s="114"/>
      <c r="E12" s="114"/>
      <c r="F12" s="114"/>
      <c r="G12" s="114"/>
    </row>
    <row r="13" spans="2:15" x14ac:dyDescent="0.35">
      <c r="B13" t="s">
        <v>31</v>
      </c>
      <c r="C13" s="54">
        <f>'Cov. Corr.'!S5</f>
        <v>1</v>
      </c>
      <c r="D13" s="32">
        <f>'Cov. Corr.'!T5</f>
        <v>0.8690676241047216</v>
      </c>
      <c r="E13" s="32">
        <f>'Cov. Corr.'!U5</f>
        <v>0.72189763821960418</v>
      </c>
      <c r="F13" s="32">
        <f>'Cov. Corr.'!V5</f>
        <v>0.79865460622055295</v>
      </c>
      <c r="G13" s="32">
        <f>'Cov. Corr.'!W5</f>
        <v>0.69414223840059897</v>
      </c>
    </row>
    <row r="14" spans="2:15" x14ac:dyDescent="0.35">
      <c r="B14" t="s">
        <v>32</v>
      </c>
      <c r="C14" s="32">
        <f>'Cov. Corr.'!S6</f>
        <v>0.8690676241047216</v>
      </c>
      <c r="D14" s="54">
        <f>'Cov. Corr.'!T6</f>
        <v>1</v>
      </c>
      <c r="E14" s="32">
        <f>'Cov. Corr.'!U6</f>
        <v>0.80993498565758903</v>
      </c>
      <c r="F14" s="32">
        <f>'Cov. Corr.'!V6</f>
        <v>0.81052050657359553</v>
      </c>
      <c r="G14" s="32">
        <f>'Cov. Corr.'!W6</f>
        <v>0.75846216676457356</v>
      </c>
    </row>
    <row r="15" spans="2:15" x14ac:dyDescent="0.35">
      <c r="B15" t="s">
        <v>33</v>
      </c>
      <c r="C15" s="32">
        <f>'Cov. Corr.'!S7</f>
        <v>0.72189763821960418</v>
      </c>
      <c r="D15" s="32">
        <f>'Cov. Corr.'!T7</f>
        <v>0.80993498565758903</v>
      </c>
      <c r="E15" s="54">
        <f>'Cov. Corr.'!U7</f>
        <v>1</v>
      </c>
      <c r="F15" s="32">
        <f>'Cov. Corr.'!V7</f>
        <v>0.76700328327235345</v>
      </c>
      <c r="G15" s="32">
        <f>'Cov. Corr.'!W7</f>
        <v>0.64260229865794938</v>
      </c>
    </row>
    <row r="16" spans="2:15" x14ac:dyDescent="0.35">
      <c r="B16" t="s">
        <v>34</v>
      </c>
      <c r="C16" s="32">
        <f>'Cov. Corr.'!S8</f>
        <v>0.79865460622055295</v>
      </c>
      <c r="D16" s="32">
        <f>'Cov. Corr.'!T8</f>
        <v>0.81052050657359553</v>
      </c>
      <c r="E16" s="32">
        <f>'Cov. Corr.'!U8</f>
        <v>0.76700328327235345</v>
      </c>
      <c r="F16" s="54">
        <f>'Cov. Corr.'!V8</f>
        <v>1</v>
      </c>
      <c r="G16" s="32">
        <f>'Cov. Corr.'!W8</f>
        <v>0.69898228584560562</v>
      </c>
    </row>
    <row r="17" spans="2:9" x14ac:dyDescent="0.35">
      <c r="B17" t="s">
        <v>35</v>
      </c>
      <c r="C17" s="32">
        <f>'Cov. Corr.'!S9</f>
        <v>0.69414223840059897</v>
      </c>
      <c r="D17" s="32">
        <f>'Cov. Corr.'!T9</f>
        <v>0.75846216676457356</v>
      </c>
      <c r="E17" s="32">
        <f>'Cov. Corr.'!U9</f>
        <v>0.64260229865794938</v>
      </c>
      <c r="F17" s="32">
        <f>'Cov. Corr.'!V9</f>
        <v>0.69898228584560562</v>
      </c>
      <c r="G17" s="54">
        <f>'Cov. Corr.'!W9</f>
        <v>1</v>
      </c>
    </row>
    <row r="18" spans="2:9" x14ac:dyDescent="0.35">
      <c r="B18" s="113" t="s">
        <v>91</v>
      </c>
      <c r="C18" s="113"/>
      <c r="D18" s="113"/>
      <c r="E18" s="113"/>
      <c r="F18" s="113"/>
      <c r="G18" s="113"/>
    </row>
    <row r="19" spans="2:9" x14ac:dyDescent="0.35">
      <c r="B19" t="s">
        <v>36</v>
      </c>
      <c r="C19" s="54">
        <f>'Cov. Corr.'!S24</f>
        <v>1</v>
      </c>
      <c r="D19" s="36">
        <f>'Cov. Corr.'!T24</f>
        <v>0</v>
      </c>
      <c r="E19" s="36">
        <f>'Cov. Corr.'!U24</f>
        <v>0</v>
      </c>
      <c r="F19" s="36">
        <f>'Cov. Corr.'!V24</f>
        <v>0</v>
      </c>
      <c r="G19" s="36">
        <f>'Cov. Corr.'!W24</f>
        <v>0</v>
      </c>
    </row>
    <row r="20" spans="2:9" x14ac:dyDescent="0.35">
      <c r="B20" t="s">
        <v>37</v>
      </c>
      <c r="C20" s="36">
        <f>'Cov. Corr.'!S25</f>
        <v>0</v>
      </c>
      <c r="D20" s="54">
        <f>'Cov. Corr.'!T25</f>
        <v>1</v>
      </c>
      <c r="E20" s="32">
        <f>'Cov. Corr.'!U25</f>
        <v>0.48223068037818539</v>
      </c>
      <c r="F20" s="32">
        <f>'Cov. Corr.'!V25</f>
        <v>0.6426648383268283</v>
      </c>
      <c r="G20" s="32">
        <f>'Cov. Corr.'!W25</f>
        <v>0.55271306831216249</v>
      </c>
    </row>
    <row r="21" spans="2:9" x14ac:dyDescent="0.35">
      <c r="B21" t="s">
        <v>38</v>
      </c>
      <c r="C21" s="36">
        <f>'Cov. Corr.'!S26</f>
        <v>0</v>
      </c>
      <c r="D21" s="32">
        <f>'Cov. Corr.'!T26</f>
        <v>0.48223068037818539</v>
      </c>
      <c r="E21" s="54">
        <f>'Cov. Corr.'!U26</f>
        <v>1</v>
      </c>
      <c r="F21" s="32">
        <f>'Cov. Corr.'!V26</f>
        <v>0.55138641296360025</v>
      </c>
      <c r="G21" s="32">
        <f>'Cov. Corr.'!W26</f>
        <v>0.32448103102128978</v>
      </c>
    </row>
    <row r="22" spans="2:9" x14ac:dyDescent="0.35">
      <c r="B22" t="s">
        <v>39</v>
      </c>
      <c r="C22" s="36">
        <f>'Cov. Corr.'!S27</f>
        <v>0</v>
      </c>
      <c r="D22" s="32">
        <f>'Cov. Corr.'!T27</f>
        <v>0.6426648383268283</v>
      </c>
      <c r="E22" s="32">
        <f>'Cov. Corr.'!U27</f>
        <v>0.55138641296360025</v>
      </c>
      <c r="F22" s="54">
        <f>'Cov. Corr.'!V27</f>
        <v>1</v>
      </c>
      <c r="G22" s="32">
        <f>'Cov. Corr.'!W27</f>
        <v>0.67992291770460556</v>
      </c>
    </row>
    <row r="23" spans="2:9" x14ac:dyDescent="0.35">
      <c r="B23" t="s">
        <v>40</v>
      </c>
      <c r="C23" s="36">
        <f>'Cov. Corr.'!S28</f>
        <v>0</v>
      </c>
      <c r="D23" s="32">
        <f>'Cov. Corr.'!T28</f>
        <v>0.55271306831216249</v>
      </c>
      <c r="E23" s="32">
        <f>'Cov. Corr.'!U28</f>
        <v>0.32448103102128978</v>
      </c>
      <c r="F23" s="32">
        <f>'Cov. Corr.'!V28</f>
        <v>0.67992291770460556</v>
      </c>
      <c r="G23" s="54">
        <f>'Cov. Corr.'!W28</f>
        <v>1</v>
      </c>
    </row>
    <row r="24" spans="2:9" x14ac:dyDescent="0.35">
      <c r="B24" s="113" t="s">
        <v>92</v>
      </c>
      <c r="C24" s="113"/>
      <c r="D24" s="113"/>
      <c r="E24" s="113"/>
      <c r="F24" s="113"/>
      <c r="G24" s="113"/>
    </row>
    <row r="25" spans="2:9" x14ac:dyDescent="0.35">
      <c r="B25" t="s">
        <v>36</v>
      </c>
      <c r="C25" s="36">
        <f>'Cov. Corr.'!S62</f>
        <v>0</v>
      </c>
      <c r="D25" s="36">
        <f>'Cov. Corr.'!T62</f>
        <v>0</v>
      </c>
      <c r="E25" s="36">
        <f>'Cov. Corr.'!U62</f>
        <v>0</v>
      </c>
      <c r="F25" s="36">
        <f>'Cov. Corr.'!V62</f>
        <v>0</v>
      </c>
      <c r="G25" s="36">
        <f>'Cov. Corr.'!W62</f>
        <v>0</v>
      </c>
    </row>
    <row r="26" spans="2:9" x14ac:dyDescent="0.35">
      <c r="B26" t="s">
        <v>37</v>
      </c>
      <c r="C26" s="32">
        <f>'Cov. Corr.'!S63</f>
        <v>-0.12727690268567388</v>
      </c>
      <c r="D26" s="32">
        <f>'Cov. Corr.'!T63</f>
        <v>-0.26822504615141407</v>
      </c>
      <c r="E26" s="32">
        <f>'Cov. Corr.'!U63</f>
        <v>-0.28316326536594227</v>
      </c>
      <c r="F26" s="32">
        <f>'Cov. Corr.'!V63</f>
        <v>-0.31859933054731127</v>
      </c>
      <c r="G26" s="32">
        <f>'Cov. Corr.'!W63</f>
        <v>-0.13714423793556393</v>
      </c>
      <c r="H26" s="91"/>
      <c r="I26" s="32"/>
    </row>
    <row r="27" spans="2:9" x14ac:dyDescent="0.35">
      <c r="B27" t="s">
        <v>38</v>
      </c>
      <c r="C27" s="32">
        <f>'Cov. Corr.'!S64</f>
        <v>0.35935272367706017</v>
      </c>
      <c r="D27" s="32">
        <f>'Cov. Corr.'!T64</f>
        <v>0.27382993084317364</v>
      </c>
      <c r="E27" s="32">
        <f>'Cov. Corr.'!U64</f>
        <v>-6.5791077421699831E-2</v>
      </c>
      <c r="F27" s="32">
        <f>'Cov. Corr.'!V64</f>
        <v>0.1204891734341158</v>
      </c>
      <c r="G27" s="32">
        <f>'Cov. Corr.'!W64</f>
        <v>0.2730868080603609</v>
      </c>
      <c r="H27" s="91"/>
      <c r="I27" s="32"/>
    </row>
    <row r="28" spans="2:9" x14ac:dyDescent="0.35">
      <c r="B28" t="s">
        <v>39</v>
      </c>
      <c r="C28" s="32">
        <f>'Cov. Corr.'!S65</f>
        <v>5.5756331842549923E-3</v>
      </c>
      <c r="D28" s="32">
        <f>'Cov. Corr.'!T65</f>
        <v>-9.0562249273431011E-2</v>
      </c>
      <c r="E28" s="32">
        <f>'Cov. Corr.'!U65</f>
        <v>-0.15463635881544971</v>
      </c>
      <c r="F28" s="32">
        <f>'Cov. Corr.'!V65</f>
        <v>-0.3119610918656584</v>
      </c>
      <c r="G28" s="32">
        <f>'Cov. Corr.'!W65</f>
        <v>-0.11361050619775639</v>
      </c>
      <c r="H28" s="91"/>
    </row>
    <row r="29" spans="2:9" x14ac:dyDescent="0.35">
      <c r="B29" t="s">
        <v>40</v>
      </c>
      <c r="C29" s="32">
        <f>'Cov. Corr.'!S66</f>
        <v>-2.9935300587170727E-2</v>
      </c>
      <c r="D29" s="32">
        <f>'Cov. Corr.'!T66</f>
        <v>-0.19034068034802598</v>
      </c>
      <c r="E29" s="32">
        <f>'Cov. Corr.'!U66</f>
        <v>-0.180460201266191</v>
      </c>
      <c r="F29" s="32">
        <f>'Cov. Corr.'!V66</f>
        <v>-0.30597828429817381</v>
      </c>
      <c r="G29" s="32">
        <f>'Cov. Corr.'!W66</f>
        <v>-0.31932172567382155</v>
      </c>
      <c r="H29" s="91"/>
    </row>
    <row r="31" spans="2:9" x14ac:dyDescent="0.35">
      <c r="B31" t="s">
        <v>93</v>
      </c>
    </row>
    <row r="32" spans="2:9" ht="43.5" x14ac:dyDescent="0.35">
      <c r="B32" s="86" t="s">
        <v>94</v>
      </c>
      <c r="C32" s="85" t="s">
        <v>95</v>
      </c>
      <c r="D32" s="85" t="s">
        <v>96</v>
      </c>
    </row>
    <row r="33" spans="2:4" x14ac:dyDescent="0.35">
      <c r="B33" s="62" t="s">
        <v>97</v>
      </c>
      <c r="C33" s="1">
        <f>SUM('Cov. Corr.'!J13:N17)*(1/5)^2</f>
        <v>1.9705723775146278E-2</v>
      </c>
      <c r="D33" s="26">
        <f>C33/$C$36</f>
        <v>0.94577837898158323</v>
      </c>
    </row>
    <row r="34" spans="2:4" x14ac:dyDescent="0.35">
      <c r="B34" s="62" t="s">
        <v>98</v>
      </c>
      <c r="C34" s="1">
        <f>SUM('Cov. Corr.'!J32:N36)*((1/5)^2)</f>
        <v>2.6022667239322616E-3</v>
      </c>
      <c r="D34" s="26">
        <f>C34/$C$36</f>
        <v>0.12489607750122338</v>
      </c>
    </row>
    <row r="35" spans="2:4" x14ac:dyDescent="0.35">
      <c r="B35" s="62" t="s">
        <v>99</v>
      </c>
      <c r="C35" s="1">
        <f>2*((1/5)^2)*SUM('Cov. Corr.'!J70:N74)</f>
        <v>-1.4725345264378275E-3</v>
      </c>
      <c r="D35" s="26">
        <f>C35/$C$36</f>
        <v>-7.0674456482806541E-2</v>
      </c>
    </row>
    <row r="36" spans="2:4" x14ac:dyDescent="0.35">
      <c r="B36" s="87" t="s">
        <v>80</v>
      </c>
      <c r="C36" s="88">
        <f>SUM(C33:C35)</f>
        <v>2.083545597264071E-2</v>
      </c>
      <c r="D36" s="89">
        <f>SUM(D33:D35)</f>
        <v>1</v>
      </c>
    </row>
    <row r="38" spans="2:4" x14ac:dyDescent="0.35">
      <c r="C38" s="18"/>
    </row>
    <row r="42" spans="2:4" x14ac:dyDescent="0.35">
      <c r="D42" s="18"/>
    </row>
  </sheetData>
  <mergeCells count="3">
    <mergeCell ref="B24:G24"/>
    <mergeCell ref="B18:G18"/>
    <mergeCell ref="B12:G12"/>
  </mergeCells>
  <pageMargins left="0.7" right="0.7" top="0.75" bottom="0.75" header="0.3" footer="0.3"/>
  <ignoredErrors>
    <ignoredError sqref="C2:E2 F2:K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195E-36C1-4F57-9A0D-1A2511067510}">
  <dimension ref="A1:U143"/>
  <sheetViews>
    <sheetView topLeftCell="J1" zoomScaleNormal="100" workbookViewId="0">
      <selection activeCell="R56" sqref="R56"/>
    </sheetView>
  </sheetViews>
  <sheetFormatPr baseColWidth="10" defaultColWidth="8.7265625" defaultRowHeight="14.5" x14ac:dyDescent="0.35"/>
  <cols>
    <col min="2" max="2" width="10.453125" customWidth="1"/>
    <col min="5" max="5" width="10.7265625" bestFit="1" customWidth="1"/>
    <col min="14" max="14" width="9.54296875" bestFit="1" customWidth="1"/>
    <col min="15" max="15" width="10.54296875" bestFit="1" customWidth="1"/>
    <col min="16" max="16" width="17" bestFit="1" customWidth="1"/>
    <col min="17" max="17" width="23.453125" bestFit="1" customWidth="1"/>
    <col min="18" max="18" width="25" bestFit="1" customWidth="1"/>
  </cols>
  <sheetData>
    <row r="1" spans="1:15" x14ac:dyDescent="0.35">
      <c r="A1" s="71" t="s">
        <v>100</v>
      </c>
    </row>
    <row r="4" spans="1:15" x14ac:dyDescent="0.35">
      <c r="N4" s="71" t="s">
        <v>5</v>
      </c>
      <c r="O4" s="92">
        <v>6.3890000000000002E-2</v>
      </c>
    </row>
    <row r="5" spans="1:15" x14ac:dyDescent="0.35">
      <c r="N5" s="71" t="s">
        <v>6</v>
      </c>
      <c r="O5" s="92">
        <v>3.6859999999999997E-2</v>
      </c>
    </row>
    <row r="6" spans="1:15" x14ac:dyDescent="0.35">
      <c r="N6" s="71" t="s">
        <v>7</v>
      </c>
      <c r="O6" s="92">
        <v>1.005E-2</v>
      </c>
    </row>
    <row r="7" spans="1:15" x14ac:dyDescent="0.35">
      <c r="N7" s="71" t="s">
        <v>101</v>
      </c>
      <c r="O7" s="92">
        <v>0.11106000000000001</v>
      </c>
    </row>
    <row r="8" spans="1:15" x14ac:dyDescent="0.35">
      <c r="N8" s="71" t="s">
        <v>9</v>
      </c>
      <c r="O8" s="92">
        <v>3.7560000000000003E-2</v>
      </c>
    </row>
    <row r="13" spans="1:15" x14ac:dyDescent="0.35">
      <c r="A13" s="71" t="s">
        <v>102</v>
      </c>
    </row>
    <row r="15" spans="1:15" x14ac:dyDescent="0.35">
      <c r="N15" s="71" t="s">
        <v>5</v>
      </c>
      <c r="O15" s="92">
        <v>6.0619999999999997E-3</v>
      </c>
    </row>
    <row r="16" spans="1:15" x14ac:dyDescent="0.35">
      <c r="N16" s="71" t="s">
        <v>6</v>
      </c>
      <c r="O16" s="92">
        <v>3.088E-3</v>
      </c>
    </row>
    <row r="17" spans="1:17" x14ac:dyDescent="0.35">
      <c r="N17" s="71" t="s">
        <v>7</v>
      </c>
      <c r="O17" s="92">
        <v>2.111E-3</v>
      </c>
    </row>
    <row r="18" spans="1:17" x14ac:dyDescent="0.35">
      <c r="N18" s="71" t="s">
        <v>101</v>
      </c>
      <c r="O18" s="92">
        <v>1.111E-2</v>
      </c>
    </row>
    <row r="19" spans="1:17" x14ac:dyDescent="0.35">
      <c r="N19" s="71" t="s">
        <v>9</v>
      </c>
      <c r="O19" s="92">
        <v>3.13E-3</v>
      </c>
    </row>
    <row r="20" spans="1:17" x14ac:dyDescent="0.35">
      <c r="N20" s="71" t="s">
        <v>10</v>
      </c>
      <c r="O20" s="92">
        <v>-6.0833329999999998E-2</v>
      </c>
    </row>
    <row r="23" spans="1:17" s="72" customFormat="1" ht="5.25" customHeight="1" x14ac:dyDescent="0.35"/>
    <row r="25" spans="1:17" x14ac:dyDescent="0.35">
      <c r="A25" s="71" t="s">
        <v>103</v>
      </c>
    </row>
    <row r="26" spans="1:17" x14ac:dyDescent="0.35">
      <c r="H26" t="s">
        <v>104</v>
      </c>
    </row>
    <row r="27" spans="1:17" x14ac:dyDescent="0.35">
      <c r="A27" s="71" t="s">
        <v>105</v>
      </c>
      <c r="D27" s="71" t="s">
        <v>106</v>
      </c>
      <c r="H27" s="71" t="s">
        <v>107</v>
      </c>
      <c r="Q27" s="71" t="s">
        <v>108</v>
      </c>
    </row>
    <row r="35" spans="1:17" x14ac:dyDescent="0.35">
      <c r="A35" s="71" t="s">
        <v>109</v>
      </c>
      <c r="D35" s="71" t="s">
        <v>110</v>
      </c>
      <c r="Q35" s="71" t="s">
        <v>111</v>
      </c>
    </row>
    <row r="43" spans="1:17" x14ac:dyDescent="0.35">
      <c r="A43" s="71" t="s">
        <v>112</v>
      </c>
    </row>
    <row r="44" spans="1:17" x14ac:dyDescent="0.35">
      <c r="E44" s="71"/>
      <c r="F44" s="92"/>
    </row>
    <row r="45" spans="1:17" x14ac:dyDescent="0.35">
      <c r="E45" s="71"/>
      <c r="F45" s="92"/>
    </row>
    <row r="46" spans="1:17" x14ac:dyDescent="0.35">
      <c r="E46" s="71"/>
      <c r="F46" s="92"/>
    </row>
    <row r="47" spans="1:17" x14ac:dyDescent="0.35">
      <c r="E47" s="71"/>
      <c r="F47" s="92"/>
    </row>
    <row r="48" spans="1:17" x14ac:dyDescent="0.35">
      <c r="E48" s="71"/>
      <c r="F48" s="92"/>
    </row>
    <row r="49" spans="1:18" x14ac:dyDescent="0.35">
      <c r="E49" s="71"/>
      <c r="F49" s="92"/>
    </row>
    <row r="51" spans="1:18" s="72" customFormat="1" ht="5.25" customHeight="1" x14ac:dyDescent="0.35"/>
    <row r="53" spans="1:18" x14ac:dyDescent="0.35">
      <c r="A53" s="71" t="s">
        <v>113</v>
      </c>
      <c r="Q53" s="71" t="s">
        <v>114</v>
      </c>
      <c r="R53" s="92">
        <v>6.1205620000000002E-2</v>
      </c>
    </row>
    <row r="54" spans="1:18" x14ac:dyDescent="0.35">
      <c r="Q54" s="71" t="s">
        <v>115</v>
      </c>
      <c r="R54" s="32">
        <v>2.1007519999999998E-2</v>
      </c>
    </row>
    <row r="55" spans="1:18" x14ac:dyDescent="0.35">
      <c r="A55" s="71" t="s">
        <v>114</v>
      </c>
      <c r="D55" s="71" t="s">
        <v>115</v>
      </c>
      <c r="G55" s="71" t="s">
        <v>116</v>
      </c>
      <c r="J55" s="71" t="s">
        <v>117</v>
      </c>
      <c r="M55" s="71" t="s">
        <v>106</v>
      </c>
      <c r="Q55" s="71" t="s">
        <v>116</v>
      </c>
      <c r="R55" s="32">
        <v>0.1449397</v>
      </c>
    </row>
    <row r="56" spans="1:18" x14ac:dyDescent="0.35">
      <c r="Q56" s="71" t="s">
        <v>117</v>
      </c>
      <c r="R56" s="32">
        <v>0.84199809999999997</v>
      </c>
    </row>
    <row r="59" spans="1:18" s="72" customFormat="1" ht="5.25" customHeight="1" x14ac:dyDescent="0.35"/>
    <row r="61" spans="1:18" x14ac:dyDescent="0.35">
      <c r="A61" s="71" t="s">
        <v>118</v>
      </c>
    </row>
    <row r="63" spans="1:18" x14ac:dyDescent="0.35">
      <c r="A63" s="71" t="s">
        <v>119</v>
      </c>
      <c r="D63" s="71" t="s">
        <v>120</v>
      </c>
      <c r="G63" s="71" t="s">
        <v>121</v>
      </c>
      <c r="I63" s="71" t="s">
        <v>122</v>
      </c>
      <c r="L63" s="71" t="s">
        <v>123</v>
      </c>
      <c r="O63" s="71" t="s">
        <v>5</v>
      </c>
      <c r="P63" s="92">
        <v>0.2022274</v>
      </c>
      <c r="Q63" s="71" t="s">
        <v>114</v>
      </c>
      <c r="R63" s="92">
        <v>6.0323740000000001E-2</v>
      </c>
    </row>
    <row r="64" spans="1:18" x14ac:dyDescent="0.35">
      <c r="O64" s="71" t="s">
        <v>6</v>
      </c>
      <c r="P64" s="92">
        <v>-0.4646554</v>
      </c>
      <c r="Q64" s="71" t="s">
        <v>115</v>
      </c>
      <c r="R64" s="32">
        <v>1.0824220000000001E-2</v>
      </c>
    </row>
    <row r="65" spans="1:18" x14ac:dyDescent="0.35">
      <c r="O65" s="71" t="s">
        <v>7</v>
      </c>
      <c r="P65" s="92">
        <v>0.24727879999999999</v>
      </c>
      <c r="Q65" s="71" t="s">
        <v>116</v>
      </c>
      <c r="R65" s="32">
        <v>0.10403949999999999</v>
      </c>
    </row>
    <row r="66" spans="1:18" x14ac:dyDescent="0.35">
      <c r="O66" s="71" t="s">
        <v>101</v>
      </c>
      <c r="P66" s="92">
        <v>0.1928115</v>
      </c>
      <c r="Q66" s="71" t="s">
        <v>117</v>
      </c>
      <c r="R66" s="32">
        <v>1.1645289999999999</v>
      </c>
    </row>
    <row r="67" spans="1:18" x14ac:dyDescent="0.35">
      <c r="O67" s="71" t="s">
        <v>9</v>
      </c>
      <c r="P67" s="92">
        <v>0.82173459999999998</v>
      </c>
    </row>
    <row r="70" spans="1:18" s="72" customFormat="1" ht="5.25" customHeight="1" x14ac:dyDescent="0.35"/>
    <row r="72" spans="1:18" x14ac:dyDescent="0.35">
      <c r="A72" s="71" t="s">
        <v>124</v>
      </c>
    </row>
    <row r="73" spans="1:18" x14ac:dyDescent="0.35">
      <c r="O73" s="71" t="s">
        <v>5</v>
      </c>
      <c r="P73" s="92">
        <v>1E-3</v>
      </c>
      <c r="Q73" s="71" t="s">
        <v>114</v>
      </c>
      <c r="R73" s="92">
        <v>4.5125529999999997E-2</v>
      </c>
    </row>
    <row r="74" spans="1:18" x14ac:dyDescent="0.35">
      <c r="A74" s="71" t="s">
        <v>119</v>
      </c>
      <c r="D74" s="71" t="s">
        <v>120</v>
      </c>
      <c r="G74" s="71" t="s">
        <v>121</v>
      </c>
      <c r="I74" s="71" t="s">
        <v>122</v>
      </c>
      <c r="L74" s="71" t="s">
        <v>123</v>
      </c>
      <c r="O74" s="71" t="s">
        <v>6</v>
      </c>
      <c r="P74" s="92">
        <v>1E-3</v>
      </c>
      <c r="Q74" s="71" t="s">
        <v>115</v>
      </c>
      <c r="R74" s="32">
        <v>1.399945E-2</v>
      </c>
    </row>
    <row r="75" spans="1:18" x14ac:dyDescent="0.35">
      <c r="O75" s="71" t="s">
        <v>7</v>
      </c>
      <c r="P75" s="92">
        <v>0.19959250000000001</v>
      </c>
      <c r="Q75" s="71" t="s">
        <v>116</v>
      </c>
      <c r="R75" s="32">
        <v>0.1183193</v>
      </c>
    </row>
    <row r="76" spans="1:18" x14ac:dyDescent="0.35">
      <c r="O76" s="71" t="s">
        <v>101</v>
      </c>
      <c r="P76" s="92">
        <v>0.10437200000000001</v>
      </c>
      <c r="Q76" s="71" t="s">
        <v>117</v>
      </c>
      <c r="R76" s="32">
        <v>0.89553340000000003</v>
      </c>
    </row>
    <row r="77" spans="1:18" x14ac:dyDescent="0.35">
      <c r="O77" s="71" t="s">
        <v>9</v>
      </c>
      <c r="P77" s="92">
        <v>0.69344399999999995</v>
      </c>
    </row>
    <row r="81" spans="1:21" s="72" customFormat="1" ht="5.25" customHeight="1" x14ac:dyDescent="0.35"/>
    <row r="83" spans="1:21" x14ac:dyDescent="0.35">
      <c r="A83" s="71" t="s">
        <v>125</v>
      </c>
    </row>
    <row r="84" spans="1:21" x14ac:dyDescent="0.35">
      <c r="U84">
        <v>5190423000000</v>
      </c>
    </row>
    <row r="85" spans="1:21" x14ac:dyDescent="0.35">
      <c r="A85" s="71" t="s">
        <v>119</v>
      </c>
      <c r="D85" s="71" t="s">
        <v>120</v>
      </c>
      <c r="G85" s="71" t="s">
        <v>121</v>
      </c>
      <c r="I85" s="71" t="s">
        <v>122</v>
      </c>
      <c r="L85" s="71" t="s">
        <v>123</v>
      </c>
      <c r="O85" s="71" t="s">
        <v>5</v>
      </c>
      <c r="P85" s="92">
        <v>1904476</v>
      </c>
      <c r="Q85" s="71" t="s">
        <v>114</v>
      </c>
      <c r="R85" s="92">
        <v>11726565</v>
      </c>
    </row>
    <row r="86" spans="1:21" x14ac:dyDescent="0.35">
      <c r="O86" s="71" t="s">
        <v>6</v>
      </c>
      <c r="P86" s="92">
        <v>4670137</v>
      </c>
      <c r="Q86" s="71" t="s">
        <v>115</v>
      </c>
      <c r="R86" s="36">
        <v>5190423000000</v>
      </c>
    </row>
    <row r="87" spans="1:21" x14ac:dyDescent="0.35">
      <c r="O87" s="71" t="s">
        <v>7</v>
      </c>
      <c r="P87" s="92">
        <v>1446403</v>
      </c>
      <c r="Q87" s="71" t="s">
        <v>116</v>
      </c>
      <c r="R87" s="36">
        <v>2278250</v>
      </c>
    </row>
    <row r="88" spans="1:21" x14ac:dyDescent="0.35">
      <c r="O88" s="71" t="s">
        <v>101</v>
      </c>
      <c r="P88" s="92">
        <v>4267994</v>
      </c>
      <c r="Q88" s="71" t="s">
        <v>117</v>
      </c>
      <c r="R88" s="32">
        <v>5.1471809999999998</v>
      </c>
    </row>
    <row r="89" spans="1:21" x14ac:dyDescent="0.35">
      <c r="O89" s="71" t="s">
        <v>9</v>
      </c>
      <c r="P89" s="92">
        <v>2394939</v>
      </c>
    </row>
    <row r="90" spans="1:21" x14ac:dyDescent="0.35">
      <c r="O90" s="71" t="s">
        <v>126</v>
      </c>
      <c r="P90" s="92">
        <v>-14683948</v>
      </c>
    </row>
    <row r="92" spans="1:21" x14ac:dyDescent="0.35">
      <c r="A92" s="73" t="s">
        <v>127</v>
      </c>
      <c r="B92" s="73"/>
    </row>
    <row r="96" spans="1:21" s="72" customFormat="1" ht="5.25" customHeight="1" x14ac:dyDescent="0.35"/>
    <row r="98" spans="1:19" x14ac:dyDescent="0.35">
      <c r="A98" s="71" t="s">
        <v>128</v>
      </c>
    </row>
    <row r="99" spans="1:19" x14ac:dyDescent="0.35">
      <c r="P99" s="71" t="s">
        <v>5</v>
      </c>
      <c r="Q99" s="92">
        <v>1E-3</v>
      </c>
      <c r="R99" s="71" t="s">
        <v>114</v>
      </c>
      <c r="S99" s="92">
        <v>0.11648890000000001</v>
      </c>
    </row>
    <row r="100" spans="1:19" x14ac:dyDescent="0.35">
      <c r="A100" s="71" t="s">
        <v>119</v>
      </c>
      <c r="D100" s="71" t="s">
        <v>120</v>
      </c>
      <c r="G100" s="71" t="s">
        <v>121</v>
      </c>
      <c r="I100" s="71" t="s">
        <v>122</v>
      </c>
      <c r="L100" s="71" t="s">
        <v>123</v>
      </c>
      <c r="P100" s="71" t="s">
        <v>6</v>
      </c>
      <c r="Q100" s="92">
        <v>1E-3</v>
      </c>
      <c r="R100" s="71" t="s">
        <v>115</v>
      </c>
      <c r="S100" s="32">
        <v>2.176995E-2</v>
      </c>
    </row>
    <row r="101" spans="1:19" x14ac:dyDescent="0.35">
      <c r="P101" s="71" t="s">
        <v>7</v>
      </c>
      <c r="Q101" s="92">
        <v>1E-3</v>
      </c>
      <c r="R101" s="71" t="s">
        <v>116</v>
      </c>
      <c r="S101" s="32">
        <v>0.14754639999999999</v>
      </c>
    </row>
    <row r="102" spans="1:19" x14ac:dyDescent="0.35">
      <c r="P102" s="71" t="s">
        <v>101</v>
      </c>
      <c r="Q102" s="92">
        <v>0.83267460000000004</v>
      </c>
      <c r="R102" s="71" t="s">
        <v>117</v>
      </c>
      <c r="S102" s="32">
        <v>1.2018059999999999</v>
      </c>
    </row>
    <row r="103" spans="1:19" x14ac:dyDescent="0.35">
      <c r="P103" s="71" t="s">
        <v>9</v>
      </c>
      <c r="Q103" s="92">
        <v>0.1612885</v>
      </c>
    </row>
    <row r="104" spans="1:19" x14ac:dyDescent="0.35">
      <c r="P104" s="71" t="s">
        <v>126</v>
      </c>
      <c r="Q104" s="92">
        <v>1E-3</v>
      </c>
    </row>
    <row r="106" spans="1:19" x14ac:dyDescent="0.35">
      <c r="Q106" s="92"/>
    </row>
    <row r="107" spans="1:19" s="72" customFormat="1" ht="5.25" customHeight="1" x14ac:dyDescent="0.35"/>
    <row r="109" spans="1:19" x14ac:dyDescent="0.35">
      <c r="A109" s="71" t="s">
        <v>129</v>
      </c>
    </row>
    <row r="110" spans="1:19" x14ac:dyDescent="0.35">
      <c r="P110" s="71" t="s">
        <v>5</v>
      </c>
      <c r="Q110" s="92">
        <v>1E-3</v>
      </c>
      <c r="R110" s="71" t="s">
        <v>114</v>
      </c>
      <c r="S110" s="92">
        <v>3.7491740000000003E-2</v>
      </c>
    </row>
    <row r="111" spans="1:19" x14ac:dyDescent="0.35">
      <c r="A111" s="71" t="s">
        <v>119</v>
      </c>
      <c r="D111" s="71" t="s">
        <v>120</v>
      </c>
      <c r="G111" s="71" t="s">
        <v>121</v>
      </c>
      <c r="I111" s="71" t="s">
        <v>122</v>
      </c>
      <c r="L111" s="71" t="s">
        <v>123</v>
      </c>
      <c r="P111" s="71" t="s">
        <v>6</v>
      </c>
      <c r="Q111" s="92">
        <v>1E-3</v>
      </c>
      <c r="R111" s="71" t="s">
        <v>115</v>
      </c>
      <c r="S111" s="32">
        <v>1.5356470000000001E-2</v>
      </c>
    </row>
    <row r="112" spans="1:19" x14ac:dyDescent="0.35">
      <c r="P112" s="71" t="s">
        <v>7</v>
      </c>
      <c r="Q112" s="92">
        <v>1E-3</v>
      </c>
      <c r="R112" s="71" t="s">
        <v>116</v>
      </c>
      <c r="S112" s="32">
        <v>0.1239212</v>
      </c>
    </row>
    <row r="113" spans="1:19" x14ac:dyDescent="0.35">
      <c r="P113" s="71" t="s">
        <v>101</v>
      </c>
      <c r="Q113" s="92">
        <v>1E-3</v>
      </c>
      <c r="R113" s="71" t="s">
        <v>117</v>
      </c>
      <c r="S113" s="32">
        <v>0.79344809999999999</v>
      </c>
    </row>
    <row r="114" spans="1:19" x14ac:dyDescent="0.35">
      <c r="P114" s="71" t="s">
        <v>9</v>
      </c>
      <c r="Q114" s="92">
        <v>0.99113459999999998</v>
      </c>
    </row>
    <row r="118" spans="1:19" s="72" customFormat="1" ht="5.25" customHeight="1" x14ac:dyDescent="0.35"/>
    <row r="120" spans="1:19" x14ac:dyDescent="0.35">
      <c r="A120" s="71" t="s">
        <v>130</v>
      </c>
    </row>
    <row r="122" spans="1:19" x14ac:dyDescent="0.35">
      <c r="A122" s="71" t="s">
        <v>131</v>
      </c>
    </row>
    <row r="131" spans="1:6" x14ac:dyDescent="0.35">
      <c r="A131" s="71" t="s">
        <v>132</v>
      </c>
      <c r="F131" s="71" t="s">
        <v>133</v>
      </c>
    </row>
    <row r="132" spans="1:6" x14ac:dyDescent="0.35">
      <c r="F132" s="71"/>
    </row>
    <row r="133" spans="1:6" x14ac:dyDescent="0.35">
      <c r="F133" s="71"/>
    </row>
    <row r="134" spans="1:6" x14ac:dyDescent="0.35">
      <c r="F134" s="71"/>
    </row>
    <row r="135" spans="1:6" x14ac:dyDescent="0.35">
      <c r="A135" s="71" t="s">
        <v>134</v>
      </c>
      <c r="F135" s="71" t="s">
        <v>133</v>
      </c>
    </row>
    <row r="136" spans="1:6" x14ac:dyDescent="0.35">
      <c r="F136" s="71"/>
    </row>
    <row r="137" spans="1:6" x14ac:dyDescent="0.35">
      <c r="F137" s="71"/>
    </row>
    <row r="138" spans="1:6" x14ac:dyDescent="0.35">
      <c r="F138" s="71"/>
    </row>
    <row r="139" spans="1:6" x14ac:dyDescent="0.35">
      <c r="A139" s="71" t="s">
        <v>135</v>
      </c>
      <c r="F139" s="71" t="s">
        <v>133</v>
      </c>
    </row>
    <row r="140" spans="1:6" x14ac:dyDescent="0.35">
      <c r="F140" s="71"/>
    </row>
    <row r="141" spans="1:6" x14ac:dyDescent="0.35">
      <c r="F141" s="71"/>
    </row>
    <row r="142" spans="1:6" x14ac:dyDescent="0.35">
      <c r="F142" s="71"/>
    </row>
    <row r="143" spans="1:6" x14ac:dyDescent="0.35">
      <c r="A143" s="71" t="s">
        <v>136</v>
      </c>
      <c r="F143" s="71" t="s">
        <v>133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9C473-2083-4D89-A4D8-366F1D1B6A13}">
  <dimension ref="A1:AA63"/>
  <sheetViews>
    <sheetView zoomScale="130" zoomScaleNormal="130" workbookViewId="0">
      <selection activeCell="F13" sqref="F13"/>
    </sheetView>
  </sheetViews>
  <sheetFormatPr baseColWidth="10" defaultColWidth="8.7265625" defaultRowHeight="14.5" x14ac:dyDescent="0.35"/>
  <cols>
    <col min="12" max="16" width="12.7265625" bestFit="1" customWidth="1"/>
    <col min="26" max="26" width="20" bestFit="1" customWidth="1"/>
  </cols>
  <sheetData>
    <row r="1" spans="1:27" s="71" customFormat="1" x14ac:dyDescent="0.35">
      <c r="A1" s="71" t="s">
        <v>137</v>
      </c>
      <c r="D1" s="71" t="s">
        <v>138</v>
      </c>
      <c r="G1" s="71" t="s">
        <v>139</v>
      </c>
      <c r="J1" s="71" t="s">
        <v>140</v>
      </c>
      <c r="L1" s="71" t="s">
        <v>141</v>
      </c>
      <c r="N1" s="71" t="s">
        <v>142</v>
      </c>
      <c r="AA1" s="71" t="s">
        <v>143</v>
      </c>
    </row>
    <row r="2" spans="1:27" x14ac:dyDescent="0.35">
      <c r="Z2" s="71" t="s">
        <v>144</v>
      </c>
      <c r="AA2" s="93">
        <v>-4.551036E-2</v>
      </c>
    </row>
    <row r="3" spans="1:27" x14ac:dyDescent="0.35">
      <c r="Z3" s="71" t="s">
        <v>145</v>
      </c>
      <c r="AA3" s="93">
        <v>-7.1270589999999995E-2</v>
      </c>
    </row>
    <row r="4" spans="1:27" x14ac:dyDescent="0.35">
      <c r="Z4" s="71" t="s">
        <v>146</v>
      </c>
      <c r="AA4" s="93">
        <v>-6.5891130000000006E-2</v>
      </c>
    </row>
    <row r="5" spans="1:27" x14ac:dyDescent="0.35">
      <c r="A5" s="71" t="s">
        <v>143</v>
      </c>
      <c r="Z5" s="71" t="s">
        <v>129</v>
      </c>
      <c r="AA5" s="93">
        <v>-7.0988720000000005E-2</v>
      </c>
    </row>
    <row r="6" spans="1:27" x14ac:dyDescent="0.35">
      <c r="B6" t="s">
        <v>147</v>
      </c>
      <c r="C6" t="s">
        <v>148</v>
      </c>
      <c r="D6" t="s">
        <v>149</v>
      </c>
      <c r="E6" t="s">
        <v>150</v>
      </c>
      <c r="F6" t="s">
        <v>151</v>
      </c>
    </row>
    <row r="7" spans="1:27" x14ac:dyDescent="0.35">
      <c r="A7">
        <v>1</v>
      </c>
      <c r="B7">
        <v>-1.9975345138749E-2</v>
      </c>
      <c r="C7">
        <v>8.7813175977637294E-3</v>
      </c>
      <c r="D7">
        <v>-1.8986144430783398E-2</v>
      </c>
      <c r="E7">
        <v>-9.3774150622669703E-4</v>
      </c>
      <c r="F7">
        <v>1.32094175005582E-2</v>
      </c>
    </row>
    <row r="8" spans="1:27" x14ac:dyDescent="0.35">
      <c r="A8">
        <v>2</v>
      </c>
      <c r="B8">
        <v>3.79792921104272E-2</v>
      </c>
      <c r="C8">
        <v>5.27113923884205E-2</v>
      </c>
      <c r="D8">
        <v>6.8838927677752099E-2</v>
      </c>
      <c r="E8">
        <v>5.1700141833171301E-2</v>
      </c>
      <c r="F8">
        <v>3.6025157308948702E-2</v>
      </c>
    </row>
    <row r="9" spans="1:27" x14ac:dyDescent="0.35">
      <c r="A9">
        <v>3</v>
      </c>
      <c r="B9">
        <v>-1.8640909552384399E-2</v>
      </c>
      <c r="C9">
        <v>-8.8801175186498695E-3</v>
      </c>
      <c r="D9">
        <v>-2.42053822352007E-2</v>
      </c>
      <c r="E9">
        <v>-1.4386421999464801E-2</v>
      </c>
      <c r="F9" s="74">
        <v>-9.7286629650916696E-5</v>
      </c>
      <c r="P9" s="74"/>
    </row>
    <row r="10" spans="1:27" x14ac:dyDescent="0.35">
      <c r="A10">
        <v>4</v>
      </c>
      <c r="B10">
        <v>7.4884987940012403E-3</v>
      </c>
      <c r="C10">
        <v>1.9300591909254899E-2</v>
      </c>
      <c r="D10">
        <v>1.03348700527175E-2</v>
      </c>
      <c r="E10">
        <v>1.85422968657129E-2</v>
      </c>
      <c r="F10">
        <v>2.0498776694737798E-2</v>
      </c>
    </row>
    <row r="11" spans="1:27" x14ac:dyDescent="0.35">
      <c r="A11">
        <v>5</v>
      </c>
      <c r="B11">
        <v>3.0052570174435799E-3</v>
      </c>
      <c r="C11">
        <v>2.3983351758118901E-2</v>
      </c>
      <c r="D11">
        <v>2.4423758477248099E-2</v>
      </c>
      <c r="E11">
        <v>2.4344512020748301E-2</v>
      </c>
      <c r="F11">
        <v>2.37991811812646E-2</v>
      </c>
    </row>
    <row r="12" spans="1:27" x14ac:dyDescent="0.35">
      <c r="A12">
        <v>6</v>
      </c>
      <c r="B12">
        <v>-3.2809850002596397E-2</v>
      </c>
      <c r="C12">
        <v>-8.6613169879658503E-3</v>
      </c>
      <c r="D12">
        <v>-2.1147605220717298E-2</v>
      </c>
      <c r="E12">
        <v>-1.8842262221806599E-2</v>
      </c>
      <c r="F12">
        <v>-1.6756561961857E-3</v>
      </c>
    </row>
    <row r="13" spans="1:27" x14ac:dyDescent="0.35">
      <c r="A13">
        <v>7</v>
      </c>
      <c r="B13">
        <v>-3.3032437408132297E-2</v>
      </c>
      <c r="C13">
        <v>-1.2007382461119299E-2</v>
      </c>
      <c r="D13">
        <v>-3.3946406457379001E-2</v>
      </c>
      <c r="E13">
        <v>-1.7905392228534898E-2</v>
      </c>
      <c r="F13">
        <v>5.0031076178336199E-3</v>
      </c>
    </row>
    <row r="14" spans="1:27" x14ac:dyDescent="0.35">
      <c r="A14">
        <v>8</v>
      </c>
      <c r="B14">
        <v>-2.3915192969042001E-2</v>
      </c>
      <c r="C14">
        <v>-1.13836960179811E-2</v>
      </c>
      <c r="D14">
        <v>-6.6660699476289104E-3</v>
      </c>
      <c r="E14">
        <v>-1.2031487576191E-2</v>
      </c>
      <c r="F14">
        <v>-1.26003105124587E-2</v>
      </c>
    </row>
    <row r="15" spans="1:27" x14ac:dyDescent="0.35">
      <c r="A15">
        <v>9</v>
      </c>
      <c r="B15">
        <v>3.4498935049323803E-2</v>
      </c>
      <c r="C15">
        <v>3.2726334370197403E-2</v>
      </c>
      <c r="D15">
        <v>3.3428117184551603E-2</v>
      </c>
      <c r="E15">
        <v>2.9794133224001901E-2</v>
      </c>
      <c r="F15">
        <v>3.3057761746639401E-2</v>
      </c>
    </row>
    <row r="16" spans="1:27" x14ac:dyDescent="0.35">
      <c r="A16">
        <v>10</v>
      </c>
      <c r="B16">
        <v>1.2613821654149201E-2</v>
      </c>
      <c r="C16">
        <v>1.0013877986937401E-2</v>
      </c>
      <c r="D16">
        <v>1.2974113296336499E-2</v>
      </c>
      <c r="E16">
        <v>1.8266661748400002E-2</v>
      </c>
      <c r="F16">
        <v>2.7736421460220501E-3</v>
      </c>
    </row>
    <row r="17" spans="1:6" x14ac:dyDescent="0.35">
      <c r="A17">
        <v>11</v>
      </c>
      <c r="B17">
        <v>-1.6961768446860499E-2</v>
      </c>
      <c r="C17">
        <v>1.41596603121077E-2</v>
      </c>
      <c r="D17">
        <v>2.27605425715105E-2</v>
      </c>
      <c r="E17">
        <v>-4.7499209874943696E-3</v>
      </c>
      <c r="F17">
        <v>7.2590508069092497E-4</v>
      </c>
    </row>
    <row r="18" spans="1:6" x14ac:dyDescent="0.35">
      <c r="A18">
        <v>12</v>
      </c>
      <c r="B18">
        <v>-8.3655922359753901E-3</v>
      </c>
      <c r="C18">
        <v>9.8066534586202393E-3</v>
      </c>
      <c r="D18">
        <v>3.3854095585199801E-3</v>
      </c>
      <c r="E18">
        <v>2.0697308893812199E-2</v>
      </c>
      <c r="F18">
        <v>1.15050136933825E-2</v>
      </c>
    </row>
    <row r="19" spans="1:6" x14ac:dyDescent="0.35">
      <c r="A19">
        <v>13</v>
      </c>
      <c r="B19">
        <v>-6.7185265160117401E-3</v>
      </c>
      <c r="C19">
        <v>8.7352938211441803E-3</v>
      </c>
      <c r="D19">
        <v>2.7591428171067901E-2</v>
      </c>
      <c r="E19">
        <v>-2.0269245253579302E-2</v>
      </c>
      <c r="F19">
        <v>-9.7415243508111003E-3</v>
      </c>
    </row>
    <row r="20" spans="1:6" x14ac:dyDescent="0.35">
      <c r="A20">
        <v>14</v>
      </c>
      <c r="B20">
        <v>-2.7948884988966E-2</v>
      </c>
      <c r="C20">
        <v>-3.5643862124340703E-2</v>
      </c>
      <c r="D20">
        <v>-3.2847628693461098E-2</v>
      </c>
      <c r="E20">
        <v>-3.38865535429234E-2</v>
      </c>
      <c r="F20">
        <v>-5.5152141861426703E-2</v>
      </c>
    </row>
    <row r="21" spans="1:6" x14ac:dyDescent="0.35">
      <c r="A21">
        <v>15</v>
      </c>
      <c r="B21">
        <v>-1.43352410094113E-2</v>
      </c>
      <c r="C21">
        <v>-1.5918832386608701E-2</v>
      </c>
      <c r="D21">
        <v>-2.4823706034147599E-2</v>
      </c>
      <c r="E21">
        <v>-1.2785012708337399E-2</v>
      </c>
      <c r="F21">
        <v>-5.8642697865439698E-3</v>
      </c>
    </row>
    <row r="22" spans="1:6" x14ac:dyDescent="0.35">
      <c r="A22">
        <v>16</v>
      </c>
      <c r="B22">
        <v>3.3590087296396898E-2</v>
      </c>
      <c r="C22">
        <v>3.31223461109319E-2</v>
      </c>
      <c r="D22">
        <v>3.2357439183910798E-2</v>
      </c>
      <c r="E22">
        <v>4.9084232545144803E-2</v>
      </c>
      <c r="F22">
        <v>1.6485096104135202E-2</v>
      </c>
    </row>
    <row r="23" spans="1:6" x14ac:dyDescent="0.35">
      <c r="A23">
        <v>17</v>
      </c>
      <c r="B23">
        <v>-1.18441509924342E-2</v>
      </c>
      <c r="C23">
        <v>-1.13209092477506E-2</v>
      </c>
      <c r="D23">
        <v>2.0112904594941001E-3</v>
      </c>
      <c r="E23">
        <v>-8.3251321768477403E-3</v>
      </c>
      <c r="F23">
        <v>-3.0590566814607902E-2</v>
      </c>
    </row>
    <row r="24" spans="1:6" x14ac:dyDescent="0.35">
      <c r="A24">
        <v>18</v>
      </c>
      <c r="B24">
        <v>-1.21808077484469E-2</v>
      </c>
      <c r="C24">
        <v>-2.1832143498807899E-3</v>
      </c>
      <c r="D24">
        <v>4.3765991912387602E-3</v>
      </c>
      <c r="E24">
        <v>-5.1775314302099596E-3</v>
      </c>
      <c r="F24">
        <v>-1.0374402082645701E-2</v>
      </c>
    </row>
    <row r="25" spans="1:6" x14ac:dyDescent="0.35">
      <c r="A25">
        <v>19</v>
      </c>
      <c r="B25">
        <v>9.2440344821322993E-3</v>
      </c>
      <c r="C25">
        <v>4.5212082421136703E-2</v>
      </c>
      <c r="D25">
        <v>2.39414285607846E-2</v>
      </c>
      <c r="E25">
        <v>3.68597693047268E-2</v>
      </c>
      <c r="F25">
        <v>7.2868072053300398E-2</v>
      </c>
    </row>
    <row r="26" spans="1:6" x14ac:dyDescent="0.35">
      <c r="A26">
        <v>20</v>
      </c>
      <c r="B26">
        <v>1.3242920851127099E-2</v>
      </c>
      <c r="C26">
        <v>4.3801518082270598E-2</v>
      </c>
      <c r="D26">
        <v>6.0779761868574901E-2</v>
      </c>
      <c r="E26">
        <v>1.4424547135232399E-2</v>
      </c>
      <c r="F26">
        <v>-1.8799308166722199E-2</v>
      </c>
    </row>
    <row r="27" spans="1:6" x14ac:dyDescent="0.35">
      <c r="A27">
        <v>21</v>
      </c>
      <c r="B27">
        <v>-2.2810268096622802E-2</v>
      </c>
      <c r="C27">
        <v>-8.9224074334427698E-3</v>
      </c>
      <c r="D27">
        <v>-1.7342075841841401E-2</v>
      </c>
      <c r="E27">
        <v>-8.2371035075430397E-3</v>
      </c>
      <c r="F27">
        <v>1.3632473186745901E-2</v>
      </c>
    </row>
    <row r="28" spans="1:6" x14ac:dyDescent="0.35">
      <c r="A28">
        <v>22</v>
      </c>
      <c r="B28">
        <v>-5.3525480750968898E-2</v>
      </c>
      <c r="C28">
        <v>-4.12672375463006E-2</v>
      </c>
      <c r="D28">
        <v>-5.1461385875554398E-2</v>
      </c>
      <c r="E28">
        <v>-4.0129083875221197E-2</v>
      </c>
      <c r="F28">
        <v>-1.2103122230085601E-2</v>
      </c>
    </row>
    <row r="29" spans="1:6" x14ac:dyDescent="0.35">
      <c r="A29">
        <v>23</v>
      </c>
      <c r="B29">
        <v>-8.54696983233043E-3</v>
      </c>
      <c r="C29">
        <v>1.1188016579792501E-2</v>
      </c>
      <c r="D29">
        <v>1.49065076678931E-2</v>
      </c>
      <c r="E29">
        <v>2.8864056179531399E-3</v>
      </c>
      <c r="F29">
        <v>9.8556233941438105E-3</v>
      </c>
    </row>
    <row r="30" spans="1:6" x14ac:dyDescent="0.35">
      <c r="A30">
        <v>24</v>
      </c>
      <c r="B30">
        <v>-7.7853612359541996E-2</v>
      </c>
      <c r="C30">
        <v>-8.2308631798522505E-2</v>
      </c>
      <c r="D30">
        <v>-8.7575891970439496E-2</v>
      </c>
      <c r="E30">
        <v>-7.1213361406918196E-2</v>
      </c>
      <c r="F30">
        <v>-7.7281301142542794E-2</v>
      </c>
    </row>
    <row r="31" spans="1:6" x14ac:dyDescent="0.35">
      <c r="A31">
        <v>25</v>
      </c>
      <c r="B31">
        <v>5.3552902464472703E-2</v>
      </c>
      <c r="C31">
        <v>6.2890243467196599E-2</v>
      </c>
      <c r="D31">
        <v>7.0533213941717299E-2</v>
      </c>
      <c r="E31">
        <v>6.4244247298270094E-2</v>
      </c>
      <c r="F31">
        <v>6.5106319289469597E-2</v>
      </c>
    </row>
    <row r="32" spans="1:6" x14ac:dyDescent="0.35">
      <c r="A32">
        <v>26</v>
      </c>
      <c r="B32">
        <v>3.32690852938664E-2</v>
      </c>
      <c r="C32">
        <v>4.2865368594869398E-2</v>
      </c>
      <c r="D32">
        <v>4.87086199214233E-2</v>
      </c>
      <c r="E32">
        <v>4.5353862525191802E-2</v>
      </c>
      <c r="F32">
        <v>4.5167544727673099E-2</v>
      </c>
    </row>
    <row r="33" spans="1:6" x14ac:dyDescent="0.35">
      <c r="A33">
        <v>27</v>
      </c>
      <c r="B33">
        <v>1.1138890513817199E-3</v>
      </c>
      <c r="C33">
        <v>1.9397567821193101E-2</v>
      </c>
      <c r="D33">
        <v>2.0014644147850098E-2</v>
      </c>
      <c r="E33">
        <v>1.9158925410862601E-2</v>
      </c>
      <c r="F33">
        <v>1.3307756815899499E-2</v>
      </c>
    </row>
    <row r="34" spans="1:6" x14ac:dyDescent="0.35">
      <c r="A34">
        <v>28</v>
      </c>
      <c r="B34">
        <v>2.73612872368168E-2</v>
      </c>
      <c r="C34">
        <v>2.82982763066096E-2</v>
      </c>
      <c r="D34">
        <v>2.3769060862583902E-2</v>
      </c>
      <c r="E34">
        <v>3.3996174213900401E-2</v>
      </c>
      <c r="F34">
        <v>2.3994500997160301E-2</v>
      </c>
    </row>
    <row r="35" spans="1:6" x14ac:dyDescent="0.35">
      <c r="A35">
        <v>29</v>
      </c>
      <c r="B35">
        <v>-5.6474766394769997E-2</v>
      </c>
      <c r="C35">
        <v>-2.30925291083721E-2</v>
      </c>
      <c r="D35">
        <v>-3.2309707092284701E-2</v>
      </c>
      <c r="E35">
        <v>-3.1717207186846702E-2</v>
      </c>
      <c r="F35">
        <v>-1.72424205759103E-2</v>
      </c>
    </row>
    <row r="36" spans="1:6" x14ac:dyDescent="0.35">
      <c r="A36">
        <v>30</v>
      </c>
      <c r="B36">
        <v>2.9607338382181301E-2</v>
      </c>
      <c r="C36">
        <v>3.4044239428843499E-2</v>
      </c>
      <c r="D36">
        <v>5.4212460057615902E-2</v>
      </c>
      <c r="E36">
        <v>3.3878270434289197E-2</v>
      </c>
      <c r="F36">
        <v>3.7533150926862602E-2</v>
      </c>
    </row>
    <row r="37" spans="1:6" x14ac:dyDescent="0.35">
      <c r="A37">
        <v>31</v>
      </c>
      <c r="B37">
        <v>-1.0471262914040799E-3</v>
      </c>
      <c r="C37">
        <v>1.63636460239974E-2</v>
      </c>
      <c r="D37">
        <v>1.7911605764616201E-2</v>
      </c>
      <c r="E37">
        <v>2.0326341193854899E-2</v>
      </c>
      <c r="F37">
        <v>-5.1012540944248598E-3</v>
      </c>
    </row>
    <row r="38" spans="1:6" x14ac:dyDescent="0.35">
      <c r="A38">
        <v>32</v>
      </c>
      <c r="B38">
        <v>-1.52371481357129E-2</v>
      </c>
      <c r="C38">
        <v>-9.0238890340651207E-3</v>
      </c>
      <c r="D38">
        <v>-5.2577205592283602E-3</v>
      </c>
      <c r="E38">
        <v>-9.3897852463776001E-3</v>
      </c>
      <c r="F38">
        <v>5.3114801279563505E-4</v>
      </c>
    </row>
    <row r="39" spans="1:6" x14ac:dyDescent="0.35">
      <c r="A39">
        <v>33</v>
      </c>
      <c r="B39">
        <v>7.6476865464318103E-3</v>
      </c>
      <c r="C39">
        <v>8.2767218149457696E-3</v>
      </c>
      <c r="D39">
        <v>8.0521884525047993E-3</v>
      </c>
      <c r="E39">
        <v>9.0897535880405406E-3</v>
      </c>
      <c r="F39">
        <v>2.81329800021757E-3</v>
      </c>
    </row>
    <row r="40" spans="1:6" x14ac:dyDescent="0.35">
      <c r="A40">
        <v>34</v>
      </c>
      <c r="B40">
        <v>1.2336291302256899E-2</v>
      </c>
      <c r="C40">
        <v>6.8363037231419102E-3</v>
      </c>
      <c r="D40">
        <v>4.1059555465527003E-3</v>
      </c>
      <c r="E40">
        <v>2.7293103594197899E-3</v>
      </c>
      <c r="F40">
        <v>2.9672442401806699E-2</v>
      </c>
    </row>
    <row r="41" spans="1:6" x14ac:dyDescent="0.35">
      <c r="A41">
        <v>35</v>
      </c>
      <c r="B41">
        <v>-1.78501746878818E-2</v>
      </c>
      <c r="C41">
        <v>2.6324993144492899E-3</v>
      </c>
      <c r="D41">
        <v>-1.9517989218804301E-3</v>
      </c>
      <c r="E41">
        <v>9.46771827174053E-4</v>
      </c>
      <c r="F41">
        <v>9.3395654194554593E-3</v>
      </c>
    </row>
    <row r="42" spans="1:6" x14ac:dyDescent="0.35">
      <c r="A42">
        <v>36</v>
      </c>
      <c r="B42">
        <v>9.1598235709277002E-3</v>
      </c>
      <c r="C42">
        <v>1.8775657097842E-2</v>
      </c>
      <c r="D42">
        <v>2.63036258991712E-2</v>
      </c>
      <c r="E42">
        <v>1.8920069841803999E-2</v>
      </c>
      <c r="F42">
        <v>2.56150549879397E-2</v>
      </c>
    </row>
    <row r="43" spans="1:6" x14ac:dyDescent="0.35">
      <c r="A43">
        <v>37</v>
      </c>
      <c r="B43">
        <v>6.1428153520684701E-3</v>
      </c>
      <c r="C43">
        <v>4.1699669943459699E-3</v>
      </c>
      <c r="D43">
        <v>2.9230399837989099E-2</v>
      </c>
      <c r="E43">
        <v>8.3764886295822193E-3</v>
      </c>
      <c r="F43">
        <v>4.5118249782509796E-3</v>
      </c>
    </row>
    <row r="44" spans="1:6" x14ac:dyDescent="0.35">
      <c r="A44">
        <v>38</v>
      </c>
      <c r="B44">
        <v>-8.2943225377068996E-2</v>
      </c>
      <c r="C44">
        <v>-8.6852429934389394E-2</v>
      </c>
      <c r="D44">
        <v>-8.1095066064286694E-2</v>
      </c>
      <c r="E44">
        <v>-8.8867548858197906E-2</v>
      </c>
      <c r="F44">
        <v>-6.9306698902870903E-2</v>
      </c>
    </row>
    <row r="45" spans="1:6" x14ac:dyDescent="0.35">
      <c r="A45">
        <v>39</v>
      </c>
      <c r="B45">
        <v>-0.13951551923496699</v>
      </c>
      <c r="C45">
        <v>-0.10660985296110401</v>
      </c>
      <c r="D45">
        <v>-0.13998862372638299</v>
      </c>
      <c r="E45">
        <v>-8.1837168655492398E-2</v>
      </c>
      <c r="F45">
        <v>-8.1829916974483496E-2</v>
      </c>
    </row>
    <row r="46" spans="1:6" x14ac:dyDescent="0.35">
      <c r="A46">
        <v>40</v>
      </c>
      <c r="B46">
        <v>5.0523781121214903E-2</v>
      </c>
      <c r="C46">
        <v>4.8443932975278797E-2</v>
      </c>
      <c r="D46">
        <v>6.2038111239527897E-2</v>
      </c>
      <c r="E46">
        <v>4.8880003429708697E-2</v>
      </c>
      <c r="F46">
        <v>4.8994870770594903E-2</v>
      </c>
    </row>
    <row r="47" spans="1:6" x14ac:dyDescent="0.35">
      <c r="A47">
        <v>41</v>
      </c>
      <c r="B47">
        <v>4.7473885338563098E-3</v>
      </c>
      <c r="C47">
        <v>1.99019749068516E-2</v>
      </c>
      <c r="D47">
        <v>2.62336386370031E-2</v>
      </c>
      <c r="E47">
        <v>2.0655910465623099E-2</v>
      </c>
      <c r="F47">
        <v>2.0769580905140299E-2</v>
      </c>
    </row>
    <row r="48" spans="1:6" x14ac:dyDescent="0.35">
      <c r="A48">
        <v>42</v>
      </c>
      <c r="B48">
        <v>6.6440294588387501E-3</v>
      </c>
      <c r="C48">
        <v>2.2714582741509701E-2</v>
      </c>
      <c r="D48">
        <v>2.5749363960717201E-2</v>
      </c>
      <c r="E48">
        <v>2.57689854123625E-2</v>
      </c>
      <c r="F48">
        <v>2.5921628703349901E-2</v>
      </c>
    </row>
    <row r="49" spans="1:16" x14ac:dyDescent="0.35">
      <c r="A49">
        <v>43</v>
      </c>
      <c r="B49">
        <v>-1.1394816669097E-2</v>
      </c>
      <c r="C49">
        <v>5.0962525198280902E-3</v>
      </c>
      <c r="D49">
        <v>1.35991296680977E-2</v>
      </c>
      <c r="E49">
        <v>1.36379791647659E-2</v>
      </c>
      <c r="F49">
        <v>1.37801931971979E-2</v>
      </c>
    </row>
    <row r="50" spans="1:16" x14ac:dyDescent="0.35">
      <c r="A50">
        <v>44</v>
      </c>
      <c r="B50">
        <v>-2.9945973570802498E-3</v>
      </c>
      <c r="C50">
        <v>-3.9329008982490702E-3</v>
      </c>
      <c r="D50">
        <v>-3.9830142216451103E-3</v>
      </c>
      <c r="E50">
        <v>-3.9163934186814001E-3</v>
      </c>
      <c r="F50">
        <v>-3.9983362536937196E-3</v>
      </c>
    </row>
    <row r="51" spans="1:16" x14ac:dyDescent="0.35">
      <c r="A51">
        <v>45</v>
      </c>
      <c r="B51">
        <v>-2.7667782913434399E-3</v>
      </c>
      <c r="C51">
        <v>4.8410496874200203E-3</v>
      </c>
      <c r="D51">
        <v>4.7671981891697201E-3</v>
      </c>
      <c r="E51">
        <v>4.82110973564648E-3</v>
      </c>
      <c r="F51">
        <v>4.8240238809436099E-3</v>
      </c>
    </row>
    <row r="52" spans="1:16" x14ac:dyDescent="0.35">
      <c r="A52">
        <v>46</v>
      </c>
      <c r="B52">
        <v>-4.7240839698110597E-2</v>
      </c>
      <c r="C52">
        <v>-4.4556156014437E-2</v>
      </c>
      <c r="D52">
        <v>-4.4496365569682297E-2</v>
      </c>
      <c r="E52">
        <v>-4.43718313602584E-2</v>
      </c>
      <c r="F52">
        <v>-4.4584963508552303E-2</v>
      </c>
    </row>
    <row r="53" spans="1:16" x14ac:dyDescent="0.35">
      <c r="A53">
        <v>47</v>
      </c>
      <c r="B53">
        <v>6.0314743039364099E-2</v>
      </c>
      <c r="C53">
        <v>6.5048173301485504E-2</v>
      </c>
      <c r="D53">
        <v>6.4124423225505905E-2</v>
      </c>
      <c r="E53">
        <v>6.4780852054748594E-2</v>
      </c>
      <c r="F53">
        <v>6.4993331969602094E-2</v>
      </c>
    </row>
    <row r="54" spans="1:16" x14ac:dyDescent="0.35">
      <c r="A54">
        <v>48</v>
      </c>
      <c r="B54">
        <v>-2.01650115363433E-2</v>
      </c>
      <c r="C54">
        <v>2.3848249699901399E-2</v>
      </c>
      <c r="D54">
        <v>1.84687180475347E-2</v>
      </c>
      <c r="E54">
        <v>2.37501875813208E-2</v>
      </c>
      <c r="F54">
        <v>2.40453475915232E-2</v>
      </c>
    </row>
    <row r="55" spans="1:16" x14ac:dyDescent="0.35">
      <c r="A55">
        <v>49</v>
      </c>
      <c r="B55">
        <v>1.3077140602299701E-2</v>
      </c>
      <c r="C55">
        <v>3.54388096372588E-3</v>
      </c>
      <c r="D55">
        <v>3.4735789214961699E-3</v>
      </c>
      <c r="E55">
        <v>3.5305008568062E-3</v>
      </c>
      <c r="F55">
        <v>3.42384798370365E-3</v>
      </c>
    </row>
    <row r="56" spans="1:16" x14ac:dyDescent="0.35">
      <c r="A56">
        <v>50</v>
      </c>
      <c r="B56">
        <v>1.5949641915501699E-2</v>
      </c>
      <c r="C56">
        <v>-2.9620636307867601E-3</v>
      </c>
      <c r="D56">
        <v>1.1424513640881299E-3</v>
      </c>
      <c r="E56">
        <v>-2.9497019164097501E-3</v>
      </c>
      <c r="F56">
        <v>-3.1361333050008398E-3</v>
      </c>
    </row>
    <row r="57" spans="1:16" x14ac:dyDescent="0.35">
      <c r="A57">
        <v>51</v>
      </c>
      <c r="B57">
        <v>3.8660900743805897E-2</v>
      </c>
      <c r="C57">
        <v>3.7791187641484897E-2</v>
      </c>
      <c r="D57">
        <v>3.4199799558294101E-2</v>
      </c>
      <c r="E57">
        <v>3.7641955633247501E-2</v>
      </c>
      <c r="F57">
        <v>3.7708675117432498E-2</v>
      </c>
    </row>
    <row r="58" spans="1:16" x14ac:dyDescent="0.35">
      <c r="A58">
        <v>52</v>
      </c>
      <c r="B58">
        <v>-5.5084560189708797E-3</v>
      </c>
      <c r="C58">
        <v>1.1453701403822E-4</v>
      </c>
      <c r="D58">
        <v>8.0245786535218695E-3</v>
      </c>
      <c r="E58">
        <v>1.1419269111134799E-4</v>
      </c>
      <c r="F58" s="74">
        <v>8.7241866437715005E-5</v>
      </c>
      <c r="P58" s="74"/>
    </row>
    <row r="59" spans="1:16" x14ac:dyDescent="0.35">
      <c r="A59">
        <v>53</v>
      </c>
      <c r="B59">
        <v>-8.7860478872581801E-4</v>
      </c>
      <c r="C59">
        <v>2.79121121555964E-2</v>
      </c>
      <c r="D59">
        <v>1.22180366469938E-2</v>
      </c>
      <c r="E59">
        <v>2.7801459828565901E-2</v>
      </c>
      <c r="F59">
        <v>2.8012976601498499E-2</v>
      </c>
    </row>
    <row r="60" spans="1:16" x14ac:dyDescent="0.35">
      <c r="A60">
        <v>54</v>
      </c>
      <c r="B60">
        <v>1.1825809795836801E-2</v>
      </c>
      <c r="C60">
        <v>4.6195481433910002E-2</v>
      </c>
      <c r="D60">
        <v>2.97556743163521E-2</v>
      </c>
      <c r="E60">
        <v>4.6012462115538097E-2</v>
      </c>
      <c r="F60">
        <v>4.6322315440490598E-2</v>
      </c>
    </row>
    <row r="61" spans="1:16" x14ac:dyDescent="0.35">
      <c r="A61">
        <v>55</v>
      </c>
      <c r="B61">
        <v>1.0811178733587799E-2</v>
      </c>
      <c r="C61">
        <v>1.6102955459863899E-2</v>
      </c>
      <c r="D61">
        <v>2.3894244034470099E-2</v>
      </c>
      <c r="E61">
        <v>1.6039582781442199E-2</v>
      </c>
      <c r="F61">
        <v>1.6067067378317899E-2</v>
      </c>
    </row>
    <row r="62" spans="1:16" x14ac:dyDescent="0.35">
      <c r="A62">
        <v>56</v>
      </c>
      <c r="B62">
        <v>1.96988674216162E-3</v>
      </c>
      <c r="C62">
        <v>2.1233350070699E-2</v>
      </c>
      <c r="D62">
        <v>1.5369778909861E-2</v>
      </c>
      <c r="E62">
        <v>2.1149391803647E-2</v>
      </c>
      <c r="F62">
        <v>2.1279621153476699E-2</v>
      </c>
    </row>
    <row r="63" spans="1:16" x14ac:dyDescent="0.35">
      <c r="A63">
        <v>57</v>
      </c>
      <c r="B63">
        <v>-4.5510362173902599E-2</v>
      </c>
      <c r="C63">
        <v>-7.1270586842810194E-2</v>
      </c>
      <c r="D63">
        <v>-6.5891129666606693E-2</v>
      </c>
      <c r="E63">
        <v>-7.0988715791555496E-2</v>
      </c>
      <c r="F63">
        <v>-7.1457772390717003E-2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4BC61-CAC9-4D65-881B-7E8B4C56F471}">
  <dimension ref="A1:J48"/>
  <sheetViews>
    <sheetView tabSelected="1" workbookViewId="0">
      <selection activeCell="J59" sqref="J59"/>
    </sheetView>
  </sheetViews>
  <sheetFormatPr baseColWidth="10" defaultColWidth="9" defaultRowHeight="14.5" x14ac:dyDescent="0.35"/>
  <cols>
    <col min="1" max="1" width="33.54296875" style="77" bestFit="1" customWidth="1"/>
    <col min="2" max="2" width="20.81640625" style="78" bestFit="1" customWidth="1"/>
    <col min="3" max="3" width="9" style="78"/>
    <col min="4" max="5" width="12.453125" style="78" bestFit="1" customWidth="1"/>
    <col min="6" max="16384" width="9" style="78"/>
  </cols>
  <sheetData>
    <row r="1" spans="1:10" x14ac:dyDescent="0.35">
      <c r="A1" s="77" t="s">
        <v>152</v>
      </c>
      <c r="B1" s="78" t="s">
        <v>153</v>
      </c>
      <c r="C1" s="78" t="s">
        <v>154</v>
      </c>
      <c r="D1" s="78" t="s">
        <v>155</v>
      </c>
      <c r="E1" s="78" t="s">
        <v>156</v>
      </c>
      <c r="J1" s="77" t="s">
        <v>157</v>
      </c>
    </row>
    <row r="2" spans="1:10" x14ac:dyDescent="0.35">
      <c r="A2" s="77" t="s">
        <v>158</v>
      </c>
      <c r="B2" s="94">
        <v>-1.032541E-2</v>
      </c>
      <c r="C2" s="78">
        <v>-3.1090030000000002E-4</v>
      </c>
      <c r="D2" s="94">
        <v>-7.55184E-4</v>
      </c>
      <c r="E2" s="94">
        <v>8.0307450000000004E-4</v>
      </c>
    </row>
    <row r="3" spans="1:10" x14ac:dyDescent="0.35">
      <c r="A3" s="77" t="s">
        <v>159</v>
      </c>
      <c r="B3" s="94">
        <v>0.86448340000000001</v>
      </c>
      <c r="C3" s="94">
        <v>0.96926540000000005</v>
      </c>
      <c r="D3" s="94">
        <v>0.98467919999999998</v>
      </c>
      <c r="E3" s="94">
        <v>0.93789610000000001</v>
      </c>
    </row>
    <row r="4" spans="1:10" x14ac:dyDescent="0.35">
      <c r="A4" s="77" t="s">
        <v>121</v>
      </c>
      <c r="B4" s="94">
        <v>1.9448199999999999E-2</v>
      </c>
      <c r="C4" s="94">
        <v>1.3890609999999999E-2</v>
      </c>
      <c r="D4" s="94">
        <v>2.2181570000000001E-2</v>
      </c>
      <c r="E4" s="94">
        <v>1.326429E-2</v>
      </c>
    </row>
    <row r="5" spans="1:10" x14ac:dyDescent="0.35">
      <c r="B5" s="94"/>
      <c r="C5" s="94"/>
      <c r="D5" s="94"/>
      <c r="E5" s="94"/>
    </row>
    <row r="6" spans="1:10" x14ac:dyDescent="0.35">
      <c r="A6" s="77" t="s">
        <v>160</v>
      </c>
      <c r="B6" s="94">
        <f>B2/B4</f>
        <v>-0.53091854259005977</v>
      </c>
      <c r="C6" s="94">
        <f t="shared" ref="C6:E6" si="0">C2/C4</f>
        <v>-2.2382048016609785E-2</v>
      </c>
      <c r="D6" s="94">
        <f t="shared" si="0"/>
        <v>-3.4045561247468055E-2</v>
      </c>
      <c r="E6" s="94">
        <f t="shared" si="0"/>
        <v>6.0544099985751221E-2</v>
      </c>
    </row>
    <row r="8" spans="1:10" x14ac:dyDescent="0.35">
      <c r="A8" s="77" t="s">
        <v>161</v>
      </c>
      <c r="B8" s="94">
        <v>2.4919999999999999E-15</v>
      </c>
      <c r="C8" s="94">
        <v>2.2E-16</v>
      </c>
      <c r="D8" s="94">
        <v>2.6190000000000002E-15</v>
      </c>
      <c r="E8" s="94">
        <v>2E-16</v>
      </c>
    </row>
    <row r="10" spans="1:10" s="80" customFormat="1" ht="5.25" customHeight="1" x14ac:dyDescent="0.35">
      <c r="A10" s="79"/>
    </row>
    <row r="12" spans="1:10" x14ac:dyDescent="0.35">
      <c r="A12" s="77" t="s">
        <v>162</v>
      </c>
    </row>
    <row r="14" spans="1:10" x14ac:dyDescent="0.35">
      <c r="A14" s="77" t="s">
        <v>163</v>
      </c>
    </row>
    <row r="18" spans="1:1" x14ac:dyDescent="0.35">
      <c r="A18" s="77" t="s">
        <v>121</v>
      </c>
    </row>
    <row r="22" spans="1:1" x14ac:dyDescent="0.35">
      <c r="A22" s="77" t="s">
        <v>164</v>
      </c>
    </row>
    <row r="26" spans="1:1" x14ac:dyDescent="0.35">
      <c r="A26" s="77" t="s">
        <v>165</v>
      </c>
    </row>
    <row r="30" spans="1:1" s="80" customFormat="1" ht="5.25" customHeight="1" x14ac:dyDescent="0.35">
      <c r="A30" s="79"/>
    </row>
    <row r="32" spans="1:1" x14ac:dyDescent="0.35">
      <c r="A32" s="77" t="s">
        <v>166</v>
      </c>
    </row>
    <row r="34" spans="1:7" x14ac:dyDescent="0.35">
      <c r="A34" s="77" t="s">
        <v>167</v>
      </c>
      <c r="B34" s="77" t="s">
        <v>168</v>
      </c>
      <c r="C34" s="77" t="s">
        <v>159</v>
      </c>
      <c r="D34" s="77" t="s">
        <v>169</v>
      </c>
      <c r="G34" s="78" t="s">
        <v>170</v>
      </c>
    </row>
    <row r="35" spans="1:7" x14ac:dyDescent="0.35">
      <c r="A35" s="77" t="s">
        <v>171</v>
      </c>
      <c r="B35" s="94">
        <v>1.4431141999999999E-2</v>
      </c>
      <c r="C35" s="94">
        <v>1</v>
      </c>
      <c r="D35" s="95">
        <f>(B35-$G$35)/C35</f>
        <v>7.5264471999999999E-2</v>
      </c>
      <c r="G35" s="78">
        <v>-6.0833329999999998E-2</v>
      </c>
    </row>
    <row r="36" spans="1:7" x14ac:dyDescent="0.35">
      <c r="A36" s="77" t="s">
        <v>172</v>
      </c>
      <c r="B36" s="94">
        <v>8.4465129999999992E-3</v>
      </c>
      <c r="C36" s="94">
        <v>0.86448340000000001</v>
      </c>
      <c r="D36" s="95">
        <f>(B36-$G$35)/C36</f>
        <v>8.0140165791500448E-2</v>
      </c>
    </row>
    <row r="37" spans="1:7" x14ac:dyDescent="0.35">
      <c r="A37" s="77" t="s">
        <v>173</v>
      </c>
      <c r="B37" s="94">
        <v>-6.862651E-3</v>
      </c>
      <c r="C37" s="94">
        <v>0.96926540000000005</v>
      </c>
      <c r="D37" s="95">
        <f>(B37-$G$35)/C37</f>
        <v>5.5682044360605462E-2</v>
      </c>
    </row>
    <row r="38" spans="1:7" x14ac:dyDescent="0.35">
      <c r="A38" s="77" t="s">
        <v>174</v>
      </c>
      <c r="B38" s="94">
        <v>1.5067984E-2</v>
      </c>
      <c r="C38" s="94">
        <v>0.98467919999999998</v>
      </c>
      <c r="D38" s="95">
        <f>(B38-$G$35)/C38</f>
        <v>7.7082276136227923E-2</v>
      </c>
    </row>
    <row r="39" spans="1:7" x14ac:dyDescent="0.35">
      <c r="A39" s="77" t="s">
        <v>175</v>
      </c>
      <c r="B39" s="94">
        <v>9.3886190000000008E-3</v>
      </c>
      <c r="C39" s="94">
        <v>0.93789610000000001</v>
      </c>
      <c r="D39" s="95">
        <f>(B39-$G$35)/C39</f>
        <v>7.4871778441130105E-2</v>
      </c>
    </row>
    <row r="41" spans="1:7" s="80" customFormat="1" ht="5.25" customHeight="1" x14ac:dyDescent="0.35">
      <c r="A41" s="79"/>
    </row>
    <row r="44" spans="1:7" x14ac:dyDescent="0.35">
      <c r="A44" s="77" t="s">
        <v>176</v>
      </c>
      <c r="B44" s="77" t="s">
        <v>177</v>
      </c>
    </row>
    <row r="45" spans="1:7" x14ac:dyDescent="0.35">
      <c r="A45" s="77" t="s">
        <v>152</v>
      </c>
      <c r="B45" s="96">
        <v>3.9823840000000001E-4</v>
      </c>
    </row>
    <row r="46" spans="1:7" x14ac:dyDescent="0.35">
      <c r="A46" s="77" t="s">
        <v>154</v>
      </c>
      <c r="B46" s="96">
        <v>1.9397800000000001E-4</v>
      </c>
    </row>
    <row r="47" spans="1:7" x14ac:dyDescent="0.35">
      <c r="A47" s="77" t="s">
        <v>155</v>
      </c>
      <c r="B47" s="96">
        <v>4.922778E-4</v>
      </c>
    </row>
    <row r="48" spans="1:7" x14ac:dyDescent="0.35">
      <c r="A48" s="77" t="s">
        <v>156</v>
      </c>
      <c r="B48" s="96">
        <v>1.8014300000000001E-4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Part 1.1 data</vt:lpstr>
      <vt:lpstr>Part 1.2 returns</vt:lpstr>
      <vt:lpstr>Part 2 Guide</vt:lpstr>
      <vt:lpstr>Cov. Corr.</vt:lpstr>
      <vt:lpstr>Part 2 Decomposition</vt:lpstr>
      <vt:lpstr>Static Optimization</vt:lpstr>
      <vt:lpstr>Dynamic Optimization</vt:lpstr>
      <vt:lpstr>Regression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Azaouiat</dc:creator>
  <cp:keywords/>
  <dc:description/>
  <cp:lastModifiedBy>enrique höner</cp:lastModifiedBy>
  <cp:revision/>
  <dcterms:created xsi:type="dcterms:W3CDTF">2021-10-14T08:30:12Z</dcterms:created>
  <dcterms:modified xsi:type="dcterms:W3CDTF">2025-05-11T09:23:05Z</dcterms:modified>
  <cp:category/>
  <cp:contentStatus/>
</cp:coreProperties>
</file>