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\Downloads\Optimización\Reto\Reto\"/>
    </mc:Choice>
  </mc:AlternateContent>
  <xr:revisionPtr revIDLastSave="0" documentId="13_ncr:1_{2445BD60-F4E0-4135-8D26-CD038E5114E9}" xr6:coauthVersionLast="47" xr6:coauthVersionMax="47" xr10:uidLastSave="{00000000-0000-0000-0000-000000000000}"/>
  <bookViews>
    <workbookView xWindow="-108" yWindow="-108" windowWidth="23256" windowHeight="12456" xr2:uid="{0F1EA15B-65B1-5C4A-A0F3-FDBABD59CEEB}"/>
  </bookViews>
  <sheets>
    <sheet name="Sheet3 (2)" sheetId="4" r:id="rId1"/>
    <sheet name="Sheet1" sheetId="1" r:id="rId2"/>
    <sheet name="Sheet2" sheetId="2" r:id="rId3"/>
    <sheet name="Sheet3" sheetId="3" r:id="rId4"/>
  </sheets>
  <definedNames>
    <definedName name="solver_adj" localSheetId="2" hidden="1">Sheet2!$L$3:$N$24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Sheet2!$A$28:$A$49</definedName>
    <definedName name="solver_lhs2" localSheetId="2" hidden="1">Sheet2!$E$28:$E$30</definedName>
    <definedName name="solver_lhs3" localSheetId="2" hidden="1">Sheet2!$I$28:$I$49</definedName>
    <definedName name="solver_lhs4" localSheetId="2" hidden="1">Sheet2!$L$3:$N$24</definedName>
    <definedName name="solver_lhs5" localSheetId="2" hidden="1">Sheet2!$L$3:$N$24</definedName>
    <definedName name="solver_lin" localSheetId="2" hidden="1">1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5</definedName>
    <definedName name="solver_nwt" localSheetId="2" hidden="1">1</definedName>
    <definedName name="solver_opt" localSheetId="2" hidden="1">Sheet2!$B$12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2</definedName>
    <definedName name="solver_rel3" localSheetId="2" hidden="1">1</definedName>
    <definedName name="solver_rel4" localSheetId="2" hidden="1">5</definedName>
    <definedName name="solver_rel5" localSheetId="2" hidden="1">4</definedName>
    <definedName name="solver_rhs1" localSheetId="2" hidden="1">Sheet2!$C$28:$C$49</definedName>
    <definedName name="solver_rhs2" localSheetId="2" hidden="1">1</definedName>
    <definedName name="solver_rhs3" localSheetId="2" hidden="1">1</definedName>
    <definedName name="solver_rhs4" localSheetId="2" hidden="1">"binary"</definedName>
    <definedName name="solver_rhs5" localSheetId="2" hidden="1">"integer"</definedName>
    <definedName name="solver_rlx" localSheetId="2" hidden="1">1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4" l="1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3" i="4"/>
  <c r="J3" i="4"/>
  <c r="H4" i="4"/>
  <c r="I4" i="4"/>
  <c r="J4" i="4"/>
  <c r="H5" i="4"/>
  <c r="I5" i="4"/>
  <c r="J5" i="4"/>
  <c r="H6" i="4"/>
  <c r="I6" i="4"/>
  <c r="J6" i="4"/>
  <c r="H7" i="4"/>
  <c r="I7" i="4"/>
  <c r="J7" i="4"/>
  <c r="H8" i="4"/>
  <c r="I8" i="4"/>
  <c r="J8" i="4"/>
  <c r="H9" i="4"/>
  <c r="I9" i="4"/>
  <c r="J9" i="4"/>
  <c r="H10" i="4"/>
  <c r="I10" i="4"/>
  <c r="J10" i="4"/>
  <c r="H11" i="4"/>
  <c r="I11" i="4"/>
  <c r="J11" i="4"/>
  <c r="H12" i="4"/>
  <c r="I12" i="4"/>
  <c r="J12" i="4"/>
  <c r="H13" i="4"/>
  <c r="I13" i="4"/>
  <c r="J13" i="4"/>
  <c r="H14" i="4"/>
  <c r="I14" i="4"/>
  <c r="J14" i="4"/>
  <c r="H15" i="4"/>
  <c r="I15" i="4"/>
  <c r="J15" i="4"/>
  <c r="H16" i="4"/>
  <c r="I16" i="4"/>
  <c r="J16" i="4"/>
  <c r="H17" i="4"/>
  <c r="I17" i="4"/>
  <c r="J17" i="4"/>
  <c r="H18" i="4"/>
  <c r="I18" i="4"/>
  <c r="J18" i="4"/>
  <c r="H19" i="4"/>
  <c r="I19" i="4"/>
  <c r="J19" i="4"/>
  <c r="H20" i="4"/>
  <c r="I20" i="4"/>
  <c r="J20" i="4"/>
  <c r="H21" i="4"/>
  <c r="I21" i="4"/>
  <c r="J21" i="4"/>
  <c r="H22" i="4"/>
  <c r="I22" i="4"/>
  <c r="J22" i="4"/>
  <c r="H23" i="4"/>
  <c r="I23" i="4"/>
  <c r="J23" i="4"/>
  <c r="H24" i="4"/>
  <c r="I24" i="4"/>
  <c r="J24" i="4"/>
  <c r="I3" i="4"/>
  <c r="H3" i="4"/>
  <c r="M101" i="4"/>
  <c r="M80" i="4"/>
  <c r="M81" i="4"/>
  <c r="N81" i="4"/>
  <c r="O81" i="4"/>
  <c r="P81" i="4"/>
  <c r="Q81" i="4"/>
  <c r="R81" i="4"/>
  <c r="M82" i="4"/>
  <c r="N82" i="4"/>
  <c r="O82" i="4"/>
  <c r="P82" i="4"/>
  <c r="Q82" i="4"/>
  <c r="R82" i="4"/>
  <c r="M83" i="4"/>
  <c r="N83" i="4"/>
  <c r="O83" i="4"/>
  <c r="P83" i="4"/>
  <c r="Q83" i="4"/>
  <c r="R83" i="4"/>
  <c r="M84" i="4"/>
  <c r="N84" i="4"/>
  <c r="O84" i="4"/>
  <c r="P84" i="4"/>
  <c r="Q84" i="4"/>
  <c r="R84" i="4"/>
  <c r="M85" i="4"/>
  <c r="N85" i="4"/>
  <c r="O85" i="4"/>
  <c r="P85" i="4"/>
  <c r="Q85" i="4"/>
  <c r="R85" i="4"/>
  <c r="M86" i="4"/>
  <c r="N86" i="4"/>
  <c r="O86" i="4"/>
  <c r="P86" i="4"/>
  <c r="Q86" i="4"/>
  <c r="R86" i="4"/>
  <c r="M87" i="4"/>
  <c r="N87" i="4"/>
  <c r="O87" i="4"/>
  <c r="P87" i="4"/>
  <c r="Q87" i="4"/>
  <c r="R87" i="4"/>
  <c r="M88" i="4"/>
  <c r="N88" i="4"/>
  <c r="O88" i="4"/>
  <c r="P88" i="4"/>
  <c r="Q88" i="4"/>
  <c r="R88" i="4"/>
  <c r="M89" i="4"/>
  <c r="N89" i="4"/>
  <c r="O89" i="4"/>
  <c r="P89" i="4"/>
  <c r="Q89" i="4"/>
  <c r="R89" i="4"/>
  <c r="M90" i="4"/>
  <c r="N90" i="4"/>
  <c r="O90" i="4"/>
  <c r="P90" i="4"/>
  <c r="Q90" i="4"/>
  <c r="R90" i="4"/>
  <c r="M91" i="4"/>
  <c r="N91" i="4"/>
  <c r="O91" i="4"/>
  <c r="P91" i="4"/>
  <c r="Q91" i="4"/>
  <c r="R91" i="4"/>
  <c r="M92" i="4"/>
  <c r="N92" i="4"/>
  <c r="O92" i="4"/>
  <c r="P92" i="4"/>
  <c r="Q92" i="4"/>
  <c r="R92" i="4"/>
  <c r="M93" i="4"/>
  <c r="N93" i="4"/>
  <c r="O93" i="4"/>
  <c r="P93" i="4"/>
  <c r="Q93" i="4"/>
  <c r="R93" i="4"/>
  <c r="M94" i="4"/>
  <c r="N94" i="4"/>
  <c r="O94" i="4"/>
  <c r="P94" i="4"/>
  <c r="Q94" i="4"/>
  <c r="R94" i="4"/>
  <c r="M95" i="4"/>
  <c r="N95" i="4"/>
  <c r="O95" i="4"/>
  <c r="P95" i="4"/>
  <c r="Q95" i="4"/>
  <c r="R95" i="4"/>
  <c r="M96" i="4"/>
  <c r="N96" i="4"/>
  <c r="O96" i="4"/>
  <c r="P96" i="4"/>
  <c r="Q96" i="4"/>
  <c r="R96" i="4"/>
  <c r="M97" i="4"/>
  <c r="N97" i="4"/>
  <c r="O97" i="4"/>
  <c r="P97" i="4"/>
  <c r="Q97" i="4"/>
  <c r="R97" i="4"/>
  <c r="M98" i="4"/>
  <c r="N98" i="4"/>
  <c r="O98" i="4"/>
  <c r="P98" i="4"/>
  <c r="Q98" i="4"/>
  <c r="R98" i="4"/>
  <c r="M99" i="4"/>
  <c r="N99" i="4"/>
  <c r="O99" i="4"/>
  <c r="P99" i="4"/>
  <c r="Q99" i="4"/>
  <c r="R99" i="4"/>
  <c r="M100" i="4"/>
  <c r="N100" i="4"/>
  <c r="O100" i="4"/>
  <c r="P100" i="4"/>
  <c r="Q100" i="4"/>
  <c r="R100" i="4"/>
  <c r="N101" i="4"/>
  <c r="O101" i="4"/>
  <c r="P101" i="4"/>
  <c r="Q101" i="4"/>
  <c r="R101" i="4"/>
  <c r="R80" i="4"/>
  <c r="Q80" i="4"/>
  <c r="P80" i="4"/>
  <c r="O80" i="4"/>
  <c r="N80" i="4"/>
  <c r="P55" i="4"/>
  <c r="Q55" i="4"/>
  <c r="P56" i="4"/>
  <c r="Q56" i="4"/>
  <c r="P57" i="4"/>
  <c r="Q57" i="4"/>
  <c r="P58" i="4"/>
  <c r="Q58" i="4"/>
  <c r="P59" i="4"/>
  <c r="Q59" i="4"/>
  <c r="P60" i="4"/>
  <c r="Q60" i="4"/>
  <c r="P61" i="4"/>
  <c r="Q61" i="4"/>
  <c r="P62" i="4"/>
  <c r="Q62" i="4"/>
  <c r="P63" i="4"/>
  <c r="Q63" i="4"/>
  <c r="P64" i="4"/>
  <c r="Q64" i="4"/>
  <c r="P65" i="4"/>
  <c r="Q65" i="4"/>
  <c r="P66" i="4"/>
  <c r="Q66" i="4"/>
  <c r="P67" i="4"/>
  <c r="Q67" i="4"/>
  <c r="P68" i="4"/>
  <c r="Q68" i="4"/>
  <c r="P69" i="4"/>
  <c r="Q69" i="4"/>
  <c r="P70" i="4"/>
  <c r="Q70" i="4"/>
  <c r="P71" i="4"/>
  <c r="Q71" i="4"/>
  <c r="P72" i="4"/>
  <c r="Q72" i="4"/>
  <c r="P73" i="4"/>
  <c r="Q73" i="4"/>
  <c r="P74" i="4"/>
  <c r="Q74" i="4"/>
  <c r="P75" i="4"/>
  <c r="Q75" i="4"/>
  <c r="P54" i="4"/>
  <c r="Q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54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28" i="4"/>
  <c r="B21" i="4"/>
  <c r="B17" i="4"/>
  <c r="B12" i="4"/>
  <c r="B12" i="3"/>
  <c r="A29" i="2"/>
  <c r="A28" i="2"/>
  <c r="I28" i="2"/>
  <c r="B12" i="2"/>
  <c r="I29" i="2"/>
  <c r="E28" i="2"/>
  <c r="A33" i="2"/>
  <c r="A32" i="2"/>
  <c r="I49" i="2"/>
  <c r="I43" i="2"/>
  <c r="I48" i="2"/>
  <c r="I47" i="2"/>
  <c r="I33" i="2"/>
  <c r="I30" i="2"/>
  <c r="I31" i="2"/>
  <c r="I32" i="2"/>
  <c r="I34" i="2"/>
  <c r="I35" i="2"/>
  <c r="I36" i="2"/>
  <c r="I37" i="2"/>
  <c r="I38" i="2"/>
  <c r="I39" i="2"/>
  <c r="I40" i="2"/>
  <c r="I41" i="2"/>
  <c r="I42" i="2"/>
  <c r="I44" i="2"/>
  <c r="I45" i="2"/>
  <c r="I46" i="2"/>
  <c r="A30" i="2"/>
  <c r="A31" i="2"/>
  <c r="A34" i="2"/>
  <c r="A35" i="2"/>
  <c r="A36" i="2"/>
  <c r="A37" i="2"/>
  <c r="A38" i="2"/>
  <c r="A39" i="2"/>
  <c r="A40" i="2"/>
  <c r="A41" i="2"/>
  <c r="A42" i="2"/>
  <c r="A43" i="2"/>
  <c r="A44" i="2"/>
  <c r="A49" i="2"/>
  <c r="A45" i="2"/>
  <c r="A46" i="2"/>
  <c r="A47" i="2"/>
  <c r="A48" i="2"/>
  <c r="E30" i="2"/>
  <c r="E29" i="2"/>
  <c r="C23" i="1"/>
  <c r="C24" i="1"/>
  <c r="C22" i="1"/>
  <c r="C21" i="1"/>
</calcChain>
</file>

<file path=xl/sharedStrings.xml><?xml version="1.0" encoding="utf-8"?>
<sst xmlns="http://schemas.openxmlformats.org/spreadsheetml/2006/main" count="425" uniqueCount="87">
  <si>
    <t>Camión 1</t>
  </si>
  <si>
    <t>Camión 2</t>
  </si>
  <si>
    <t>K1</t>
  </si>
  <si>
    <t>K2</t>
  </si>
  <si>
    <t>K3</t>
  </si>
  <si>
    <t>Volumen</t>
  </si>
  <si>
    <t>Vol máximo</t>
  </si>
  <si>
    <t>Camión 3</t>
  </si>
  <si>
    <t>≤</t>
  </si>
  <si>
    <t>Camión</t>
  </si>
  <si>
    <t>Cluster</t>
  </si>
  <si>
    <t>SUM(Camión 1)</t>
  </si>
  <si>
    <t>SUM(Camión 2)</t>
  </si>
  <si>
    <t>SUM(Camión 3)</t>
  </si>
  <si>
    <t>7*X11+5*X21+1*X31</t>
  </si>
  <si>
    <t>7*X12+5*X22+1*X32</t>
  </si>
  <si>
    <t>7*X13+5*X23+1*X33</t>
  </si>
  <si>
    <t>SUM(K1)</t>
  </si>
  <si>
    <t>=</t>
  </si>
  <si>
    <t>SUM(K2)</t>
  </si>
  <si>
    <t>SUM(K3)</t>
  </si>
  <si>
    <t>Camión 4</t>
  </si>
  <si>
    <t>7*X14+5*X24+1*X34</t>
  </si>
  <si>
    <t>* La distancia del Kn es la distancia desde que sale de la bodega hasta que regresa</t>
  </si>
  <si>
    <t xml:space="preserve"> Distancia* / rendimiento</t>
  </si>
  <si>
    <t>i/j</t>
  </si>
  <si>
    <t>Ejemplo de cómo quedaría la matriz resultante</t>
  </si>
  <si>
    <t>SUM(Camión 4)</t>
  </si>
  <si>
    <t>Min Z</t>
  </si>
  <si>
    <t>En esta tabla se ponen los lts de gasolina que se gastarán en el caso de escoger el camión j para el cluster i</t>
  </si>
  <si>
    <t>L11</t>
  </si>
  <si>
    <t>L21</t>
  </si>
  <si>
    <t>L31</t>
  </si>
  <si>
    <t>L12</t>
  </si>
  <si>
    <t>L13</t>
  </si>
  <si>
    <t>L14</t>
  </si>
  <si>
    <t>L22</t>
  </si>
  <si>
    <t>L23</t>
  </si>
  <si>
    <t>L24</t>
  </si>
  <si>
    <t>L32</t>
  </si>
  <si>
    <t>L33</t>
  </si>
  <si>
    <t>L34</t>
  </si>
  <si>
    <t>K4</t>
  </si>
  <si>
    <t>K5</t>
  </si>
  <si>
    <t>K6</t>
  </si>
  <si>
    <t>CADDY MAXI</t>
  </si>
  <si>
    <t>ELF 300</t>
  </si>
  <si>
    <t>PARTNER MAXI</t>
  </si>
  <si>
    <t>ELF 100</t>
  </si>
  <si>
    <t>514 SEMI LONG S 300</t>
  </si>
  <si>
    <t>MANAGER FURGON L4H2</t>
  </si>
  <si>
    <t>CHASIS CABINA</t>
  </si>
  <si>
    <t>616 LONG SERIE 300</t>
  </si>
  <si>
    <t>716 SUPER LONG S300</t>
  </si>
  <si>
    <t>EXPERT</t>
  </si>
  <si>
    <t>716 LONG SERIE 300</t>
  </si>
  <si>
    <t>TRANSPORTER</t>
  </si>
  <si>
    <t>DUCATO VAN 11.5 M3</t>
  </si>
  <si>
    <t>Distancia</t>
  </si>
  <si>
    <t>Duración</t>
  </si>
  <si>
    <t>Camión/Cluster</t>
  </si>
  <si>
    <t>Z</t>
  </si>
  <si>
    <t>Gasolina</t>
  </si>
  <si>
    <t>Salario/hora</t>
  </si>
  <si>
    <t>Costo de transporte</t>
  </si>
  <si>
    <t>Variables de decisión</t>
  </si>
  <si>
    <t>Demanda</t>
  </si>
  <si>
    <t>Oferta</t>
  </si>
  <si>
    <t>Para cada cluster</t>
  </si>
  <si>
    <t>Para cada camión</t>
  </si>
  <si>
    <t>cluster 1</t>
  </si>
  <si>
    <t>cluster</t>
  </si>
  <si>
    <t>clster</t>
  </si>
  <si>
    <t>camion x</t>
  </si>
  <si>
    <t>camion x2</t>
  </si>
  <si>
    <t>camion x3</t>
  </si>
  <si>
    <t>&lt;=</t>
  </si>
  <si>
    <t>oferta 1</t>
  </si>
  <si>
    <t>demanda 1</t>
  </si>
  <si>
    <t>|</t>
  </si>
  <si>
    <t>ID</t>
  </si>
  <si>
    <t>Redimineto</t>
  </si>
  <si>
    <t xml:space="preserve">28713	</t>
  </si>
  <si>
    <t xml:space="preserve">34169	</t>
  </si>
  <si>
    <t xml:space="preserve">27275	</t>
  </si>
  <si>
    <t xml:space="preserve">28041	</t>
  </si>
  <si>
    <t>Distancia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</si>
</sst>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D5D5D5"/>
      <name val="Courier New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FCDE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E7FE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5" borderId="0" xfId="0" applyFont="1" applyFill="1" applyAlignment="1">
      <alignment horizontal="center"/>
    </xf>
    <xf numFmtId="0" fontId="1" fillId="0" borderId="0" xfId="0" applyFont="1" applyFill="1" applyAlignment="1"/>
    <xf numFmtId="0" fontId="0" fillId="0" borderId="0" xfId="0" applyAlignment="1">
      <alignment vertical="center" wrapText="1"/>
    </xf>
    <xf numFmtId="0" fontId="1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8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7FEE"/>
      <color rgb="FFEFCD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129326</xdr:colOff>
      <xdr:row>24</xdr:row>
      <xdr:rowOff>71159</xdr:rowOff>
    </xdr:from>
    <xdr:ext cx="3415166" cy="5100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BF68E09-5283-939D-6675-D0C6B1FFCF22}"/>
                </a:ext>
              </a:extLst>
            </xdr:cNvPr>
            <xdr:cNvSpPr txBox="1"/>
          </xdr:nvSpPr>
          <xdr:spPr>
            <a:xfrm>
              <a:off x="1522954" y="4948858"/>
              <a:ext cx="3415166" cy="5100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𝑃𝑟𝑒𝑐𝑖𝑜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𝐺𝑎𝑠</m:t>
                    </m:r>
                    <m:nary>
                      <m:naryPr>
                        <m:chr m:val="∑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E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  <m:e>
                        <m:nary>
                          <m:naryPr>
                            <m:chr m:val="∑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s-ES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𝐿</m:t>
                                </m:r>
                              </m:e>
                              <m:sub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s-ES" sz="1100" b="0" i="1">
                                    <a:latin typeface="Cambria Math" panose="02040503050406030204" pitchFamily="18" charset="0"/>
                                  </a:rPr>
                                  <m:t>𝑖𝑗</m:t>
                                </m:r>
                              </m:sub>
                            </m:sSub>
                          </m:e>
                        </m:nary>
                      </m:e>
                    </m:nary>
                    <m:r>
                      <a:rPr lang="es-E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𝑆𝑎𝑙𝑎𝑟𝑖𝑜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𝐻𝑜𝑟𝑎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(</m:t>
                    </m:r>
                    <m:nary>
                      <m:naryPr>
                        <m:chr m:val="∑"/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E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= </m:t>
                        </m:r>
                      </m:sub>
                      <m:sup/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𝐷𝑢𝑟𝑎𝑐𝑖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ó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nary>
                    <m:r>
                      <a:rPr lang="es-E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BF68E09-5283-939D-6675-D0C6B1FFCF22}"/>
                </a:ext>
              </a:extLst>
            </xdr:cNvPr>
            <xdr:cNvSpPr txBox="1"/>
          </xdr:nvSpPr>
          <xdr:spPr>
            <a:xfrm>
              <a:off x="1522954" y="4948858"/>
              <a:ext cx="3415166" cy="5100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𝑃𝑟𝑒𝑐𝑖𝑜 𝐺𝑎𝑠</a:t>
              </a:r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r>
                <a:rPr lang="es-ES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(</a:t>
              </a:r>
              <a:r>
                <a:rPr lang="es-ES" sz="1100" b="0" i="0">
                  <a:latin typeface="Cambria Math" panose="02040503050406030204" pitchFamily="18" charset="0"/>
                </a:rPr>
                <a:t>𝑖=1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r>
                <a:rPr lang="es-ES" sz="1100" b="0" i="0">
                  <a:latin typeface="Cambria Math" panose="02040503050406030204" pitchFamily="18" charset="0"/>
                </a:rPr>
                <a:t>^3▒</a:t>
              </a:r>
              <a:r>
                <a:rPr lang="en-US" sz="1100" b="0" i="0">
                  <a:latin typeface="Cambria Math" panose="02040503050406030204" pitchFamily="18" charset="0"/>
                </a:rPr>
                <a:t>∑</a:t>
              </a:r>
              <a:r>
                <a:rPr lang="es-ES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(</a:t>
              </a:r>
              <a:r>
                <a:rPr lang="es-ES" sz="1100" b="0" i="0">
                  <a:latin typeface="Cambria Math" panose="02040503050406030204" pitchFamily="18" charset="0"/>
                </a:rPr>
                <a:t>𝑗=1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r>
                <a:rPr lang="es-ES" sz="1100" b="0" i="0">
                  <a:latin typeface="Cambria Math" panose="02040503050406030204" pitchFamily="18" charset="0"/>
                </a:rPr>
                <a:t>^4▒〖𝐿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s-ES" sz="1100" b="0" i="0">
                  <a:latin typeface="Cambria Math" panose="02040503050406030204" pitchFamily="18" charset="0"/>
                </a:rPr>
                <a:t>𝑖𝑗</a:t>
              </a:r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r>
                <a:rPr lang="es-ES" sz="1100" b="0" i="0">
                  <a:latin typeface="Cambria Math" panose="02040503050406030204" pitchFamily="18" charset="0"/>
                </a:rPr>
                <a:t>𝑋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s-ES" sz="1100" b="0" i="0">
                  <a:latin typeface="Cambria Math" panose="02040503050406030204" pitchFamily="18" charset="0"/>
                </a:rPr>
                <a:t>𝑖𝑗 〗+𝑆𝑎𝑙𝑎𝑟𝑖𝑜 𝐻𝑜𝑟𝑎(∑24_(𝑖= )▒𝐷𝑢𝑟𝑎𝑐𝑖ó𝑛)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AD19-9652-4013-8EFA-D784B0FFEA6B}">
  <dimension ref="A1:W101"/>
  <sheetViews>
    <sheetView tabSelected="1" zoomScale="70" zoomScaleNormal="70" workbookViewId="0">
      <selection activeCell="F13" sqref="F13"/>
    </sheetView>
  </sheetViews>
  <sheetFormatPr defaultColWidth="11.19921875" defaultRowHeight="15.6" x14ac:dyDescent="0.3"/>
  <cols>
    <col min="1" max="1" width="12" bestFit="1" customWidth="1"/>
    <col min="2" max="2" width="13.5" bestFit="1" customWidth="1"/>
    <col min="7" max="7" width="22.19921875" bestFit="1" customWidth="1"/>
  </cols>
  <sheetData>
    <row r="1" spans="1:23" x14ac:dyDescent="0.3">
      <c r="A1" s="31"/>
      <c r="B1" s="31"/>
      <c r="C1" s="31"/>
      <c r="D1" s="31"/>
      <c r="E1" s="31"/>
      <c r="G1" s="36" t="s">
        <v>64</v>
      </c>
      <c r="H1" s="36"/>
      <c r="I1" s="36"/>
      <c r="J1" s="36"/>
      <c r="K1" s="35"/>
      <c r="L1" s="35"/>
    </row>
    <row r="2" spans="1:23" x14ac:dyDescent="0.3">
      <c r="A2" s="3" t="s">
        <v>10</v>
      </c>
      <c r="B2" s="3" t="s">
        <v>2</v>
      </c>
      <c r="C2" s="3" t="s">
        <v>3</v>
      </c>
      <c r="D2" s="3" t="s">
        <v>4</v>
      </c>
      <c r="E2" s="28" t="s">
        <v>81</v>
      </c>
      <c r="F2" s="17" t="s">
        <v>80</v>
      </c>
      <c r="G2" s="6" t="s">
        <v>60</v>
      </c>
      <c r="H2" s="17" t="s">
        <v>2</v>
      </c>
      <c r="I2" s="17" t="s">
        <v>3</v>
      </c>
      <c r="J2" s="17" t="s">
        <v>4</v>
      </c>
      <c r="K2" s="17" t="s">
        <v>42</v>
      </c>
      <c r="L2" s="17" t="s">
        <v>43</v>
      </c>
      <c r="M2" s="33" t="s">
        <v>67</v>
      </c>
      <c r="S2">
        <v>1</v>
      </c>
      <c r="T2">
        <v>2</v>
      </c>
      <c r="U2">
        <v>3</v>
      </c>
      <c r="V2">
        <v>4</v>
      </c>
      <c r="W2">
        <v>5</v>
      </c>
    </row>
    <row r="3" spans="1:23" x14ac:dyDescent="0.3">
      <c r="A3" s="3" t="s">
        <v>5</v>
      </c>
      <c r="B3" s="25">
        <v>14.591884</v>
      </c>
      <c r="C3" s="27">
        <v>11.179546</v>
      </c>
      <c r="D3" s="29">
        <v>10.228121</v>
      </c>
      <c r="E3" s="5">
        <v>15.2</v>
      </c>
      <c r="F3" s="31">
        <v>1</v>
      </c>
      <c r="G3" s="17" t="s">
        <v>45</v>
      </c>
      <c r="H3" s="31">
        <f>$B$4*$B$9/E3/1000</f>
        <v>58.298190789473686</v>
      </c>
      <c r="I3" s="31">
        <f>$C$4*$B$9/E3/1000</f>
        <v>50.663355263157904</v>
      </c>
      <c r="J3" s="31">
        <f>$D$4*$B$9/E3/1000</f>
        <v>61.539539473684215</v>
      </c>
      <c r="K3" s="34">
        <f>$B$7*$B$9/E3/1000</f>
        <v>143.6301513157895</v>
      </c>
      <c r="L3" s="34">
        <f>$C$7*$B$9/E3/1000</f>
        <v>152.60914802631581</v>
      </c>
      <c r="M3" s="22">
        <v>4.2</v>
      </c>
      <c r="R3">
        <v>1</v>
      </c>
      <c r="S3">
        <v>58.298190789473686</v>
      </c>
      <c r="T3">
        <v>50.663355263157904</v>
      </c>
      <c r="U3">
        <v>61.539539473684215</v>
      </c>
      <c r="V3">
        <v>143.6301513157895</v>
      </c>
      <c r="W3">
        <v>152.60914802631581</v>
      </c>
    </row>
    <row r="4" spans="1:23" x14ac:dyDescent="0.3">
      <c r="A4" s="3" t="s">
        <v>58</v>
      </c>
      <c r="B4" s="31">
        <v>37950</v>
      </c>
      <c r="C4" s="31">
        <v>32980</v>
      </c>
      <c r="D4" s="31">
        <v>40060</v>
      </c>
      <c r="E4" s="5">
        <v>14.7</v>
      </c>
      <c r="F4" s="31">
        <v>2</v>
      </c>
      <c r="G4" s="17" t="s">
        <v>46</v>
      </c>
      <c r="H4" s="34">
        <f t="shared" ref="H4:H24" si="0">$B$4*$B$9/E4/1000</f>
        <v>60.281122448979595</v>
      </c>
      <c r="I4" s="34">
        <f t="shared" ref="I4:I24" si="1">$C$4*$B$9/E4/1000</f>
        <v>52.386598639455784</v>
      </c>
      <c r="J4" s="34">
        <f t="shared" ref="J4:J24" si="2">$D$4*$B$9/E4/1000</f>
        <v>63.632721088435375</v>
      </c>
      <c r="K4" s="34">
        <f t="shared" ref="K4:K24" si="3">$B$7*$B$9/E4/1000</f>
        <v>148.5155306122449</v>
      </c>
      <c r="L4" s="34">
        <f t="shared" ref="L4:L24" si="4">$C$7*$B$9/E4/1000</f>
        <v>157.79993537414967</v>
      </c>
      <c r="M4" s="22">
        <v>7.1</v>
      </c>
      <c r="R4">
        <v>2</v>
      </c>
      <c r="S4">
        <v>60.281122448979595</v>
      </c>
      <c r="T4">
        <v>52.386598639455784</v>
      </c>
      <c r="U4">
        <v>63.632721088435375</v>
      </c>
      <c r="V4">
        <v>148.5155306122449</v>
      </c>
      <c r="W4">
        <v>157.79993537414967</v>
      </c>
    </row>
    <row r="5" spans="1:23" x14ac:dyDescent="0.3">
      <c r="A5" s="3" t="s">
        <v>59</v>
      </c>
      <c r="B5" s="31">
        <v>3647</v>
      </c>
      <c r="C5" s="31">
        <v>3979</v>
      </c>
      <c r="D5" s="31">
        <v>3449</v>
      </c>
      <c r="E5" s="5">
        <v>20</v>
      </c>
      <c r="F5" s="31">
        <v>3</v>
      </c>
      <c r="G5" s="17" t="s">
        <v>47</v>
      </c>
      <c r="H5" s="34">
        <f t="shared" si="0"/>
        <v>44.306624999999997</v>
      </c>
      <c r="I5" s="34">
        <f t="shared" si="1"/>
        <v>38.504150000000003</v>
      </c>
      <c r="J5" s="34">
        <f t="shared" si="2"/>
        <v>46.770050000000005</v>
      </c>
      <c r="K5" s="34">
        <f t="shared" si="3"/>
        <v>109.15891500000001</v>
      </c>
      <c r="L5" s="34">
        <f t="shared" si="4"/>
        <v>115.98295250000001</v>
      </c>
      <c r="M5" s="22">
        <v>3.9</v>
      </c>
      <c r="R5">
        <v>3</v>
      </c>
      <c r="S5">
        <v>44.306624999999997</v>
      </c>
      <c r="T5">
        <v>38.504150000000003</v>
      </c>
      <c r="U5">
        <v>46.770050000000005</v>
      </c>
      <c r="V5">
        <v>109.15891500000001</v>
      </c>
      <c r="W5">
        <v>115.98295250000001</v>
      </c>
    </row>
    <row r="6" spans="1:23" x14ac:dyDescent="0.3">
      <c r="A6" s="31"/>
      <c r="B6" s="31"/>
      <c r="C6" s="31"/>
      <c r="D6" s="31"/>
      <c r="E6" s="5">
        <v>12</v>
      </c>
      <c r="F6" s="31">
        <v>4</v>
      </c>
      <c r="G6" s="17" t="s">
        <v>48</v>
      </c>
      <c r="H6" s="34">
        <f t="shared" si="0"/>
        <v>73.844374999999999</v>
      </c>
      <c r="I6" s="34">
        <f t="shared" si="1"/>
        <v>64.17358333333334</v>
      </c>
      <c r="J6" s="34">
        <f t="shared" si="2"/>
        <v>77.950083333333325</v>
      </c>
      <c r="K6" s="34">
        <f t="shared" si="3"/>
        <v>181.93152500000002</v>
      </c>
      <c r="L6" s="34">
        <f t="shared" si="4"/>
        <v>193.30492083333337</v>
      </c>
      <c r="M6" s="22">
        <v>8.4499999999999993</v>
      </c>
      <c r="R6">
        <v>4</v>
      </c>
      <c r="S6">
        <v>73.844374999999999</v>
      </c>
      <c r="T6">
        <v>64.17358333333334</v>
      </c>
      <c r="U6">
        <v>77.950083333333325</v>
      </c>
      <c r="V6">
        <v>181.93152500000002</v>
      </c>
      <c r="W6">
        <v>193.30492083333337</v>
      </c>
    </row>
    <row r="7" spans="1:23" x14ac:dyDescent="0.3">
      <c r="A7" s="3" t="s">
        <v>86</v>
      </c>
      <c r="B7" s="31">
        <v>93498</v>
      </c>
      <c r="C7" s="31">
        <v>99343</v>
      </c>
      <c r="D7" s="31"/>
      <c r="E7" s="5">
        <v>11.6</v>
      </c>
      <c r="F7" s="31">
        <v>5</v>
      </c>
      <c r="G7" s="17" t="s">
        <v>49</v>
      </c>
      <c r="H7" s="34">
        <f t="shared" si="0"/>
        <v>76.3907327586207</v>
      </c>
      <c r="I7" s="34">
        <f t="shared" si="1"/>
        <v>66.386465517241376</v>
      </c>
      <c r="J7" s="34">
        <f t="shared" si="2"/>
        <v>80.638017241379316</v>
      </c>
      <c r="K7" s="34">
        <f t="shared" si="3"/>
        <v>188.20502586206899</v>
      </c>
      <c r="L7" s="34">
        <f t="shared" si="4"/>
        <v>199.97060775862073</v>
      </c>
      <c r="M7" s="22">
        <v>9.31</v>
      </c>
      <c r="R7">
        <v>5</v>
      </c>
      <c r="S7">
        <v>76.3907327586207</v>
      </c>
      <c r="T7">
        <v>66.386465517241376</v>
      </c>
      <c r="U7">
        <v>80.638017241379316</v>
      </c>
      <c r="V7">
        <v>188.20502586206899</v>
      </c>
      <c r="W7">
        <v>199.97060775862073</v>
      </c>
    </row>
    <row r="8" spans="1:23" x14ac:dyDescent="0.3">
      <c r="A8" s="31"/>
      <c r="B8" s="31"/>
      <c r="C8" s="31"/>
      <c r="D8" s="31"/>
      <c r="E8" s="5">
        <v>13.3</v>
      </c>
      <c r="F8" s="31">
        <v>6</v>
      </c>
      <c r="G8" s="17" t="s">
        <v>50</v>
      </c>
      <c r="H8" s="34">
        <f t="shared" si="0"/>
        <v>66.626503759398489</v>
      </c>
      <c r="I8" s="34">
        <f t="shared" si="1"/>
        <v>57.900977443609023</v>
      </c>
      <c r="J8" s="34">
        <f t="shared" si="2"/>
        <v>70.330902255639103</v>
      </c>
      <c r="K8" s="34">
        <f t="shared" si="3"/>
        <v>164.14874436090227</v>
      </c>
      <c r="L8" s="34">
        <f t="shared" si="4"/>
        <v>174.41045488721804</v>
      </c>
      <c r="M8" s="22">
        <v>15</v>
      </c>
      <c r="R8">
        <v>6</v>
      </c>
      <c r="S8">
        <v>66.626503759398489</v>
      </c>
      <c r="T8">
        <v>57.900977443609023</v>
      </c>
      <c r="U8">
        <v>70.330902255639103</v>
      </c>
      <c r="V8">
        <v>164.14874436090227</v>
      </c>
      <c r="W8">
        <v>174.41045488721804</v>
      </c>
    </row>
    <row r="9" spans="1:23" x14ac:dyDescent="0.3">
      <c r="A9" s="19" t="s">
        <v>62</v>
      </c>
      <c r="B9" s="31">
        <v>23.35</v>
      </c>
      <c r="C9" s="31"/>
      <c r="D9" s="31"/>
      <c r="E9" s="5">
        <v>11.68</v>
      </c>
      <c r="F9" s="31">
        <v>7</v>
      </c>
      <c r="G9" s="17" t="s">
        <v>51</v>
      </c>
      <c r="H9" s="34">
        <f t="shared" si="0"/>
        <v>75.867508561643845</v>
      </c>
      <c r="I9" s="34">
        <f t="shared" si="1"/>
        <v>65.931763698630135</v>
      </c>
      <c r="J9" s="34">
        <f t="shared" si="2"/>
        <v>80.085702054794524</v>
      </c>
      <c r="K9" s="34">
        <f t="shared" si="3"/>
        <v>186.91595034246578</v>
      </c>
      <c r="L9" s="34">
        <f t="shared" si="4"/>
        <v>198.60094606164387</v>
      </c>
      <c r="M9" s="22">
        <v>4.3899999999999997</v>
      </c>
      <c r="R9">
        <v>7</v>
      </c>
      <c r="S9">
        <v>75.867508561643845</v>
      </c>
      <c r="T9">
        <v>65.931763698630135</v>
      </c>
      <c r="U9">
        <v>80.085702054794524</v>
      </c>
      <c r="V9">
        <v>186.91595034246578</v>
      </c>
      <c r="W9">
        <v>198.60094606164387</v>
      </c>
    </row>
    <row r="10" spans="1:23" x14ac:dyDescent="0.3">
      <c r="A10" s="19" t="s">
        <v>63</v>
      </c>
      <c r="B10" s="31">
        <v>34.46</v>
      </c>
      <c r="C10" s="31"/>
      <c r="D10" s="31"/>
      <c r="E10" s="5">
        <v>10.9</v>
      </c>
      <c r="F10" s="31">
        <v>8</v>
      </c>
      <c r="G10" s="17" t="s">
        <v>52</v>
      </c>
      <c r="H10" s="34">
        <f t="shared" si="0"/>
        <v>81.296559633027513</v>
      </c>
      <c r="I10" s="34">
        <f t="shared" si="1"/>
        <v>70.649816513761465</v>
      </c>
      <c r="J10" s="34">
        <f t="shared" si="2"/>
        <v>85.816605504587145</v>
      </c>
      <c r="K10" s="34">
        <f t="shared" si="3"/>
        <v>200.29158715596333</v>
      </c>
      <c r="L10" s="34">
        <f t="shared" si="4"/>
        <v>212.81275688073396</v>
      </c>
      <c r="M10" s="22">
        <v>10.96</v>
      </c>
      <c r="R10">
        <v>8</v>
      </c>
      <c r="S10">
        <v>81.296559633027513</v>
      </c>
      <c r="T10">
        <v>70.649816513761465</v>
      </c>
      <c r="U10">
        <v>85.816605504587145</v>
      </c>
      <c r="V10">
        <v>200.29158715596333</v>
      </c>
      <c r="W10">
        <v>212.81275688073396</v>
      </c>
    </row>
    <row r="11" spans="1:23" x14ac:dyDescent="0.3">
      <c r="A11" s="31"/>
      <c r="B11" s="31"/>
      <c r="C11" s="31"/>
      <c r="D11" s="31"/>
      <c r="E11" s="5">
        <v>6.4</v>
      </c>
      <c r="F11" s="31">
        <v>9</v>
      </c>
      <c r="G11" s="17" t="s">
        <v>53</v>
      </c>
      <c r="H11" s="34">
        <f t="shared" si="0"/>
        <v>138.45820312500001</v>
      </c>
      <c r="I11" s="34">
        <f t="shared" si="1"/>
        <v>120.32546875</v>
      </c>
      <c r="J11" s="34">
        <f t="shared" si="2"/>
        <v>146.15640625</v>
      </c>
      <c r="K11" s="34">
        <f t="shared" si="3"/>
        <v>341.12160937499999</v>
      </c>
      <c r="L11" s="34">
        <f t="shared" si="4"/>
        <v>362.44672656249998</v>
      </c>
      <c r="M11" s="22">
        <v>29.06</v>
      </c>
      <c r="R11">
        <v>9</v>
      </c>
      <c r="S11">
        <v>138.45820312500001</v>
      </c>
      <c r="T11">
        <v>120.32546875</v>
      </c>
      <c r="U11">
        <v>146.15640625</v>
      </c>
      <c r="V11">
        <v>341.12160937499999</v>
      </c>
      <c r="W11">
        <v>362.44672656249998</v>
      </c>
    </row>
    <row r="12" spans="1:23" x14ac:dyDescent="0.3">
      <c r="A12" s="23" t="s">
        <v>61</v>
      </c>
      <c r="B12" s="19" t="e">
        <f>SUMPRODUCT(#REF!,#REF!)+B10*SUM(B5:D5)/3600</f>
        <v>#REF!</v>
      </c>
      <c r="C12" s="31"/>
      <c r="D12" s="31"/>
      <c r="E12" s="5">
        <v>16.7</v>
      </c>
      <c r="F12" s="31">
        <v>10</v>
      </c>
      <c r="G12" s="17" t="s">
        <v>54</v>
      </c>
      <c r="H12" s="34">
        <f t="shared" si="0"/>
        <v>53.061826347305391</v>
      </c>
      <c r="I12" s="34">
        <f t="shared" si="1"/>
        <v>46.112754491017967</v>
      </c>
      <c r="J12" s="34">
        <f t="shared" si="2"/>
        <v>56.01203592814371</v>
      </c>
      <c r="K12" s="34">
        <f t="shared" si="3"/>
        <v>130.72923952095809</v>
      </c>
      <c r="L12" s="34">
        <f t="shared" si="4"/>
        <v>138.9017395209581</v>
      </c>
      <c r="M12" s="22">
        <v>6.1</v>
      </c>
      <c r="R12">
        <v>10</v>
      </c>
      <c r="S12">
        <v>53.061826347305391</v>
      </c>
      <c r="T12">
        <v>46.112754491017967</v>
      </c>
      <c r="U12">
        <v>56.01203592814371</v>
      </c>
      <c r="V12">
        <v>130.72923952095809</v>
      </c>
      <c r="W12">
        <v>138.9017395209581</v>
      </c>
    </row>
    <row r="13" spans="1:23" x14ac:dyDescent="0.3">
      <c r="A13" s="22"/>
      <c r="B13" s="31"/>
      <c r="C13" s="31"/>
      <c r="D13" s="31"/>
      <c r="E13" s="5">
        <v>12.04</v>
      </c>
      <c r="F13" s="31">
        <v>11</v>
      </c>
      <c r="G13" s="17" t="s">
        <v>51</v>
      </c>
      <c r="H13" s="34">
        <f t="shared" si="0"/>
        <v>73.599044850498345</v>
      </c>
      <c r="I13" s="34">
        <f t="shared" si="1"/>
        <v>63.960382059800672</v>
      </c>
      <c r="J13" s="34">
        <f t="shared" si="2"/>
        <v>77.691112956810642</v>
      </c>
      <c r="K13" s="34">
        <f t="shared" si="3"/>
        <v>181.32710132890369</v>
      </c>
      <c r="L13" s="34">
        <f t="shared" si="4"/>
        <v>192.66271179401997</v>
      </c>
      <c r="M13" s="22">
        <v>4.3899999999999997</v>
      </c>
      <c r="R13">
        <v>11</v>
      </c>
      <c r="S13">
        <v>73.599044850498345</v>
      </c>
      <c r="T13">
        <v>63.960382059800672</v>
      </c>
      <c r="U13">
        <v>77.691112956810642</v>
      </c>
      <c r="V13">
        <v>181.32710132890369</v>
      </c>
      <c r="W13">
        <v>192.66271179401997</v>
      </c>
    </row>
    <row r="14" spans="1:23" x14ac:dyDescent="0.3">
      <c r="A14" s="22"/>
      <c r="B14" s="31"/>
      <c r="C14" s="31"/>
      <c r="D14" s="31"/>
      <c r="E14" s="5">
        <v>10</v>
      </c>
      <c r="F14" s="31">
        <v>12</v>
      </c>
      <c r="G14" s="17" t="s">
        <v>46</v>
      </c>
      <c r="H14" s="34">
        <f t="shared" si="0"/>
        <v>88.613249999999994</v>
      </c>
      <c r="I14" s="34">
        <f t="shared" si="1"/>
        <v>77.008300000000006</v>
      </c>
      <c r="J14" s="34">
        <f t="shared" si="2"/>
        <v>93.54010000000001</v>
      </c>
      <c r="K14" s="34">
        <f t="shared" si="3"/>
        <v>218.31783000000001</v>
      </c>
      <c r="L14" s="34">
        <f t="shared" si="4"/>
        <v>231.96590500000002</v>
      </c>
      <c r="M14" s="22">
        <v>7.12</v>
      </c>
      <c r="R14">
        <v>12</v>
      </c>
      <c r="S14">
        <v>88.613249999999994</v>
      </c>
      <c r="T14">
        <v>77.008300000000006</v>
      </c>
      <c r="U14">
        <v>93.54010000000001</v>
      </c>
      <c r="V14">
        <v>218.31783000000001</v>
      </c>
      <c r="W14">
        <v>231.96590500000002</v>
      </c>
    </row>
    <row r="15" spans="1:23" x14ac:dyDescent="0.3">
      <c r="A15" s="22"/>
      <c r="B15" s="31"/>
      <c r="C15" s="31"/>
      <c r="D15" s="31"/>
      <c r="E15" s="5">
        <v>8.1999999999999993</v>
      </c>
      <c r="F15" s="31">
        <v>13</v>
      </c>
      <c r="G15" s="17" t="s">
        <v>55</v>
      </c>
      <c r="H15" s="34">
        <f t="shared" si="0"/>
        <v>108.06493902439026</v>
      </c>
      <c r="I15" s="34">
        <f t="shared" si="1"/>
        <v>93.912560975609765</v>
      </c>
      <c r="J15" s="34">
        <f t="shared" si="2"/>
        <v>114.07329268292683</v>
      </c>
      <c r="K15" s="34">
        <f t="shared" si="3"/>
        <v>266.24125609756106</v>
      </c>
      <c r="L15" s="34">
        <f t="shared" si="4"/>
        <v>282.88525000000004</v>
      </c>
      <c r="M15" s="22">
        <v>24.28</v>
      </c>
      <c r="R15">
        <v>13</v>
      </c>
      <c r="S15">
        <v>108.06493902439026</v>
      </c>
      <c r="T15">
        <v>93.912560975609765</v>
      </c>
      <c r="U15">
        <v>114.07329268292683</v>
      </c>
      <c r="V15">
        <v>266.24125609756106</v>
      </c>
      <c r="W15">
        <v>282.88525000000004</v>
      </c>
    </row>
    <row r="16" spans="1:23" x14ac:dyDescent="0.3">
      <c r="A16" s="22"/>
      <c r="B16" s="31"/>
      <c r="C16" s="31"/>
      <c r="D16" s="31"/>
      <c r="E16" s="5">
        <v>9</v>
      </c>
      <c r="F16" s="31">
        <v>14</v>
      </c>
      <c r="G16" s="17" t="s">
        <v>48</v>
      </c>
      <c r="H16" s="34">
        <f t="shared" si="0"/>
        <v>98.459166666666675</v>
      </c>
      <c r="I16" s="34">
        <f t="shared" si="1"/>
        <v>85.564777777777778</v>
      </c>
      <c r="J16" s="34">
        <f t="shared" si="2"/>
        <v>103.93344444444443</v>
      </c>
      <c r="K16" s="34">
        <f t="shared" si="3"/>
        <v>242.5753666666667</v>
      </c>
      <c r="L16" s="34">
        <f t="shared" si="4"/>
        <v>257.73989444444447</v>
      </c>
      <c r="M16" s="22">
        <v>8.4499999999999993</v>
      </c>
      <c r="R16">
        <v>14</v>
      </c>
      <c r="S16">
        <v>98.459166666666675</v>
      </c>
      <c r="T16">
        <v>85.564777777777778</v>
      </c>
      <c r="U16">
        <v>103.93344444444443</v>
      </c>
      <c r="V16">
        <v>242.5753666666667</v>
      </c>
      <c r="W16">
        <v>257.73989444444447</v>
      </c>
    </row>
    <row r="17" spans="1:23" x14ac:dyDescent="0.3">
      <c r="A17" s="22"/>
      <c r="B17" s="31">
        <f>B9*B3/E3</f>
        <v>22.41582180263158</v>
      </c>
      <c r="C17" s="31"/>
      <c r="D17" s="31"/>
      <c r="E17" s="5">
        <v>10.199999999999999</v>
      </c>
      <c r="F17" s="31">
        <v>15</v>
      </c>
      <c r="G17" s="17" t="s">
        <v>52</v>
      </c>
      <c r="H17" s="34">
        <f t="shared" si="0"/>
        <v>86.875735294117646</v>
      </c>
      <c r="I17" s="34">
        <f t="shared" si="1"/>
        <v>75.498333333333349</v>
      </c>
      <c r="J17" s="34">
        <f t="shared" si="2"/>
        <v>91.705980392156874</v>
      </c>
      <c r="K17" s="34">
        <f t="shared" si="3"/>
        <v>214.03708823529416</v>
      </c>
      <c r="L17" s="34">
        <f t="shared" si="4"/>
        <v>227.41755392156867</v>
      </c>
      <c r="M17" s="22">
        <v>10.82</v>
      </c>
      <c r="R17">
        <v>15</v>
      </c>
      <c r="S17">
        <v>86.875735294117646</v>
      </c>
      <c r="T17">
        <v>75.498333333333349</v>
      </c>
      <c r="U17">
        <v>91.705980392156874</v>
      </c>
      <c r="V17">
        <v>214.03708823529416</v>
      </c>
      <c r="W17">
        <v>227.41755392156867</v>
      </c>
    </row>
    <row r="18" spans="1:23" x14ac:dyDescent="0.3">
      <c r="A18" s="22"/>
      <c r="B18" s="31"/>
      <c r="C18" s="31"/>
      <c r="D18" s="31"/>
      <c r="E18" s="5">
        <v>10.199999999999999</v>
      </c>
      <c r="F18" s="31">
        <v>16</v>
      </c>
      <c r="G18" s="17" t="s">
        <v>52</v>
      </c>
      <c r="H18" s="34">
        <f t="shared" si="0"/>
        <v>86.875735294117646</v>
      </c>
      <c r="I18" s="34">
        <f t="shared" si="1"/>
        <v>75.498333333333349</v>
      </c>
      <c r="J18" s="34">
        <f t="shared" si="2"/>
        <v>91.705980392156874</v>
      </c>
      <c r="K18" s="34">
        <f t="shared" si="3"/>
        <v>214.03708823529416</v>
      </c>
      <c r="L18" s="34">
        <f t="shared" si="4"/>
        <v>227.41755392156867</v>
      </c>
      <c r="M18" s="22">
        <v>10.82</v>
      </c>
      <c r="R18">
        <v>16</v>
      </c>
      <c r="S18">
        <v>86.875735294117646</v>
      </c>
      <c r="T18">
        <v>75.498333333333349</v>
      </c>
      <c r="U18">
        <v>91.705980392156874</v>
      </c>
      <c r="V18">
        <v>214.03708823529416</v>
      </c>
      <c r="W18">
        <v>227.41755392156867</v>
      </c>
    </row>
    <row r="19" spans="1:23" x14ac:dyDescent="0.3">
      <c r="A19" s="22"/>
      <c r="B19" s="31"/>
      <c r="C19" s="31"/>
      <c r="D19" s="31"/>
      <c r="E19" s="5">
        <v>8.1999999999999993</v>
      </c>
      <c r="F19" s="31">
        <v>17</v>
      </c>
      <c r="G19" s="17" t="s">
        <v>55</v>
      </c>
      <c r="H19" s="34">
        <f t="shared" si="0"/>
        <v>108.06493902439026</v>
      </c>
      <c r="I19" s="34">
        <f t="shared" si="1"/>
        <v>93.912560975609765</v>
      </c>
      <c r="J19" s="34">
        <f t="shared" si="2"/>
        <v>114.07329268292683</v>
      </c>
      <c r="K19" s="34">
        <f t="shared" si="3"/>
        <v>266.24125609756106</v>
      </c>
      <c r="L19" s="34">
        <f t="shared" si="4"/>
        <v>282.88525000000004</v>
      </c>
      <c r="M19" s="22">
        <v>24.15</v>
      </c>
      <c r="R19">
        <v>17</v>
      </c>
      <c r="S19">
        <v>108.06493902439026</v>
      </c>
      <c r="T19">
        <v>93.912560975609765</v>
      </c>
      <c r="U19">
        <v>114.07329268292683</v>
      </c>
      <c r="V19">
        <v>266.24125609756106</v>
      </c>
      <c r="W19">
        <v>282.88525000000004</v>
      </c>
    </row>
    <row r="20" spans="1:23" x14ac:dyDescent="0.3">
      <c r="A20" s="22"/>
      <c r="B20" s="31"/>
      <c r="C20" s="31"/>
      <c r="D20" s="31"/>
      <c r="E20" s="5">
        <v>10.4</v>
      </c>
      <c r="F20" s="31">
        <v>18</v>
      </c>
      <c r="G20" s="17" t="s">
        <v>52</v>
      </c>
      <c r="H20" s="34">
        <f t="shared" si="0"/>
        <v>85.205048076923077</v>
      </c>
      <c r="I20" s="34">
        <f t="shared" si="1"/>
        <v>74.046442307692317</v>
      </c>
      <c r="J20" s="34">
        <f t="shared" si="2"/>
        <v>89.942403846153837</v>
      </c>
      <c r="K20" s="34">
        <f t="shared" si="3"/>
        <v>209.92099038461541</v>
      </c>
      <c r="L20" s="34">
        <f t="shared" si="4"/>
        <v>223.04413942307693</v>
      </c>
      <c r="M20" s="22">
        <v>11.03</v>
      </c>
      <c r="R20">
        <v>18</v>
      </c>
      <c r="S20">
        <v>85.205048076923077</v>
      </c>
      <c r="T20">
        <v>74.046442307692317</v>
      </c>
      <c r="U20">
        <v>89.942403846153837</v>
      </c>
      <c r="V20">
        <v>209.92099038461541</v>
      </c>
      <c r="W20">
        <v>223.04413942307693</v>
      </c>
    </row>
    <row r="21" spans="1:23" x14ac:dyDescent="0.3">
      <c r="A21" s="22"/>
      <c r="B21" s="31">
        <f>B4*B9/E3/1000</f>
        <v>58.298190789473686</v>
      </c>
      <c r="C21" s="31"/>
      <c r="D21" s="31"/>
      <c r="E21" s="5">
        <v>13.2</v>
      </c>
      <c r="F21" s="31">
        <v>19</v>
      </c>
      <c r="G21" s="17" t="s">
        <v>56</v>
      </c>
      <c r="H21" s="34">
        <f t="shared" si="0"/>
        <v>67.131249999999994</v>
      </c>
      <c r="I21" s="34">
        <f t="shared" si="1"/>
        <v>58.339621212121216</v>
      </c>
      <c r="J21" s="34">
        <f t="shared" si="2"/>
        <v>70.863712121212131</v>
      </c>
      <c r="K21" s="34">
        <f t="shared" si="3"/>
        <v>165.39229545454546</v>
      </c>
      <c r="L21" s="34">
        <f t="shared" si="4"/>
        <v>175.73174621212124</v>
      </c>
      <c r="M21" s="22">
        <v>6.7</v>
      </c>
      <c r="R21">
        <v>19</v>
      </c>
      <c r="S21">
        <v>67.131249999999994</v>
      </c>
      <c r="T21">
        <v>58.339621212121216</v>
      </c>
      <c r="U21">
        <v>70.863712121212131</v>
      </c>
      <c r="V21">
        <v>165.39229545454546</v>
      </c>
      <c r="W21">
        <v>175.73174621212124</v>
      </c>
    </row>
    <row r="22" spans="1:23" x14ac:dyDescent="0.3">
      <c r="A22" s="22"/>
      <c r="B22" s="31"/>
      <c r="C22" s="31"/>
      <c r="D22" s="31"/>
      <c r="E22" s="5">
        <v>15</v>
      </c>
      <c r="F22" s="31">
        <v>20</v>
      </c>
      <c r="G22" s="17" t="s">
        <v>46</v>
      </c>
      <c r="H22" s="34">
        <f t="shared" si="0"/>
        <v>59.075499999999998</v>
      </c>
      <c r="I22" s="34">
        <f t="shared" si="1"/>
        <v>51.338866666666668</v>
      </c>
      <c r="J22" s="34">
        <f t="shared" si="2"/>
        <v>62.360066666666668</v>
      </c>
      <c r="K22" s="34">
        <f t="shared" si="3"/>
        <v>145.54522000000003</v>
      </c>
      <c r="L22" s="34">
        <f t="shared" si="4"/>
        <v>154.64393666666666</v>
      </c>
      <c r="M22" s="22">
        <v>7.14</v>
      </c>
      <c r="R22">
        <v>20</v>
      </c>
      <c r="S22">
        <v>59.075499999999998</v>
      </c>
      <c r="T22">
        <v>51.338866666666668</v>
      </c>
      <c r="U22">
        <v>62.360066666666668</v>
      </c>
      <c r="V22">
        <v>145.54522000000003</v>
      </c>
      <c r="W22">
        <v>154.64393666666666</v>
      </c>
    </row>
    <row r="23" spans="1:23" x14ac:dyDescent="0.3">
      <c r="A23" s="22"/>
      <c r="B23" s="31"/>
      <c r="C23" s="31"/>
      <c r="D23" s="31"/>
      <c r="E23" s="5">
        <v>11.9</v>
      </c>
      <c r="F23" s="31">
        <v>21</v>
      </c>
      <c r="G23" s="17" t="s">
        <v>57</v>
      </c>
      <c r="H23" s="34">
        <f t="shared" si="0"/>
        <v>74.464915966386556</v>
      </c>
      <c r="I23" s="34">
        <f t="shared" si="1"/>
        <v>64.712857142857132</v>
      </c>
      <c r="J23" s="34">
        <f t="shared" si="2"/>
        <v>78.605126050420168</v>
      </c>
      <c r="K23" s="34">
        <f t="shared" si="3"/>
        <v>183.46036134453783</v>
      </c>
      <c r="L23" s="34">
        <f t="shared" si="4"/>
        <v>194.92933193277312</v>
      </c>
      <c r="M23" s="22">
        <v>11.5</v>
      </c>
      <c r="R23">
        <v>21</v>
      </c>
      <c r="S23">
        <v>74.464915966386556</v>
      </c>
      <c r="T23">
        <v>64.712857142857132</v>
      </c>
      <c r="U23">
        <v>78.605126050420168</v>
      </c>
      <c r="V23">
        <v>183.46036134453783</v>
      </c>
      <c r="W23">
        <v>194.92933193277312</v>
      </c>
    </row>
    <row r="24" spans="1:23" x14ac:dyDescent="0.3">
      <c r="A24" s="22"/>
      <c r="B24" s="31"/>
      <c r="C24" s="31"/>
      <c r="D24" s="31"/>
      <c r="E24" s="5">
        <v>14.7</v>
      </c>
      <c r="F24" s="31">
        <v>22</v>
      </c>
      <c r="G24" s="17" t="s">
        <v>46</v>
      </c>
      <c r="H24" s="34">
        <f t="shared" si="0"/>
        <v>60.281122448979595</v>
      </c>
      <c r="I24" s="34">
        <f t="shared" si="1"/>
        <v>52.386598639455784</v>
      </c>
      <c r="J24" s="34">
        <f t="shared" si="2"/>
        <v>63.632721088435375</v>
      </c>
      <c r="K24" s="34">
        <f t="shared" si="3"/>
        <v>148.5155306122449</v>
      </c>
      <c r="L24" s="34">
        <f t="shared" si="4"/>
        <v>157.79993537414967</v>
      </c>
      <c r="M24" s="22">
        <v>7.1</v>
      </c>
      <c r="R24">
        <v>22</v>
      </c>
      <c r="S24">
        <v>60.281122448979595</v>
      </c>
      <c r="T24">
        <v>52.386598639455784</v>
      </c>
      <c r="U24">
        <v>63.632721088435375</v>
      </c>
      <c r="V24">
        <v>148.5155306122449</v>
      </c>
      <c r="W24">
        <v>157.79993537414967</v>
      </c>
    </row>
    <row r="26" spans="1:23" x14ac:dyDescent="0.3">
      <c r="J26" s="32" t="s">
        <v>64</v>
      </c>
      <c r="K26" s="35"/>
      <c r="L26" s="35"/>
      <c r="M26" s="32"/>
      <c r="N26" s="32"/>
      <c r="O26" s="32"/>
    </row>
    <row r="27" spans="1:23" x14ac:dyDescent="0.3">
      <c r="A27" s="3" t="s">
        <v>10</v>
      </c>
      <c r="B27" s="3" t="s">
        <v>2</v>
      </c>
      <c r="C27" s="3" t="s">
        <v>3</v>
      </c>
      <c r="D27" s="3" t="s">
        <v>4</v>
      </c>
      <c r="E27" s="3" t="s">
        <v>42</v>
      </c>
      <c r="H27" s="28" t="s">
        <v>81</v>
      </c>
      <c r="I27" s="17" t="s">
        <v>80</v>
      </c>
      <c r="J27" s="6" t="s">
        <v>60</v>
      </c>
      <c r="K27" s="6"/>
      <c r="L27" s="6"/>
      <c r="M27" s="17" t="s">
        <v>2</v>
      </c>
      <c r="N27" s="17" t="s">
        <v>3</v>
      </c>
      <c r="O27" s="17" t="s">
        <v>4</v>
      </c>
      <c r="P27" s="17" t="s">
        <v>42</v>
      </c>
    </row>
    <row r="28" spans="1:23" x14ac:dyDescent="0.3">
      <c r="A28" s="3" t="s">
        <v>5</v>
      </c>
      <c r="B28" s="25">
        <v>13.412602</v>
      </c>
      <c r="C28" s="27">
        <v>7.9595209999999996</v>
      </c>
      <c r="D28" s="29">
        <v>4.3993060000000002</v>
      </c>
      <c r="E28">
        <v>10.228121</v>
      </c>
      <c r="H28" s="5">
        <v>15.2</v>
      </c>
      <c r="I28" s="31">
        <v>1</v>
      </c>
      <c r="J28" s="17" t="s">
        <v>45</v>
      </c>
      <c r="K28" s="17"/>
      <c r="L28" s="17"/>
      <c r="M28" s="31">
        <f>$B$29*$B$33/H28/1000</f>
        <v>46.117786184210537</v>
      </c>
      <c r="N28" s="31">
        <f>$C$29*$B$33/H28/1000</f>
        <v>52.489878289473687</v>
      </c>
      <c r="O28" s="31">
        <f>$D$29*$B$33/H28/1000</f>
        <v>44.108457236842106</v>
      </c>
      <c r="P28">
        <f>$E$29*$B$33/H28/1000</f>
        <v>50.658746710526323</v>
      </c>
    </row>
    <row r="29" spans="1:23" x14ac:dyDescent="0.3">
      <c r="A29" s="3" t="s">
        <v>58</v>
      </c>
      <c r="B29" s="31">
        <v>30021</v>
      </c>
      <c r="C29" s="31">
        <v>34169</v>
      </c>
      <c r="D29" s="31">
        <v>28713</v>
      </c>
      <c r="E29" s="31">
        <v>32977</v>
      </c>
      <c r="H29" s="5">
        <v>14.7</v>
      </c>
      <c r="I29" s="31">
        <v>2</v>
      </c>
      <c r="J29" s="17" t="s">
        <v>46</v>
      </c>
      <c r="K29" s="17"/>
      <c r="L29" s="17"/>
      <c r="M29" s="31">
        <f t="shared" ref="M29:M49" si="5">$B$29*$B$33/H29/1000</f>
        <v>47.686418367346946</v>
      </c>
      <c r="N29" s="31">
        <f t="shared" ref="N29:N49" si="6">$C$29*$B$33/H29/1000</f>
        <v>54.275248299319735</v>
      </c>
      <c r="O29" s="31">
        <f t="shared" ref="O29:O49" si="7">$D$29*$B$33/H29/1000</f>
        <v>45.608744897959184</v>
      </c>
      <c r="P29">
        <f t="shared" ref="P29:P49" si="8">$E$29*$B$33/H29/1000</f>
        <v>52.38183333333334</v>
      </c>
    </row>
    <row r="30" spans="1:23" x14ac:dyDescent="0.3">
      <c r="A30" s="3" t="s">
        <v>59</v>
      </c>
      <c r="B30" s="31"/>
      <c r="C30" s="31"/>
      <c r="D30" s="31"/>
      <c r="H30" s="5">
        <v>20</v>
      </c>
      <c r="I30" s="31">
        <v>3</v>
      </c>
      <c r="J30" s="17" t="s">
        <v>47</v>
      </c>
      <c r="K30" s="17"/>
      <c r="L30" s="17"/>
      <c r="M30" s="31">
        <f t="shared" si="5"/>
        <v>35.0495175</v>
      </c>
      <c r="N30" s="31">
        <f t="shared" si="6"/>
        <v>39.892307500000001</v>
      </c>
      <c r="O30" s="31">
        <f t="shared" si="7"/>
        <v>33.522427500000006</v>
      </c>
      <c r="P30">
        <f t="shared" si="8"/>
        <v>38.500647500000007</v>
      </c>
    </row>
    <row r="31" spans="1:23" x14ac:dyDescent="0.3">
      <c r="H31" s="5">
        <v>12</v>
      </c>
      <c r="I31" s="31">
        <v>4</v>
      </c>
      <c r="J31" s="17" t="s">
        <v>48</v>
      </c>
      <c r="K31" s="17"/>
      <c r="L31" s="17"/>
      <c r="M31" s="31">
        <f t="shared" si="5"/>
        <v>58.41586250000001</v>
      </c>
      <c r="N31" s="31">
        <f t="shared" si="6"/>
        <v>66.487179166666664</v>
      </c>
      <c r="O31" s="31">
        <f t="shared" si="7"/>
        <v>55.870712500000003</v>
      </c>
      <c r="P31">
        <f t="shared" si="8"/>
        <v>64.167745833333342</v>
      </c>
    </row>
    <row r="32" spans="1:23" x14ac:dyDescent="0.3">
      <c r="H32" s="5">
        <v>11.6</v>
      </c>
      <c r="I32" s="31">
        <v>5</v>
      </c>
      <c r="J32" s="17" t="s">
        <v>49</v>
      </c>
      <c r="K32" s="17"/>
      <c r="L32" s="17"/>
      <c r="M32" s="31">
        <f t="shared" si="5"/>
        <v>60.430202586206903</v>
      </c>
      <c r="N32" s="31">
        <f t="shared" si="6"/>
        <v>68.779840517241382</v>
      </c>
      <c r="O32" s="31">
        <f t="shared" si="7"/>
        <v>57.797288793103455</v>
      </c>
      <c r="P32">
        <f t="shared" si="8"/>
        <v>66.380426724137948</v>
      </c>
    </row>
    <row r="33" spans="1:16" x14ac:dyDescent="0.3">
      <c r="A33" s="19" t="s">
        <v>62</v>
      </c>
      <c r="B33" s="31">
        <v>23.35</v>
      </c>
      <c r="H33" s="5">
        <v>13.3</v>
      </c>
      <c r="I33" s="31">
        <v>6</v>
      </c>
      <c r="J33" s="17" t="s">
        <v>50</v>
      </c>
      <c r="K33" s="17"/>
      <c r="L33" s="17"/>
      <c r="M33" s="31">
        <f t="shared" si="5"/>
        <v>52.706041353383462</v>
      </c>
      <c r="N33" s="31">
        <f t="shared" si="6"/>
        <v>59.988432330827067</v>
      </c>
      <c r="O33" s="31">
        <f t="shared" si="7"/>
        <v>50.40966541353383</v>
      </c>
      <c r="P33">
        <f t="shared" si="8"/>
        <v>57.895710526315796</v>
      </c>
    </row>
    <row r="34" spans="1:16" x14ac:dyDescent="0.3">
      <c r="H34" s="5">
        <v>11.68</v>
      </c>
      <c r="I34" s="31">
        <v>7</v>
      </c>
      <c r="J34" s="17" t="s">
        <v>51</v>
      </c>
      <c r="K34" s="17"/>
      <c r="L34" s="17"/>
      <c r="M34" s="31">
        <f t="shared" si="5"/>
        <v>60.01629708904111</v>
      </c>
      <c r="N34" s="31">
        <f t="shared" si="6"/>
        <v>68.308745719178091</v>
      </c>
      <c r="O34" s="31">
        <f t="shared" si="7"/>
        <v>57.401416952054802</v>
      </c>
      <c r="P34">
        <f t="shared" si="8"/>
        <v>65.925766267123294</v>
      </c>
    </row>
    <row r="35" spans="1:16" x14ac:dyDescent="0.3">
      <c r="H35" s="5">
        <v>10.9</v>
      </c>
      <c r="I35" s="31">
        <v>8</v>
      </c>
      <c r="J35" s="17" t="s">
        <v>52</v>
      </c>
      <c r="K35" s="17"/>
      <c r="L35" s="17"/>
      <c r="M35" s="31">
        <f t="shared" si="5"/>
        <v>64.311041284403672</v>
      </c>
      <c r="N35" s="31">
        <f t="shared" si="6"/>
        <v>73.196894495412835</v>
      </c>
      <c r="O35" s="31">
        <f t="shared" si="7"/>
        <v>61.509041284403672</v>
      </c>
      <c r="P35">
        <f t="shared" si="8"/>
        <v>70.643389908256879</v>
      </c>
    </row>
    <row r="36" spans="1:16" x14ac:dyDescent="0.3">
      <c r="H36" s="5">
        <v>6.4</v>
      </c>
      <c r="I36" s="31">
        <v>9</v>
      </c>
      <c r="J36" s="17" t="s">
        <v>53</v>
      </c>
      <c r="K36" s="17"/>
      <c r="L36" s="17"/>
      <c r="M36" s="31">
        <f t="shared" si="5"/>
        <v>109.52974218750002</v>
      </c>
      <c r="N36" s="31">
        <f t="shared" si="6"/>
        <v>124.66346093750001</v>
      </c>
      <c r="O36" s="31">
        <f t="shared" si="7"/>
        <v>104.7575859375</v>
      </c>
      <c r="P36">
        <f t="shared" si="8"/>
        <v>120.3145234375</v>
      </c>
    </row>
    <row r="37" spans="1:16" x14ac:dyDescent="0.3">
      <c r="H37" s="5">
        <v>16.7</v>
      </c>
      <c r="I37" s="31">
        <v>10</v>
      </c>
      <c r="J37" s="17" t="s">
        <v>54</v>
      </c>
      <c r="K37" s="17"/>
      <c r="L37" s="17"/>
      <c r="M37" s="31">
        <f t="shared" si="5"/>
        <v>41.975470059880244</v>
      </c>
      <c r="N37" s="31">
        <f t="shared" si="6"/>
        <v>47.775218562874251</v>
      </c>
      <c r="O37" s="31">
        <f t="shared" si="7"/>
        <v>40.146619760479041</v>
      </c>
      <c r="P37">
        <f t="shared" si="8"/>
        <v>46.108559880239525</v>
      </c>
    </row>
    <row r="38" spans="1:16" x14ac:dyDescent="0.3">
      <c r="H38" s="5">
        <v>12.04</v>
      </c>
      <c r="I38" s="31">
        <v>11</v>
      </c>
      <c r="J38" s="17" t="s">
        <v>51</v>
      </c>
      <c r="K38" s="17"/>
      <c r="L38" s="17"/>
      <c r="M38" s="31">
        <f t="shared" si="5"/>
        <v>58.221789867109649</v>
      </c>
      <c r="N38" s="31">
        <f t="shared" si="6"/>
        <v>66.266291528239208</v>
      </c>
      <c r="O38" s="31">
        <f t="shared" si="7"/>
        <v>55.685095514950177</v>
      </c>
      <c r="P38">
        <f t="shared" si="8"/>
        <v>63.954563953488382</v>
      </c>
    </row>
    <row r="39" spans="1:16" x14ac:dyDescent="0.3">
      <c r="H39" s="5">
        <v>10</v>
      </c>
      <c r="I39" s="31">
        <v>12</v>
      </c>
      <c r="J39" s="17" t="s">
        <v>46</v>
      </c>
      <c r="K39" s="17"/>
      <c r="L39" s="17"/>
      <c r="M39" s="31">
        <f t="shared" si="5"/>
        <v>70.099035000000001</v>
      </c>
      <c r="N39" s="31">
        <f t="shared" si="6"/>
        <v>79.784615000000002</v>
      </c>
      <c r="O39" s="31">
        <f t="shared" si="7"/>
        <v>67.044855000000013</v>
      </c>
      <c r="P39">
        <f t="shared" si="8"/>
        <v>77.001295000000013</v>
      </c>
    </row>
    <row r="40" spans="1:16" x14ac:dyDescent="0.3">
      <c r="H40" s="5">
        <v>8.1999999999999993</v>
      </c>
      <c r="I40" s="31">
        <v>13</v>
      </c>
      <c r="J40" s="17" t="s">
        <v>55</v>
      </c>
      <c r="K40" s="17"/>
      <c r="L40" s="17"/>
      <c r="M40" s="31">
        <f t="shared" si="5"/>
        <v>85.486628048780503</v>
      </c>
      <c r="N40" s="31">
        <f t="shared" si="6"/>
        <v>97.298310975609766</v>
      </c>
      <c r="O40" s="31">
        <f t="shared" si="7"/>
        <v>81.762018292682939</v>
      </c>
      <c r="P40">
        <f t="shared" si="8"/>
        <v>93.904018292682949</v>
      </c>
    </row>
    <row r="41" spans="1:16" x14ac:dyDescent="0.3">
      <c r="H41" s="5">
        <v>9</v>
      </c>
      <c r="I41" s="31">
        <v>14</v>
      </c>
      <c r="J41" s="17" t="s">
        <v>48</v>
      </c>
      <c r="K41" s="17"/>
      <c r="L41" s="17"/>
      <c r="M41" s="31">
        <f t="shared" si="5"/>
        <v>77.88781666666668</v>
      </c>
      <c r="N41" s="31">
        <f t="shared" si="6"/>
        <v>88.649572222222218</v>
      </c>
      <c r="O41" s="31">
        <f t="shared" si="7"/>
        <v>74.494283333333343</v>
      </c>
      <c r="P41">
        <f t="shared" si="8"/>
        <v>85.556994444444456</v>
      </c>
    </row>
    <row r="42" spans="1:16" x14ac:dyDescent="0.3">
      <c r="H42" s="5">
        <v>10.199999999999999</v>
      </c>
      <c r="I42" s="31">
        <v>15</v>
      </c>
      <c r="J42" s="17" t="s">
        <v>52</v>
      </c>
      <c r="K42" s="17"/>
      <c r="L42" s="17"/>
      <c r="M42" s="31">
        <f t="shared" si="5"/>
        <v>68.724544117647071</v>
      </c>
      <c r="N42" s="31">
        <f t="shared" si="6"/>
        <v>78.220210784313736</v>
      </c>
      <c r="O42" s="31">
        <f t="shared" si="7"/>
        <v>65.730250000000012</v>
      </c>
      <c r="P42">
        <f t="shared" si="8"/>
        <v>75.491465686274523</v>
      </c>
    </row>
    <row r="43" spans="1:16" x14ac:dyDescent="0.3">
      <c r="H43" s="5">
        <v>10.199999999999999</v>
      </c>
      <c r="I43" s="31">
        <v>16</v>
      </c>
      <c r="J43" s="17" t="s">
        <v>52</v>
      </c>
      <c r="K43" s="17"/>
      <c r="L43" s="17"/>
      <c r="M43" s="31">
        <f t="shared" si="5"/>
        <v>68.724544117647071</v>
      </c>
      <c r="N43" s="31">
        <f t="shared" si="6"/>
        <v>78.220210784313736</v>
      </c>
      <c r="O43" s="31">
        <f t="shared" si="7"/>
        <v>65.730250000000012</v>
      </c>
      <c r="P43">
        <f t="shared" si="8"/>
        <v>75.491465686274523</v>
      </c>
    </row>
    <row r="44" spans="1:16" x14ac:dyDescent="0.3">
      <c r="H44" s="5">
        <v>8.1999999999999993</v>
      </c>
      <c r="I44" s="31">
        <v>17</v>
      </c>
      <c r="J44" s="17" t="s">
        <v>55</v>
      </c>
      <c r="K44" s="17"/>
      <c r="L44" s="17"/>
      <c r="M44" s="31">
        <f t="shared" si="5"/>
        <v>85.486628048780503</v>
      </c>
      <c r="N44" s="31">
        <f t="shared" si="6"/>
        <v>97.298310975609766</v>
      </c>
      <c r="O44" s="31">
        <f t="shared" si="7"/>
        <v>81.762018292682939</v>
      </c>
      <c r="P44">
        <f t="shared" si="8"/>
        <v>93.904018292682949</v>
      </c>
    </row>
    <row r="45" spans="1:16" x14ac:dyDescent="0.3">
      <c r="H45" s="5">
        <v>10.4</v>
      </c>
      <c r="I45" s="31">
        <v>18</v>
      </c>
      <c r="J45" s="17" t="s">
        <v>52</v>
      </c>
      <c r="K45" s="17"/>
      <c r="L45" s="17"/>
      <c r="M45" s="31">
        <f t="shared" si="5"/>
        <v>67.402918269230781</v>
      </c>
      <c r="N45" s="31">
        <f t="shared" si="6"/>
        <v>76.715975961538462</v>
      </c>
      <c r="O45" s="31">
        <f t="shared" si="7"/>
        <v>64.46620673076923</v>
      </c>
      <c r="P45">
        <f t="shared" si="8"/>
        <v>74.03970673076924</v>
      </c>
    </row>
    <row r="46" spans="1:16" x14ac:dyDescent="0.3">
      <c r="H46" s="5">
        <v>13.2</v>
      </c>
      <c r="I46" s="31">
        <v>19</v>
      </c>
      <c r="J46" s="17" t="s">
        <v>56</v>
      </c>
      <c r="K46" s="17"/>
      <c r="L46" s="17"/>
      <c r="M46" s="31">
        <f t="shared" si="5"/>
        <v>53.105329545454559</v>
      </c>
      <c r="N46" s="31">
        <f t="shared" si="6"/>
        <v>60.442890151515158</v>
      </c>
      <c r="O46" s="31">
        <f t="shared" si="7"/>
        <v>50.791556818181824</v>
      </c>
      <c r="P46">
        <f t="shared" si="8"/>
        <v>58.334314393939401</v>
      </c>
    </row>
    <row r="47" spans="1:16" x14ac:dyDescent="0.3">
      <c r="H47" s="5">
        <v>15</v>
      </c>
      <c r="I47" s="31">
        <v>20</v>
      </c>
      <c r="J47" s="17" t="s">
        <v>46</v>
      </c>
      <c r="K47" s="17"/>
      <c r="L47" s="17"/>
      <c r="M47" s="31">
        <f t="shared" si="5"/>
        <v>46.732690000000012</v>
      </c>
      <c r="N47" s="31">
        <f t="shared" si="6"/>
        <v>53.189743333333332</v>
      </c>
      <c r="O47" s="31">
        <f t="shared" si="7"/>
        <v>44.696570000000001</v>
      </c>
      <c r="P47">
        <f t="shared" si="8"/>
        <v>51.334196666666671</v>
      </c>
    </row>
    <row r="48" spans="1:16" x14ac:dyDescent="0.3">
      <c r="H48" s="5">
        <v>11.9</v>
      </c>
      <c r="I48" s="31">
        <v>21</v>
      </c>
      <c r="J48" s="17" t="s">
        <v>57</v>
      </c>
      <c r="K48" s="17"/>
      <c r="L48" s="17"/>
      <c r="M48" s="31">
        <f t="shared" si="5"/>
        <v>58.906752100840343</v>
      </c>
      <c r="N48" s="31">
        <f t="shared" si="6"/>
        <v>67.045894957983194</v>
      </c>
      <c r="O48" s="31">
        <f t="shared" si="7"/>
        <v>56.340214285714289</v>
      </c>
      <c r="P48">
        <f t="shared" si="8"/>
        <v>64.706970588235308</v>
      </c>
    </row>
    <row r="49" spans="1:17" x14ac:dyDescent="0.3">
      <c r="H49" s="5">
        <v>14.7</v>
      </c>
      <c r="I49" s="31">
        <v>22</v>
      </c>
      <c r="J49" s="17" t="s">
        <v>46</v>
      </c>
      <c r="K49" s="17"/>
      <c r="L49" s="17"/>
      <c r="M49" s="31">
        <f t="shared" si="5"/>
        <v>47.686418367346946</v>
      </c>
      <c r="N49" s="31">
        <f t="shared" si="6"/>
        <v>54.275248299319735</v>
      </c>
      <c r="O49" s="31">
        <f t="shared" si="7"/>
        <v>45.608744897959184</v>
      </c>
      <c r="P49">
        <f t="shared" si="8"/>
        <v>52.38183333333334</v>
      </c>
    </row>
    <row r="52" spans="1:17" x14ac:dyDescent="0.3">
      <c r="J52" s="32" t="s">
        <v>64</v>
      </c>
      <c r="K52" s="35"/>
      <c r="L52" s="35"/>
      <c r="M52" s="32"/>
      <c r="N52" s="32"/>
      <c r="O52" s="32"/>
    </row>
    <row r="53" spans="1:17" x14ac:dyDescent="0.3">
      <c r="A53" s="3" t="s">
        <v>10</v>
      </c>
      <c r="B53" s="3" t="s">
        <v>2</v>
      </c>
      <c r="C53" s="3" t="s">
        <v>3</v>
      </c>
      <c r="D53" s="3" t="s">
        <v>4</v>
      </c>
      <c r="E53" s="3" t="s">
        <v>42</v>
      </c>
      <c r="F53" s="3" t="s">
        <v>43</v>
      </c>
      <c r="H53" s="28" t="s">
        <v>81</v>
      </c>
      <c r="I53" s="17" t="s">
        <v>80</v>
      </c>
      <c r="J53" s="6" t="s">
        <v>60</v>
      </c>
      <c r="K53" s="6"/>
      <c r="L53" s="6"/>
      <c r="M53" s="17" t="s">
        <v>2</v>
      </c>
      <c r="N53" s="17" t="s">
        <v>3</v>
      </c>
      <c r="O53" s="17" t="s">
        <v>4</v>
      </c>
      <c r="P53" s="17" t="s">
        <v>42</v>
      </c>
      <c r="Q53" s="17" t="s">
        <v>43</v>
      </c>
    </row>
    <row r="54" spans="1:17" x14ac:dyDescent="0.3">
      <c r="A54" s="3" t="s">
        <v>5</v>
      </c>
      <c r="B54" s="25">
        <v>4.3993060000000002</v>
      </c>
      <c r="C54" s="27">
        <v>7.9595209999999996</v>
      </c>
      <c r="D54" s="29">
        <v>5.6677090000000003</v>
      </c>
      <c r="E54">
        <v>13.412602</v>
      </c>
      <c r="F54">
        <v>4.5604120000000004</v>
      </c>
      <c r="H54" s="5">
        <v>15.2</v>
      </c>
      <c r="I54" s="31">
        <v>1</v>
      </c>
      <c r="J54" s="17" t="s">
        <v>45</v>
      </c>
      <c r="K54" s="17"/>
      <c r="L54" s="17"/>
      <c r="M54" s="31" t="e">
        <f>$B$55*$B$59/H54/1000</f>
        <v>#VALUE!</v>
      </c>
      <c r="N54" s="31" t="e">
        <f>$C$55*$B$59/H54/1000</f>
        <v>#VALUE!</v>
      </c>
      <c r="O54" s="31">
        <f>$D$55*$B$59/H54/1000</f>
        <v>34.382874999999999</v>
      </c>
      <c r="P54">
        <f>$E$55*$B$59/H54/1000</f>
        <v>46.117786184210537</v>
      </c>
      <c r="Q54">
        <f>$F$55*$B$59/H54/1000</f>
        <v>42.713601973684213</v>
      </c>
    </row>
    <row r="55" spans="1:17" x14ac:dyDescent="0.3">
      <c r="A55" s="3" t="s">
        <v>58</v>
      </c>
      <c r="B55" s="31" t="s">
        <v>82</v>
      </c>
      <c r="C55" s="31" t="s">
        <v>83</v>
      </c>
      <c r="D55" s="31">
        <v>22382</v>
      </c>
      <c r="E55" s="31">
        <v>30021</v>
      </c>
      <c r="F55" s="31">
        <v>27805</v>
      </c>
      <c r="H55" s="5">
        <v>14.7</v>
      </c>
      <c r="I55" s="31">
        <v>2</v>
      </c>
      <c r="J55" s="17" t="s">
        <v>46</v>
      </c>
      <c r="K55" s="17"/>
      <c r="L55" s="17"/>
      <c r="M55" s="31" t="e">
        <f t="shared" ref="M55:M75" si="9">$B$55*$B$59/H55/1000</f>
        <v>#VALUE!</v>
      </c>
      <c r="N55" s="31" t="e">
        <f t="shared" ref="N55:N75" si="10">$C$55*$B$59/H55/1000</f>
        <v>#VALUE!</v>
      </c>
      <c r="O55" s="31">
        <f t="shared" ref="O55:O75" si="11">$D$55*$B$59/H55/1000</f>
        <v>35.552360544217692</v>
      </c>
      <c r="P55">
        <f t="shared" ref="P55:P75" si="12">$E$55*$B$59/H55/1000</f>
        <v>47.686418367346946</v>
      </c>
      <c r="Q55">
        <f t="shared" ref="Q55:Q75" si="13">$F$55*$B$59/H55/1000</f>
        <v>44.166445578231297</v>
      </c>
    </row>
    <row r="56" spans="1:17" x14ac:dyDescent="0.3">
      <c r="A56" s="3" t="s">
        <v>59</v>
      </c>
      <c r="B56" s="31"/>
      <c r="C56" s="31"/>
      <c r="D56" s="31"/>
      <c r="H56" s="5">
        <v>20</v>
      </c>
      <c r="I56" s="31">
        <v>3</v>
      </c>
      <c r="J56" s="17" t="s">
        <v>47</v>
      </c>
      <c r="K56" s="17"/>
      <c r="L56" s="17"/>
      <c r="M56" s="31" t="e">
        <f t="shared" si="9"/>
        <v>#VALUE!</v>
      </c>
      <c r="N56" s="31" t="e">
        <f t="shared" si="10"/>
        <v>#VALUE!</v>
      </c>
      <c r="O56" s="31">
        <f t="shared" si="11"/>
        <v>26.130984999999999</v>
      </c>
      <c r="P56">
        <f t="shared" si="12"/>
        <v>35.0495175</v>
      </c>
      <c r="Q56">
        <f t="shared" si="13"/>
        <v>32.462337500000004</v>
      </c>
    </row>
    <row r="57" spans="1:17" x14ac:dyDescent="0.3">
      <c r="H57" s="5">
        <v>12</v>
      </c>
      <c r="I57" s="31">
        <v>4</v>
      </c>
      <c r="J57" s="17" t="s">
        <v>48</v>
      </c>
      <c r="K57" s="17"/>
      <c r="L57" s="17"/>
      <c r="M57" s="31" t="e">
        <f t="shared" si="9"/>
        <v>#VALUE!</v>
      </c>
      <c r="N57" s="31" t="e">
        <f t="shared" si="10"/>
        <v>#VALUE!</v>
      </c>
      <c r="O57" s="31">
        <f t="shared" si="11"/>
        <v>43.551641666666669</v>
      </c>
      <c r="P57">
        <f t="shared" si="12"/>
        <v>58.41586250000001</v>
      </c>
      <c r="Q57">
        <f t="shared" si="13"/>
        <v>54.103895833333333</v>
      </c>
    </row>
    <row r="58" spans="1:17" x14ac:dyDescent="0.3">
      <c r="H58" s="5">
        <v>11.6</v>
      </c>
      <c r="I58" s="31">
        <v>5</v>
      </c>
      <c r="J58" s="17" t="s">
        <v>49</v>
      </c>
      <c r="K58" s="17"/>
      <c r="L58" s="17"/>
      <c r="M58" s="31" t="e">
        <f t="shared" si="9"/>
        <v>#VALUE!</v>
      </c>
      <c r="N58" s="31" t="e">
        <f t="shared" si="10"/>
        <v>#VALUE!</v>
      </c>
      <c r="O58" s="31">
        <f t="shared" si="11"/>
        <v>45.053422413793108</v>
      </c>
      <c r="P58">
        <f t="shared" si="12"/>
        <v>60.430202586206903</v>
      </c>
      <c r="Q58">
        <f t="shared" si="13"/>
        <v>55.969547413793109</v>
      </c>
    </row>
    <row r="59" spans="1:17" x14ac:dyDescent="0.3">
      <c r="A59" s="19" t="s">
        <v>62</v>
      </c>
      <c r="B59" s="31">
        <v>23.35</v>
      </c>
      <c r="H59" s="5">
        <v>13.3</v>
      </c>
      <c r="I59" s="31">
        <v>6</v>
      </c>
      <c r="J59" s="17" t="s">
        <v>50</v>
      </c>
      <c r="K59" s="17"/>
      <c r="L59" s="17"/>
      <c r="M59" s="31" t="e">
        <f t="shared" si="9"/>
        <v>#VALUE!</v>
      </c>
      <c r="N59" s="31" t="e">
        <f t="shared" si="10"/>
        <v>#VALUE!</v>
      </c>
      <c r="O59" s="31">
        <f t="shared" si="11"/>
        <v>39.294714285714285</v>
      </c>
      <c r="P59">
        <f t="shared" si="12"/>
        <v>52.706041353383462</v>
      </c>
      <c r="Q59">
        <f t="shared" si="13"/>
        <v>48.815545112781955</v>
      </c>
    </row>
    <row r="60" spans="1:17" x14ac:dyDescent="0.3">
      <c r="H60" s="5">
        <v>11.68</v>
      </c>
      <c r="I60" s="31">
        <v>7</v>
      </c>
      <c r="J60" s="17" t="s">
        <v>51</v>
      </c>
      <c r="K60" s="17"/>
      <c r="L60" s="17"/>
      <c r="M60" s="31" t="e">
        <f t="shared" si="9"/>
        <v>#VALUE!</v>
      </c>
      <c r="N60" s="31" t="e">
        <f t="shared" si="10"/>
        <v>#VALUE!</v>
      </c>
      <c r="O60" s="31">
        <f t="shared" si="11"/>
        <v>44.744837328767126</v>
      </c>
      <c r="P60">
        <f t="shared" si="12"/>
        <v>60.01629708904111</v>
      </c>
      <c r="Q60">
        <f t="shared" si="13"/>
        <v>55.586194349315072</v>
      </c>
    </row>
    <row r="61" spans="1:17" x14ac:dyDescent="0.3">
      <c r="H61" s="5">
        <v>10.9</v>
      </c>
      <c r="I61" s="31">
        <v>8</v>
      </c>
      <c r="J61" s="17" t="s">
        <v>52</v>
      </c>
      <c r="K61" s="17"/>
      <c r="L61" s="17"/>
      <c r="M61" s="31" t="e">
        <f t="shared" si="9"/>
        <v>#VALUE!</v>
      </c>
      <c r="N61" s="31" t="e">
        <f t="shared" si="10"/>
        <v>#VALUE!</v>
      </c>
      <c r="O61" s="31">
        <f t="shared" si="11"/>
        <v>47.946761467889907</v>
      </c>
      <c r="P61">
        <f t="shared" si="12"/>
        <v>64.311041284403672</v>
      </c>
      <c r="Q61">
        <f t="shared" si="13"/>
        <v>59.563922018348627</v>
      </c>
    </row>
    <row r="62" spans="1:17" x14ac:dyDescent="0.3">
      <c r="H62" s="5">
        <v>6.4</v>
      </c>
      <c r="I62" s="31">
        <v>9</v>
      </c>
      <c r="J62" s="17" t="s">
        <v>53</v>
      </c>
      <c r="K62" s="17"/>
      <c r="L62" s="17"/>
      <c r="M62" s="31" t="e">
        <f t="shared" si="9"/>
        <v>#VALUE!</v>
      </c>
      <c r="N62" s="31" t="e">
        <f t="shared" si="10"/>
        <v>#VALUE!</v>
      </c>
      <c r="O62" s="31">
        <f t="shared" si="11"/>
        <v>81.659328125000002</v>
      </c>
      <c r="P62">
        <f t="shared" si="12"/>
        <v>109.52974218750002</v>
      </c>
      <c r="Q62">
        <f t="shared" si="13"/>
        <v>101.4448046875</v>
      </c>
    </row>
    <row r="63" spans="1:17" x14ac:dyDescent="0.3">
      <c r="H63" s="5">
        <v>16.7</v>
      </c>
      <c r="I63" s="31">
        <v>10</v>
      </c>
      <c r="J63" s="17" t="s">
        <v>54</v>
      </c>
      <c r="K63" s="17"/>
      <c r="L63" s="17"/>
      <c r="M63" s="31" t="e">
        <f t="shared" si="9"/>
        <v>#VALUE!</v>
      </c>
      <c r="N63" s="31" t="e">
        <f t="shared" si="10"/>
        <v>#VALUE!</v>
      </c>
      <c r="O63" s="31">
        <f t="shared" si="11"/>
        <v>31.29459281437126</v>
      </c>
      <c r="P63">
        <f t="shared" si="12"/>
        <v>41.975470059880244</v>
      </c>
      <c r="Q63">
        <f t="shared" si="13"/>
        <v>38.877050898203599</v>
      </c>
    </row>
    <row r="64" spans="1:17" x14ac:dyDescent="0.3">
      <c r="H64" s="5">
        <v>12.04</v>
      </c>
      <c r="I64" s="31">
        <v>11</v>
      </c>
      <c r="J64" s="17" t="s">
        <v>51</v>
      </c>
      <c r="K64" s="17"/>
      <c r="L64" s="17"/>
      <c r="M64" s="31" t="e">
        <f t="shared" si="9"/>
        <v>#VALUE!</v>
      </c>
      <c r="N64" s="31" t="e">
        <f t="shared" si="10"/>
        <v>#VALUE!</v>
      </c>
      <c r="O64" s="31">
        <f t="shared" si="11"/>
        <v>43.40695182724253</v>
      </c>
      <c r="P64">
        <f t="shared" si="12"/>
        <v>58.221789867109649</v>
      </c>
      <c r="Q64">
        <f t="shared" si="13"/>
        <v>53.924148671096354</v>
      </c>
    </row>
    <row r="65" spans="1:18" x14ac:dyDescent="0.3">
      <c r="H65" s="5">
        <v>10</v>
      </c>
      <c r="I65" s="31">
        <v>12</v>
      </c>
      <c r="J65" s="17" t="s">
        <v>46</v>
      </c>
      <c r="K65" s="17"/>
      <c r="L65" s="17"/>
      <c r="M65" s="31" t="e">
        <f t="shared" si="9"/>
        <v>#VALUE!</v>
      </c>
      <c r="N65" s="31" t="e">
        <f t="shared" si="10"/>
        <v>#VALUE!</v>
      </c>
      <c r="O65" s="31">
        <f t="shared" si="11"/>
        <v>52.261969999999998</v>
      </c>
      <c r="P65">
        <f t="shared" si="12"/>
        <v>70.099035000000001</v>
      </c>
      <c r="Q65">
        <f t="shared" si="13"/>
        <v>64.924675000000008</v>
      </c>
    </row>
    <row r="66" spans="1:18" x14ac:dyDescent="0.3">
      <c r="H66" s="5">
        <v>8.1999999999999993</v>
      </c>
      <c r="I66" s="31">
        <v>13</v>
      </c>
      <c r="J66" s="17" t="s">
        <v>55</v>
      </c>
      <c r="K66" s="17"/>
      <c r="L66" s="17"/>
      <c r="M66" s="31" t="e">
        <f t="shared" si="9"/>
        <v>#VALUE!</v>
      </c>
      <c r="N66" s="31" t="e">
        <f t="shared" si="10"/>
        <v>#VALUE!</v>
      </c>
      <c r="O66" s="31">
        <f t="shared" si="11"/>
        <v>63.734109756097567</v>
      </c>
      <c r="P66">
        <f t="shared" si="12"/>
        <v>85.486628048780503</v>
      </c>
      <c r="Q66">
        <f t="shared" si="13"/>
        <v>79.176432926829278</v>
      </c>
    </row>
    <row r="67" spans="1:18" x14ac:dyDescent="0.3">
      <c r="H67" s="5">
        <v>9</v>
      </c>
      <c r="I67" s="31">
        <v>14</v>
      </c>
      <c r="J67" s="17" t="s">
        <v>48</v>
      </c>
      <c r="K67" s="17"/>
      <c r="L67" s="17"/>
      <c r="M67" s="31" t="e">
        <f t="shared" si="9"/>
        <v>#VALUE!</v>
      </c>
      <c r="N67" s="31" t="e">
        <f t="shared" si="10"/>
        <v>#VALUE!</v>
      </c>
      <c r="O67" s="31">
        <f t="shared" si="11"/>
        <v>58.068855555555558</v>
      </c>
      <c r="P67">
        <f t="shared" si="12"/>
        <v>77.88781666666668</v>
      </c>
      <c r="Q67">
        <f t="shared" si="13"/>
        <v>72.138527777777782</v>
      </c>
    </row>
    <row r="68" spans="1:18" x14ac:dyDescent="0.3">
      <c r="H68" s="5">
        <v>10.199999999999999</v>
      </c>
      <c r="I68" s="31">
        <v>15</v>
      </c>
      <c r="J68" s="17" t="s">
        <v>52</v>
      </c>
      <c r="K68" s="17"/>
      <c r="L68" s="17"/>
      <c r="M68" s="31" t="e">
        <f t="shared" si="9"/>
        <v>#VALUE!</v>
      </c>
      <c r="N68" s="31" t="e">
        <f t="shared" si="10"/>
        <v>#VALUE!</v>
      </c>
      <c r="O68" s="31">
        <f t="shared" si="11"/>
        <v>51.237225490196082</v>
      </c>
      <c r="P68">
        <f t="shared" si="12"/>
        <v>68.724544117647071</v>
      </c>
      <c r="Q68">
        <f t="shared" si="13"/>
        <v>63.651642156862749</v>
      </c>
    </row>
    <row r="69" spans="1:18" x14ac:dyDescent="0.3">
      <c r="H69" s="5">
        <v>10.199999999999999</v>
      </c>
      <c r="I69" s="31">
        <v>16</v>
      </c>
      <c r="J69" s="17" t="s">
        <v>52</v>
      </c>
      <c r="K69" s="17"/>
      <c r="L69" s="17"/>
      <c r="M69" s="31" t="e">
        <f t="shared" si="9"/>
        <v>#VALUE!</v>
      </c>
      <c r="N69" s="31" t="e">
        <f t="shared" si="10"/>
        <v>#VALUE!</v>
      </c>
      <c r="O69" s="31">
        <f t="shared" si="11"/>
        <v>51.237225490196082</v>
      </c>
      <c r="P69">
        <f t="shared" si="12"/>
        <v>68.724544117647071</v>
      </c>
      <c r="Q69">
        <f t="shared" si="13"/>
        <v>63.651642156862749</v>
      </c>
    </row>
    <row r="70" spans="1:18" x14ac:dyDescent="0.3">
      <c r="H70" s="5">
        <v>8.1999999999999993</v>
      </c>
      <c r="I70" s="31">
        <v>17</v>
      </c>
      <c r="J70" s="17" t="s">
        <v>55</v>
      </c>
      <c r="K70" s="17"/>
      <c r="L70" s="17"/>
      <c r="M70" s="31" t="e">
        <f t="shared" si="9"/>
        <v>#VALUE!</v>
      </c>
      <c r="N70" s="31" t="e">
        <f t="shared" si="10"/>
        <v>#VALUE!</v>
      </c>
      <c r="O70" s="31">
        <f t="shared" si="11"/>
        <v>63.734109756097567</v>
      </c>
      <c r="P70">
        <f t="shared" si="12"/>
        <v>85.486628048780503</v>
      </c>
      <c r="Q70">
        <f t="shared" si="13"/>
        <v>79.176432926829278</v>
      </c>
    </row>
    <row r="71" spans="1:18" x14ac:dyDescent="0.3">
      <c r="H71" s="5">
        <v>10.4</v>
      </c>
      <c r="I71" s="31">
        <v>18</v>
      </c>
      <c r="J71" s="17" t="s">
        <v>52</v>
      </c>
      <c r="K71" s="17"/>
      <c r="L71" s="17"/>
      <c r="M71" s="31" t="e">
        <f t="shared" si="9"/>
        <v>#VALUE!</v>
      </c>
      <c r="N71" s="31" t="e">
        <f t="shared" si="10"/>
        <v>#VALUE!</v>
      </c>
      <c r="O71" s="31">
        <f t="shared" si="11"/>
        <v>50.251894230769224</v>
      </c>
      <c r="P71">
        <f t="shared" si="12"/>
        <v>67.402918269230781</v>
      </c>
      <c r="Q71">
        <f t="shared" si="13"/>
        <v>62.427572115384606</v>
      </c>
    </row>
    <row r="72" spans="1:18" x14ac:dyDescent="0.3">
      <c r="H72" s="5">
        <v>13.2</v>
      </c>
      <c r="I72" s="31">
        <v>19</v>
      </c>
      <c r="J72" s="17" t="s">
        <v>56</v>
      </c>
      <c r="K72" s="17"/>
      <c r="L72" s="17"/>
      <c r="M72" s="31" t="e">
        <f t="shared" si="9"/>
        <v>#VALUE!</v>
      </c>
      <c r="N72" s="31" t="e">
        <f t="shared" si="10"/>
        <v>#VALUE!</v>
      </c>
      <c r="O72" s="31">
        <f t="shared" si="11"/>
        <v>39.592401515151522</v>
      </c>
      <c r="P72">
        <f t="shared" si="12"/>
        <v>53.105329545454559</v>
      </c>
      <c r="Q72">
        <f t="shared" si="13"/>
        <v>49.18535984848485</v>
      </c>
    </row>
    <row r="73" spans="1:18" x14ac:dyDescent="0.3">
      <c r="H73" s="5">
        <v>15</v>
      </c>
      <c r="I73" s="31">
        <v>20</v>
      </c>
      <c r="J73" s="17" t="s">
        <v>46</v>
      </c>
      <c r="K73" s="17"/>
      <c r="L73" s="17"/>
      <c r="M73" s="31" t="e">
        <f t="shared" si="9"/>
        <v>#VALUE!</v>
      </c>
      <c r="N73" s="31" t="e">
        <f t="shared" si="10"/>
        <v>#VALUE!</v>
      </c>
      <c r="O73" s="31">
        <f t="shared" si="11"/>
        <v>34.841313333333332</v>
      </c>
      <c r="P73">
        <f t="shared" si="12"/>
        <v>46.732690000000012</v>
      </c>
      <c r="Q73">
        <f t="shared" si="13"/>
        <v>43.283116666666672</v>
      </c>
    </row>
    <row r="74" spans="1:18" x14ac:dyDescent="0.3">
      <c r="H74" s="5">
        <v>11.9</v>
      </c>
      <c r="I74" s="31">
        <v>21</v>
      </c>
      <c r="J74" s="17" t="s">
        <v>57</v>
      </c>
      <c r="K74" s="17"/>
      <c r="L74" s="17"/>
      <c r="M74" s="31" t="e">
        <f t="shared" si="9"/>
        <v>#VALUE!</v>
      </c>
      <c r="N74" s="31" t="e">
        <f t="shared" si="10"/>
        <v>#VALUE!</v>
      </c>
      <c r="O74" s="31">
        <f t="shared" si="11"/>
        <v>43.917621848739493</v>
      </c>
      <c r="P74">
        <f t="shared" si="12"/>
        <v>58.906752100840343</v>
      </c>
      <c r="Q74">
        <f t="shared" si="13"/>
        <v>54.558550420168068</v>
      </c>
    </row>
    <row r="75" spans="1:18" x14ac:dyDescent="0.3">
      <c r="H75" s="5">
        <v>14.7</v>
      </c>
      <c r="I75" s="31">
        <v>22</v>
      </c>
      <c r="J75" s="17" t="s">
        <v>46</v>
      </c>
      <c r="K75" s="17"/>
      <c r="L75" s="17"/>
      <c r="M75" s="31" t="e">
        <f t="shared" si="9"/>
        <v>#VALUE!</v>
      </c>
      <c r="N75" s="31" t="e">
        <f t="shared" si="10"/>
        <v>#VALUE!</v>
      </c>
      <c r="O75" s="31">
        <f t="shared" si="11"/>
        <v>35.552360544217692</v>
      </c>
      <c r="P75">
        <f t="shared" si="12"/>
        <v>47.686418367346946</v>
      </c>
      <c r="Q75">
        <f t="shared" si="13"/>
        <v>44.166445578231297</v>
      </c>
    </row>
    <row r="78" spans="1:18" x14ac:dyDescent="0.3">
      <c r="J78" s="32" t="s">
        <v>64</v>
      </c>
      <c r="K78" s="35"/>
      <c r="L78" s="35"/>
      <c r="M78" s="32"/>
      <c r="N78" s="32"/>
      <c r="O78" s="32"/>
    </row>
    <row r="79" spans="1:18" x14ac:dyDescent="0.3">
      <c r="A79" s="3" t="s">
        <v>10</v>
      </c>
      <c r="B79" s="3" t="s">
        <v>2</v>
      </c>
      <c r="C79" s="3" t="s">
        <v>3</v>
      </c>
      <c r="D79" s="3" t="s">
        <v>4</v>
      </c>
      <c r="E79" s="3" t="s">
        <v>42</v>
      </c>
      <c r="F79" s="3" t="s">
        <v>43</v>
      </c>
      <c r="G79" s="3" t="s">
        <v>44</v>
      </c>
      <c r="H79" s="28" t="s">
        <v>81</v>
      </c>
      <c r="I79" s="17" t="s">
        <v>80</v>
      </c>
      <c r="J79" s="6" t="s">
        <v>60</v>
      </c>
      <c r="K79" s="6"/>
      <c r="L79" s="6"/>
      <c r="M79" s="17" t="s">
        <v>2</v>
      </c>
      <c r="N79" s="17" t="s">
        <v>3</v>
      </c>
      <c r="O79" s="17" t="s">
        <v>4</v>
      </c>
      <c r="P79" s="17" t="s">
        <v>42</v>
      </c>
      <c r="Q79" s="17" t="s">
        <v>43</v>
      </c>
      <c r="R79" s="17" t="s">
        <v>44</v>
      </c>
    </row>
    <row r="80" spans="1:18" x14ac:dyDescent="0.3">
      <c r="A80" s="3" t="s">
        <v>5</v>
      </c>
      <c r="B80" s="25">
        <v>9.849532</v>
      </c>
      <c r="C80" s="27">
        <v>4.5604120000000004</v>
      </c>
      <c r="D80" s="29">
        <v>5.6677090000000003</v>
      </c>
      <c r="E80">
        <v>5.7818449999999997</v>
      </c>
      <c r="F80">
        <v>5.8107470000000001</v>
      </c>
      <c r="G80">
        <v>4.3293059999999999</v>
      </c>
      <c r="H80" s="5">
        <v>15.2</v>
      </c>
      <c r="I80" s="31">
        <v>1</v>
      </c>
      <c r="J80" s="17" t="s">
        <v>45</v>
      </c>
      <c r="K80" s="17"/>
      <c r="L80" s="17"/>
      <c r="M80" s="31" t="e">
        <f>$B$81*$B$86/H80/1000</f>
        <v>#VALUE!</v>
      </c>
      <c r="N80" s="31">
        <f>$C$81*$B$86/H80/1000</f>
        <v>42.713601973684213</v>
      </c>
      <c r="O80" s="31">
        <f>$D$81*$B$86/H80/1000</f>
        <v>34.382874999999999</v>
      </c>
      <c r="P80">
        <f>$E$81*$B$86/H80/1000</f>
        <v>40.330980263157898</v>
      </c>
      <c r="Q80">
        <f>$F$81*$B$86/H80/1000</f>
        <v>43.076141447368428</v>
      </c>
      <c r="R80" t="e">
        <f>$G$81*$B$86/H80/1000</f>
        <v>#VALUE!</v>
      </c>
    </row>
    <row r="81" spans="1:18" x14ac:dyDescent="0.3">
      <c r="A81" s="3" t="s">
        <v>58</v>
      </c>
      <c r="B81" s="31" t="s">
        <v>84</v>
      </c>
      <c r="C81" s="31">
        <v>27805</v>
      </c>
      <c r="D81" s="31">
        <v>22382</v>
      </c>
      <c r="E81" s="31">
        <v>26254</v>
      </c>
      <c r="F81" s="31">
        <v>28041</v>
      </c>
      <c r="G81" s="31" t="s">
        <v>85</v>
      </c>
      <c r="H81" s="5">
        <v>14.7</v>
      </c>
      <c r="I81" s="31">
        <v>2</v>
      </c>
      <c r="J81" s="17" t="s">
        <v>46</v>
      </c>
      <c r="K81" s="17"/>
      <c r="L81" s="17"/>
      <c r="M81" s="31" t="e">
        <f t="shared" ref="M81:M100" si="14">$B$81*$B$86/H81/1000</f>
        <v>#VALUE!</v>
      </c>
      <c r="N81" s="31">
        <f t="shared" ref="N81:N101" si="15">$C$81*$B$86/H81/1000</f>
        <v>44.166445578231297</v>
      </c>
      <c r="O81" s="31">
        <f t="shared" ref="O81:O101" si="16">$D$81*$B$86/H81/1000</f>
        <v>35.552360544217692</v>
      </c>
      <c r="P81">
        <f t="shared" ref="P81:P101" si="17">$E$81*$B$86/H81/1000</f>
        <v>41.702782312925173</v>
      </c>
      <c r="Q81">
        <f t="shared" ref="Q81:Q101" si="18">$F$81*$B$86/H81/1000</f>
        <v>44.54131632653062</v>
      </c>
      <c r="R81" t="e">
        <f t="shared" ref="R81:R101" si="19">$G$81*$B$86/H81/1000</f>
        <v>#VALUE!</v>
      </c>
    </row>
    <row r="82" spans="1:18" x14ac:dyDescent="0.3">
      <c r="A82" s="3" t="s">
        <v>59</v>
      </c>
      <c r="B82" s="31"/>
      <c r="C82" s="31"/>
      <c r="D82" s="31"/>
      <c r="H82" s="5">
        <v>20</v>
      </c>
      <c r="I82" s="31">
        <v>3</v>
      </c>
      <c r="J82" s="17" t="s">
        <v>47</v>
      </c>
      <c r="K82" s="17"/>
      <c r="L82" s="17"/>
      <c r="M82" s="31" t="e">
        <f t="shared" si="14"/>
        <v>#VALUE!</v>
      </c>
      <c r="N82" s="31">
        <f t="shared" si="15"/>
        <v>32.462337500000004</v>
      </c>
      <c r="O82" s="31">
        <f t="shared" si="16"/>
        <v>26.130984999999999</v>
      </c>
      <c r="P82">
        <f t="shared" si="17"/>
        <v>30.651545000000002</v>
      </c>
      <c r="Q82">
        <f t="shared" si="18"/>
        <v>32.737867500000007</v>
      </c>
      <c r="R82" t="e">
        <f t="shared" si="19"/>
        <v>#VALUE!</v>
      </c>
    </row>
    <row r="83" spans="1:18" x14ac:dyDescent="0.3">
      <c r="H83" s="5">
        <v>12</v>
      </c>
      <c r="I83" s="31">
        <v>4</v>
      </c>
      <c r="J83" s="17" t="s">
        <v>48</v>
      </c>
      <c r="K83" s="17"/>
      <c r="L83" s="17"/>
      <c r="M83" s="31" t="e">
        <f t="shared" si="14"/>
        <v>#VALUE!</v>
      </c>
      <c r="N83" s="31">
        <f t="shared" si="15"/>
        <v>54.103895833333333</v>
      </c>
      <c r="O83" s="31">
        <f t="shared" si="16"/>
        <v>43.551641666666669</v>
      </c>
      <c r="P83">
        <f t="shared" si="17"/>
        <v>51.085908333333336</v>
      </c>
      <c r="Q83">
        <f t="shared" si="18"/>
        <v>54.56311250000001</v>
      </c>
      <c r="R83" t="e">
        <f t="shared" si="19"/>
        <v>#VALUE!</v>
      </c>
    </row>
    <row r="84" spans="1:18" x14ac:dyDescent="0.3">
      <c r="H84" s="5">
        <v>11.6</v>
      </c>
      <c r="I84" s="31">
        <v>5</v>
      </c>
      <c r="J84" s="17" t="s">
        <v>49</v>
      </c>
      <c r="K84" s="17"/>
      <c r="L84" s="17"/>
      <c r="M84" s="31" t="e">
        <f t="shared" si="14"/>
        <v>#VALUE!</v>
      </c>
      <c r="N84" s="31">
        <f t="shared" si="15"/>
        <v>55.969547413793109</v>
      </c>
      <c r="O84" s="31">
        <f t="shared" si="16"/>
        <v>45.053422413793108</v>
      </c>
      <c r="P84">
        <f t="shared" si="17"/>
        <v>52.847491379310348</v>
      </c>
      <c r="Q84">
        <f t="shared" si="18"/>
        <v>56.444599137931043</v>
      </c>
      <c r="R84" t="e">
        <f t="shared" si="19"/>
        <v>#VALUE!</v>
      </c>
    </row>
    <row r="85" spans="1:18" x14ac:dyDescent="0.3">
      <c r="H85" s="5">
        <v>13.3</v>
      </c>
      <c r="I85" s="31">
        <v>6</v>
      </c>
      <c r="J85" s="17" t="s">
        <v>50</v>
      </c>
      <c r="K85" s="17"/>
      <c r="L85" s="17"/>
      <c r="M85" s="31" t="e">
        <f t="shared" si="14"/>
        <v>#VALUE!</v>
      </c>
      <c r="N85" s="31">
        <f t="shared" si="15"/>
        <v>48.815545112781955</v>
      </c>
      <c r="O85" s="31">
        <f t="shared" si="16"/>
        <v>39.294714285714285</v>
      </c>
      <c r="P85">
        <f t="shared" si="17"/>
        <v>46.092548872180451</v>
      </c>
      <c r="Q85">
        <f t="shared" si="18"/>
        <v>49.229875939849627</v>
      </c>
      <c r="R85" t="e">
        <f t="shared" si="19"/>
        <v>#VALUE!</v>
      </c>
    </row>
    <row r="86" spans="1:18" x14ac:dyDescent="0.3">
      <c r="A86" s="19" t="s">
        <v>62</v>
      </c>
      <c r="B86" s="31">
        <v>23.35</v>
      </c>
      <c r="H86" s="5">
        <v>11.68</v>
      </c>
      <c r="I86" s="31">
        <v>7</v>
      </c>
      <c r="J86" s="17" t="s">
        <v>51</v>
      </c>
      <c r="K86" s="17"/>
      <c r="L86" s="17"/>
      <c r="M86" s="31" t="e">
        <f t="shared" si="14"/>
        <v>#VALUE!</v>
      </c>
      <c r="N86" s="31">
        <f t="shared" si="15"/>
        <v>55.586194349315072</v>
      </c>
      <c r="O86" s="31">
        <f t="shared" si="16"/>
        <v>44.744837328767126</v>
      </c>
      <c r="P86">
        <f t="shared" si="17"/>
        <v>52.485522260273974</v>
      </c>
      <c r="Q86">
        <f t="shared" si="18"/>
        <v>56.057992294520552</v>
      </c>
      <c r="R86" t="e">
        <f t="shared" si="19"/>
        <v>#VALUE!</v>
      </c>
    </row>
    <row r="87" spans="1:18" x14ac:dyDescent="0.3">
      <c r="H87" s="5">
        <v>10.9</v>
      </c>
      <c r="I87" s="31">
        <v>8</v>
      </c>
      <c r="J87" s="17" t="s">
        <v>52</v>
      </c>
      <c r="K87" s="17"/>
      <c r="L87" s="17"/>
      <c r="M87" s="31" t="e">
        <f t="shared" si="14"/>
        <v>#VALUE!</v>
      </c>
      <c r="N87" s="31">
        <f t="shared" si="15"/>
        <v>59.563922018348627</v>
      </c>
      <c r="O87" s="31">
        <f t="shared" si="16"/>
        <v>47.946761467889907</v>
      </c>
      <c r="P87">
        <f t="shared" si="17"/>
        <v>56.241366972477067</v>
      </c>
      <c r="Q87">
        <f t="shared" si="18"/>
        <v>60.069481651376151</v>
      </c>
      <c r="R87" t="e">
        <f t="shared" si="19"/>
        <v>#VALUE!</v>
      </c>
    </row>
    <row r="88" spans="1:18" x14ac:dyDescent="0.3">
      <c r="H88" s="5">
        <v>6.4</v>
      </c>
      <c r="I88" s="31">
        <v>9</v>
      </c>
      <c r="J88" s="17" t="s">
        <v>53</v>
      </c>
      <c r="K88" s="17"/>
      <c r="L88" s="17"/>
      <c r="M88" s="31" t="e">
        <f t="shared" si="14"/>
        <v>#VALUE!</v>
      </c>
      <c r="N88" s="31">
        <f t="shared" si="15"/>
        <v>101.4448046875</v>
      </c>
      <c r="O88" s="31">
        <f t="shared" si="16"/>
        <v>81.659328125000002</v>
      </c>
      <c r="P88">
        <f t="shared" si="17"/>
        <v>95.786078125000003</v>
      </c>
      <c r="Q88">
        <f t="shared" si="18"/>
        <v>102.30583593750002</v>
      </c>
      <c r="R88" t="e">
        <f t="shared" si="19"/>
        <v>#VALUE!</v>
      </c>
    </row>
    <row r="89" spans="1:18" x14ac:dyDescent="0.3">
      <c r="H89" s="5">
        <v>16.7</v>
      </c>
      <c r="I89" s="31">
        <v>10</v>
      </c>
      <c r="J89" s="17" t="s">
        <v>54</v>
      </c>
      <c r="K89" s="17"/>
      <c r="L89" s="17"/>
      <c r="M89" s="31" t="e">
        <f t="shared" si="14"/>
        <v>#VALUE!</v>
      </c>
      <c r="N89" s="31">
        <f t="shared" si="15"/>
        <v>38.877050898203599</v>
      </c>
      <c r="O89" s="31">
        <f t="shared" si="16"/>
        <v>31.29459281437126</v>
      </c>
      <c r="P89">
        <f t="shared" si="17"/>
        <v>36.708437125748503</v>
      </c>
      <c r="Q89">
        <f t="shared" si="18"/>
        <v>39.207026946107788</v>
      </c>
      <c r="R89" t="e">
        <f t="shared" si="19"/>
        <v>#VALUE!</v>
      </c>
    </row>
    <row r="90" spans="1:18" x14ac:dyDescent="0.3">
      <c r="H90" s="5">
        <v>12.04</v>
      </c>
      <c r="I90" s="31">
        <v>11</v>
      </c>
      <c r="J90" s="17" t="s">
        <v>51</v>
      </c>
      <c r="K90" s="17"/>
      <c r="L90" s="17"/>
      <c r="M90" s="31" t="e">
        <f t="shared" si="14"/>
        <v>#VALUE!</v>
      </c>
      <c r="N90" s="31">
        <f t="shared" si="15"/>
        <v>53.924148671096354</v>
      </c>
      <c r="O90" s="31">
        <f t="shared" si="16"/>
        <v>43.40695182724253</v>
      </c>
      <c r="P90">
        <f t="shared" si="17"/>
        <v>50.9161877076412</v>
      </c>
      <c r="Q90">
        <f t="shared" si="18"/>
        <v>54.381839700996686</v>
      </c>
      <c r="R90" t="e">
        <f t="shared" si="19"/>
        <v>#VALUE!</v>
      </c>
    </row>
    <row r="91" spans="1:18" x14ac:dyDescent="0.3">
      <c r="H91" s="5">
        <v>10</v>
      </c>
      <c r="I91" s="31">
        <v>12</v>
      </c>
      <c r="J91" s="17" t="s">
        <v>46</v>
      </c>
      <c r="K91" s="17"/>
      <c r="L91" s="17"/>
      <c r="M91" s="31" t="e">
        <f t="shared" si="14"/>
        <v>#VALUE!</v>
      </c>
      <c r="N91" s="31">
        <f t="shared" si="15"/>
        <v>64.924675000000008</v>
      </c>
      <c r="O91" s="31">
        <f t="shared" si="16"/>
        <v>52.261969999999998</v>
      </c>
      <c r="P91">
        <f t="shared" si="17"/>
        <v>61.303090000000005</v>
      </c>
      <c r="Q91">
        <f t="shared" si="18"/>
        <v>65.475735000000014</v>
      </c>
      <c r="R91" t="e">
        <f t="shared" si="19"/>
        <v>#VALUE!</v>
      </c>
    </row>
    <row r="92" spans="1:18" x14ac:dyDescent="0.3">
      <c r="H92" s="5">
        <v>8.1999999999999993</v>
      </c>
      <c r="I92" s="31">
        <v>13</v>
      </c>
      <c r="J92" s="17" t="s">
        <v>55</v>
      </c>
      <c r="K92" s="17"/>
      <c r="L92" s="17"/>
      <c r="M92" s="31" t="e">
        <f t="shared" si="14"/>
        <v>#VALUE!</v>
      </c>
      <c r="N92" s="31">
        <f t="shared" si="15"/>
        <v>79.176432926829278</v>
      </c>
      <c r="O92" s="31">
        <f t="shared" si="16"/>
        <v>63.734109756097567</v>
      </c>
      <c r="P92">
        <f t="shared" si="17"/>
        <v>74.759865853658539</v>
      </c>
      <c r="Q92">
        <f t="shared" si="18"/>
        <v>79.848457317073184</v>
      </c>
      <c r="R92" t="e">
        <f t="shared" si="19"/>
        <v>#VALUE!</v>
      </c>
    </row>
    <row r="93" spans="1:18" x14ac:dyDescent="0.3">
      <c r="H93" s="5">
        <v>9</v>
      </c>
      <c r="I93" s="31">
        <v>14</v>
      </c>
      <c r="J93" s="17" t="s">
        <v>48</v>
      </c>
      <c r="K93" s="17"/>
      <c r="L93" s="17"/>
      <c r="M93" s="31" t="e">
        <f t="shared" si="14"/>
        <v>#VALUE!</v>
      </c>
      <c r="N93" s="31">
        <f t="shared" si="15"/>
        <v>72.138527777777782</v>
      </c>
      <c r="O93" s="31">
        <f t="shared" si="16"/>
        <v>58.068855555555558</v>
      </c>
      <c r="P93">
        <f t="shared" si="17"/>
        <v>68.114544444444448</v>
      </c>
      <c r="Q93">
        <f t="shared" si="18"/>
        <v>72.75081666666668</v>
      </c>
      <c r="R93" t="e">
        <f t="shared" si="19"/>
        <v>#VALUE!</v>
      </c>
    </row>
    <row r="94" spans="1:18" x14ac:dyDescent="0.3">
      <c r="H94" s="5">
        <v>10.199999999999999</v>
      </c>
      <c r="I94" s="31">
        <v>15</v>
      </c>
      <c r="J94" s="17" t="s">
        <v>52</v>
      </c>
      <c r="K94" s="17"/>
      <c r="L94" s="17"/>
      <c r="M94" s="31" t="e">
        <f t="shared" si="14"/>
        <v>#VALUE!</v>
      </c>
      <c r="N94" s="31">
        <f t="shared" si="15"/>
        <v>63.651642156862749</v>
      </c>
      <c r="O94" s="31">
        <f t="shared" si="16"/>
        <v>51.237225490196082</v>
      </c>
      <c r="P94">
        <f t="shared" si="17"/>
        <v>60.101068627450985</v>
      </c>
      <c r="Q94">
        <f t="shared" si="18"/>
        <v>64.191897058823542</v>
      </c>
      <c r="R94" t="e">
        <f t="shared" si="19"/>
        <v>#VALUE!</v>
      </c>
    </row>
    <row r="95" spans="1:18" x14ac:dyDescent="0.3">
      <c r="H95" s="5">
        <v>10.199999999999999</v>
      </c>
      <c r="I95" s="31">
        <v>16</v>
      </c>
      <c r="J95" s="17" t="s">
        <v>52</v>
      </c>
      <c r="K95" s="17"/>
      <c r="L95" s="17"/>
      <c r="M95" s="31" t="e">
        <f t="shared" si="14"/>
        <v>#VALUE!</v>
      </c>
      <c r="N95" s="31">
        <f t="shared" si="15"/>
        <v>63.651642156862749</v>
      </c>
      <c r="O95" s="31">
        <f t="shared" si="16"/>
        <v>51.237225490196082</v>
      </c>
      <c r="P95">
        <f t="shared" si="17"/>
        <v>60.101068627450985</v>
      </c>
      <c r="Q95">
        <f t="shared" si="18"/>
        <v>64.191897058823542</v>
      </c>
      <c r="R95" t="e">
        <f t="shared" si="19"/>
        <v>#VALUE!</v>
      </c>
    </row>
    <row r="96" spans="1:18" x14ac:dyDescent="0.3">
      <c r="H96" s="5">
        <v>8.1999999999999993</v>
      </c>
      <c r="I96" s="31">
        <v>17</v>
      </c>
      <c r="J96" s="17" t="s">
        <v>55</v>
      </c>
      <c r="K96" s="17"/>
      <c r="L96" s="17"/>
      <c r="M96" s="31" t="e">
        <f t="shared" si="14"/>
        <v>#VALUE!</v>
      </c>
      <c r="N96" s="31">
        <f t="shared" si="15"/>
        <v>79.176432926829278</v>
      </c>
      <c r="O96" s="31">
        <f t="shared" si="16"/>
        <v>63.734109756097567</v>
      </c>
      <c r="P96">
        <f t="shared" si="17"/>
        <v>74.759865853658539</v>
      </c>
      <c r="Q96">
        <f t="shared" si="18"/>
        <v>79.848457317073184</v>
      </c>
      <c r="R96" t="e">
        <f t="shared" si="19"/>
        <v>#VALUE!</v>
      </c>
    </row>
    <row r="97" spans="8:18" x14ac:dyDescent="0.3">
      <c r="H97" s="5">
        <v>10.4</v>
      </c>
      <c r="I97" s="31">
        <v>18</v>
      </c>
      <c r="J97" s="17" t="s">
        <v>52</v>
      </c>
      <c r="K97" s="17"/>
      <c r="L97" s="17"/>
      <c r="M97" s="31" t="e">
        <f t="shared" si="14"/>
        <v>#VALUE!</v>
      </c>
      <c r="N97" s="31">
        <f t="shared" si="15"/>
        <v>62.427572115384606</v>
      </c>
      <c r="O97" s="31">
        <f t="shared" si="16"/>
        <v>50.251894230769224</v>
      </c>
      <c r="P97">
        <f t="shared" si="17"/>
        <v>58.94527884615384</v>
      </c>
      <c r="Q97">
        <f t="shared" si="18"/>
        <v>62.957437500000005</v>
      </c>
      <c r="R97" t="e">
        <f t="shared" si="19"/>
        <v>#VALUE!</v>
      </c>
    </row>
    <row r="98" spans="8:18" x14ac:dyDescent="0.3">
      <c r="H98" s="5">
        <v>13.2</v>
      </c>
      <c r="I98" s="31">
        <v>19</v>
      </c>
      <c r="J98" s="17" t="s">
        <v>56</v>
      </c>
      <c r="K98" s="17"/>
      <c r="L98" s="17"/>
      <c r="M98" s="31" t="e">
        <f t="shared" si="14"/>
        <v>#VALUE!</v>
      </c>
      <c r="N98" s="31">
        <f t="shared" si="15"/>
        <v>49.18535984848485</v>
      </c>
      <c r="O98" s="31">
        <f t="shared" si="16"/>
        <v>39.592401515151522</v>
      </c>
      <c r="P98">
        <f t="shared" si="17"/>
        <v>46.441734848484856</v>
      </c>
      <c r="Q98">
        <f t="shared" si="18"/>
        <v>49.602829545454561</v>
      </c>
      <c r="R98" t="e">
        <f t="shared" si="19"/>
        <v>#VALUE!</v>
      </c>
    </row>
    <row r="99" spans="8:18" x14ac:dyDescent="0.3">
      <c r="H99" s="5">
        <v>15</v>
      </c>
      <c r="I99" s="31">
        <v>20</v>
      </c>
      <c r="J99" s="17" t="s">
        <v>46</v>
      </c>
      <c r="K99" s="17"/>
      <c r="L99" s="17"/>
      <c r="M99" s="31" t="e">
        <f t="shared" si="14"/>
        <v>#VALUE!</v>
      </c>
      <c r="N99" s="31">
        <f t="shared" si="15"/>
        <v>43.283116666666672</v>
      </c>
      <c r="O99" s="31">
        <f t="shared" si="16"/>
        <v>34.841313333333332</v>
      </c>
      <c r="P99">
        <f t="shared" si="17"/>
        <v>40.868726666666667</v>
      </c>
      <c r="Q99">
        <f t="shared" si="18"/>
        <v>43.650490000000005</v>
      </c>
      <c r="R99" t="e">
        <f t="shared" si="19"/>
        <v>#VALUE!</v>
      </c>
    </row>
    <row r="100" spans="8:18" x14ac:dyDescent="0.3">
      <c r="H100" s="5">
        <v>11.9</v>
      </c>
      <c r="I100" s="31">
        <v>21</v>
      </c>
      <c r="J100" s="17" t="s">
        <v>57</v>
      </c>
      <c r="K100" s="17"/>
      <c r="L100" s="17"/>
      <c r="M100" s="31" t="e">
        <f t="shared" si="14"/>
        <v>#VALUE!</v>
      </c>
      <c r="N100" s="31">
        <f t="shared" si="15"/>
        <v>54.558550420168068</v>
      </c>
      <c r="O100" s="31">
        <f t="shared" si="16"/>
        <v>43.917621848739493</v>
      </c>
      <c r="P100">
        <f t="shared" si="17"/>
        <v>51.51520168067227</v>
      </c>
      <c r="Q100">
        <f t="shared" si="18"/>
        <v>55.021626050420174</v>
      </c>
      <c r="R100" t="e">
        <f t="shared" si="19"/>
        <v>#VALUE!</v>
      </c>
    </row>
    <row r="101" spans="8:18" x14ac:dyDescent="0.3">
      <c r="H101" s="5">
        <v>14.7</v>
      </c>
      <c r="I101" s="31">
        <v>22</v>
      </c>
      <c r="J101" s="17" t="s">
        <v>46</v>
      </c>
      <c r="K101" s="17"/>
      <c r="L101" s="17"/>
      <c r="M101" s="31" t="e">
        <f>$B$81*$B$86/H101/1000</f>
        <v>#VALUE!</v>
      </c>
      <c r="N101" s="31">
        <f t="shared" si="15"/>
        <v>44.166445578231297</v>
      </c>
      <c r="O101" s="31">
        <f t="shared" si="16"/>
        <v>35.552360544217692</v>
      </c>
      <c r="P101">
        <f t="shared" si="17"/>
        <v>41.702782312925173</v>
      </c>
      <c r="Q101">
        <f t="shared" si="18"/>
        <v>44.54131632653062</v>
      </c>
      <c r="R101" t="e">
        <f t="shared" si="19"/>
        <v>#VALUE!</v>
      </c>
    </row>
  </sheetData>
  <mergeCells count="1"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49D9-F016-6C44-A368-0C0EABDA9BA0}">
  <dimension ref="A1:O26"/>
  <sheetViews>
    <sheetView topLeftCell="D1" zoomScale="80" zoomScaleNormal="80" workbookViewId="0">
      <selection activeCell="C34" sqref="C34"/>
    </sheetView>
  </sheetViews>
  <sheetFormatPr defaultColWidth="11.19921875" defaultRowHeight="15.6" x14ac:dyDescent="0.3"/>
  <cols>
    <col min="1" max="1" width="18.296875" bestFit="1" customWidth="1"/>
  </cols>
  <sheetData>
    <row r="1" spans="1:15" x14ac:dyDescent="0.3">
      <c r="H1" s="11"/>
      <c r="I1" s="11"/>
      <c r="J1" s="11"/>
      <c r="K1" s="11"/>
    </row>
    <row r="2" spans="1:15" ht="16.05" customHeight="1" x14ac:dyDescent="0.3">
      <c r="A2" s="3" t="s">
        <v>10</v>
      </c>
      <c r="B2" s="3" t="s">
        <v>5</v>
      </c>
      <c r="D2" s="1" t="s">
        <v>9</v>
      </c>
      <c r="E2" s="1" t="s">
        <v>6</v>
      </c>
      <c r="H2" s="39" t="s">
        <v>24</v>
      </c>
      <c r="I2" s="39"/>
      <c r="J2" s="39"/>
      <c r="K2" s="39"/>
    </row>
    <row r="3" spans="1:15" ht="16.05" customHeight="1" x14ac:dyDescent="0.3">
      <c r="A3" s="2" t="s">
        <v>4</v>
      </c>
      <c r="B3" s="2"/>
      <c r="D3" s="2">
        <v>1</v>
      </c>
      <c r="E3" s="2">
        <v>13</v>
      </c>
      <c r="G3" s="10" t="s">
        <v>25</v>
      </c>
      <c r="H3" s="10" t="s">
        <v>0</v>
      </c>
      <c r="I3" s="10" t="s">
        <v>1</v>
      </c>
      <c r="J3" s="10" t="s">
        <v>7</v>
      </c>
      <c r="K3" s="10" t="s">
        <v>21</v>
      </c>
    </row>
    <row r="4" spans="1:15" ht="16.05" customHeight="1" x14ac:dyDescent="0.3">
      <c r="A4" s="2" t="s">
        <v>42</v>
      </c>
      <c r="B4" s="2"/>
      <c r="D4" s="2">
        <v>2</v>
      </c>
      <c r="E4" s="2">
        <v>20</v>
      </c>
      <c r="G4" s="10" t="s">
        <v>2</v>
      </c>
      <c r="H4" s="12" t="s">
        <v>30</v>
      </c>
      <c r="I4" s="12" t="s">
        <v>33</v>
      </c>
      <c r="J4" s="12" t="s">
        <v>34</v>
      </c>
      <c r="K4" s="12" t="s">
        <v>35</v>
      </c>
      <c r="L4" s="38" t="s">
        <v>29</v>
      </c>
      <c r="M4" s="38"/>
      <c r="N4" s="38"/>
      <c r="O4" s="38"/>
    </row>
    <row r="5" spans="1:15" x14ac:dyDescent="0.3">
      <c r="A5" s="2" t="s">
        <v>43</v>
      </c>
      <c r="B5" s="2"/>
      <c r="D5" s="2">
        <v>3</v>
      </c>
      <c r="E5" s="2">
        <v>6</v>
      </c>
      <c r="G5" s="10" t="s">
        <v>3</v>
      </c>
      <c r="H5" s="12" t="s">
        <v>31</v>
      </c>
      <c r="I5" s="12" t="s">
        <v>36</v>
      </c>
      <c r="J5" s="12" t="s">
        <v>37</v>
      </c>
      <c r="K5" s="12" t="s">
        <v>38</v>
      </c>
      <c r="L5" s="38"/>
      <c r="M5" s="38"/>
      <c r="N5" s="38"/>
      <c r="O5" s="38"/>
    </row>
    <row r="6" spans="1:15" x14ac:dyDescent="0.3">
      <c r="A6" s="14" t="s">
        <v>44</v>
      </c>
      <c r="D6" s="2">
        <v>4</v>
      </c>
      <c r="E6" s="2">
        <v>45</v>
      </c>
      <c r="G6" s="10" t="s">
        <v>4</v>
      </c>
      <c r="H6" s="12" t="s">
        <v>32</v>
      </c>
      <c r="I6" s="12" t="s">
        <v>39</v>
      </c>
      <c r="J6" s="12" t="s">
        <v>40</v>
      </c>
      <c r="K6" s="12" t="s">
        <v>41</v>
      </c>
      <c r="L6" s="38"/>
      <c r="M6" s="38"/>
      <c r="N6" s="38"/>
      <c r="O6" s="38"/>
    </row>
    <row r="7" spans="1:15" x14ac:dyDescent="0.3">
      <c r="A7" s="14"/>
    </row>
    <row r="8" spans="1:15" ht="16.05" customHeight="1" x14ac:dyDescent="0.3">
      <c r="H8" s="40" t="s">
        <v>23</v>
      </c>
      <c r="I8" s="40"/>
      <c r="J8" s="40"/>
      <c r="K8" s="40"/>
      <c r="L8" s="9"/>
      <c r="M8" s="9"/>
    </row>
    <row r="9" spans="1:15" x14ac:dyDescent="0.3">
      <c r="A9" s="37" t="s">
        <v>26</v>
      </c>
      <c r="B9" s="37"/>
      <c r="C9" s="37"/>
      <c r="D9" s="37"/>
      <c r="E9" s="37"/>
      <c r="H9" s="40"/>
      <c r="I9" s="40"/>
      <c r="J9" s="40"/>
      <c r="K9" s="40"/>
    </row>
    <row r="10" spans="1:15" x14ac:dyDescent="0.3">
      <c r="H10" s="8"/>
      <c r="I10" s="8"/>
      <c r="J10" s="8"/>
      <c r="K10" s="8"/>
    </row>
    <row r="11" spans="1:15" x14ac:dyDescent="0.3">
      <c r="A11" s="7"/>
      <c r="B11" s="6" t="s">
        <v>0</v>
      </c>
      <c r="C11" s="6" t="s">
        <v>1</v>
      </c>
      <c r="D11" s="6" t="s">
        <v>7</v>
      </c>
      <c r="E11" s="6" t="s">
        <v>21</v>
      </c>
    </row>
    <row r="12" spans="1:15" x14ac:dyDescent="0.3">
      <c r="A12" s="6" t="s">
        <v>2</v>
      </c>
      <c r="B12" s="2">
        <v>1</v>
      </c>
      <c r="C12" s="2">
        <v>0</v>
      </c>
      <c r="D12" s="2">
        <v>0</v>
      </c>
      <c r="E12" s="2">
        <v>0</v>
      </c>
    </row>
    <row r="13" spans="1:15" x14ac:dyDescent="0.3">
      <c r="A13" s="6" t="s">
        <v>3</v>
      </c>
      <c r="B13" s="2">
        <v>0</v>
      </c>
      <c r="C13" s="2">
        <v>0</v>
      </c>
      <c r="D13" s="2">
        <v>1</v>
      </c>
      <c r="E13" s="2">
        <v>0</v>
      </c>
    </row>
    <row r="14" spans="1:15" x14ac:dyDescent="0.3">
      <c r="A14" s="6" t="s">
        <v>4</v>
      </c>
      <c r="B14" s="2">
        <v>0</v>
      </c>
      <c r="C14" s="2">
        <v>1</v>
      </c>
      <c r="D14" s="2">
        <v>0</v>
      </c>
      <c r="E14" s="2">
        <v>0</v>
      </c>
    </row>
    <row r="16" spans="1:15" x14ac:dyDescent="0.3">
      <c r="A16" t="s">
        <v>11</v>
      </c>
      <c r="B16" t="s">
        <v>8</v>
      </c>
      <c r="C16">
        <v>1</v>
      </c>
      <c r="E16" t="s">
        <v>17</v>
      </c>
      <c r="F16" t="s">
        <v>18</v>
      </c>
      <c r="G16">
        <v>1</v>
      </c>
    </row>
    <row r="17" spans="1:7" x14ac:dyDescent="0.3">
      <c r="A17" t="s">
        <v>12</v>
      </c>
      <c r="B17" t="s">
        <v>8</v>
      </c>
      <c r="C17">
        <v>1</v>
      </c>
      <c r="E17" t="s">
        <v>19</v>
      </c>
      <c r="F17" t="s">
        <v>18</v>
      </c>
      <c r="G17">
        <v>1</v>
      </c>
    </row>
    <row r="18" spans="1:7" x14ac:dyDescent="0.3">
      <c r="A18" t="s">
        <v>13</v>
      </c>
      <c r="B18" t="s">
        <v>8</v>
      </c>
      <c r="C18">
        <v>1</v>
      </c>
      <c r="E18" t="s">
        <v>20</v>
      </c>
      <c r="F18" t="s">
        <v>18</v>
      </c>
      <c r="G18">
        <v>1</v>
      </c>
    </row>
    <row r="19" spans="1:7" x14ac:dyDescent="0.3">
      <c r="A19" t="s">
        <v>27</v>
      </c>
      <c r="B19" t="s">
        <v>8</v>
      </c>
      <c r="C19">
        <v>1</v>
      </c>
    </row>
    <row r="21" spans="1:7" x14ac:dyDescent="0.3">
      <c r="A21" s="5" t="s">
        <v>14</v>
      </c>
      <c r="B21" t="s">
        <v>8</v>
      </c>
      <c r="C21" s="4">
        <f>E3</f>
        <v>13</v>
      </c>
    </row>
    <row r="22" spans="1:7" x14ac:dyDescent="0.3">
      <c r="A22" s="5" t="s">
        <v>15</v>
      </c>
      <c r="B22" t="s">
        <v>8</v>
      </c>
      <c r="C22" s="4">
        <f>E4</f>
        <v>20</v>
      </c>
    </row>
    <row r="23" spans="1:7" x14ac:dyDescent="0.3">
      <c r="A23" s="5" t="s">
        <v>16</v>
      </c>
      <c r="B23" t="s">
        <v>8</v>
      </c>
      <c r="C23" s="4">
        <f>E5</f>
        <v>6</v>
      </c>
    </row>
    <row r="24" spans="1:7" x14ac:dyDescent="0.3">
      <c r="A24" s="5" t="s">
        <v>22</v>
      </c>
      <c r="B24" t="s">
        <v>8</v>
      </c>
      <c r="C24" s="4">
        <f>E6</f>
        <v>45</v>
      </c>
    </row>
    <row r="26" spans="1:7" x14ac:dyDescent="0.3">
      <c r="A26" s="13" t="s">
        <v>28</v>
      </c>
    </row>
  </sheetData>
  <mergeCells count="4">
    <mergeCell ref="A9:E9"/>
    <mergeCell ref="L4:O6"/>
    <mergeCell ref="H2:K2"/>
    <mergeCell ref="H8:K9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B634-8736-B949-B7D5-2B7152286C75}">
  <dimension ref="A1:U49"/>
  <sheetViews>
    <sheetView topLeftCell="A19" zoomScale="70" zoomScaleNormal="70" workbookViewId="0">
      <selection activeCell="C15" sqref="C15"/>
    </sheetView>
  </sheetViews>
  <sheetFormatPr defaultColWidth="11.19921875" defaultRowHeight="15.6" x14ac:dyDescent="0.3"/>
  <cols>
    <col min="1" max="1" width="12" bestFit="1" customWidth="1"/>
    <col min="2" max="2" width="13.5" bestFit="1" customWidth="1"/>
    <col min="6" max="6" width="22.796875" bestFit="1" customWidth="1"/>
    <col min="11" max="11" width="22.796875" bestFit="1" customWidth="1"/>
    <col min="16" max="16" width="22.19921875" bestFit="1" customWidth="1"/>
  </cols>
  <sheetData>
    <row r="1" spans="1:20" x14ac:dyDescent="0.3">
      <c r="A1" s="14"/>
      <c r="B1" s="14"/>
      <c r="C1" s="14"/>
      <c r="D1" s="14"/>
      <c r="E1" s="14"/>
      <c r="F1" s="36" t="s">
        <v>64</v>
      </c>
      <c r="G1" s="36"/>
      <c r="H1" s="36"/>
      <c r="I1" s="36"/>
      <c r="J1" s="14"/>
      <c r="K1" s="36" t="s">
        <v>65</v>
      </c>
      <c r="L1" s="36"/>
      <c r="M1" s="36"/>
      <c r="N1" s="36"/>
      <c r="P1" s="36" t="s">
        <v>64</v>
      </c>
      <c r="Q1" s="36"/>
      <c r="R1" s="36"/>
      <c r="S1" s="36"/>
    </row>
    <row r="2" spans="1:20" x14ac:dyDescent="0.3">
      <c r="A2" s="3" t="s">
        <v>10</v>
      </c>
      <c r="B2" s="3" t="s">
        <v>2</v>
      </c>
      <c r="C2" s="3" t="s">
        <v>3</v>
      </c>
      <c r="D2" s="3" t="s">
        <v>4</v>
      </c>
      <c r="E2" s="14"/>
      <c r="F2" s="6" t="s">
        <v>60</v>
      </c>
      <c r="G2" s="17" t="s">
        <v>2</v>
      </c>
      <c r="H2" s="17" t="s">
        <v>3</v>
      </c>
      <c r="I2" s="17" t="s">
        <v>4</v>
      </c>
      <c r="J2" s="18"/>
      <c r="K2" s="6" t="s">
        <v>60</v>
      </c>
      <c r="L2" s="17" t="s">
        <v>2</v>
      </c>
      <c r="M2" s="17" t="s">
        <v>3</v>
      </c>
      <c r="N2" s="17" t="s">
        <v>4</v>
      </c>
      <c r="O2" s="17" t="s">
        <v>80</v>
      </c>
      <c r="P2" s="6" t="s">
        <v>60</v>
      </c>
      <c r="Q2" s="17" t="s">
        <v>2</v>
      </c>
      <c r="R2" s="17" t="s">
        <v>3</v>
      </c>
      <c r="S2" s="17" t="s">
        <v>4</v>
      </c>
      <c r="T2" s="20" t="s">
        <v>67</v>
      </c>
    </row>
    <row r="3" spans="1:20" x14ac:dyDescent="0.3">
      <c r="A3" s="3" t="s">
        <v>5</v>
      </c>
      <c r="B3" s="25">
        <v>11.179546275175101</v>
      </c>
      <c r="C3" s="14">
        <v>14.5918835035739</v>
      </c>
      <c r="D3" s="14">
        <v>10.228121345828599</v>
      </c>
      <c r="E3" s="14"/>
      <c r="F3" s="17" t="s">
        <v>45</v>
      </c>
      <c r="G3" s="14">
        <v>46.574032894736902</v>
      </c>
      <c r="H3" s="14">
        <v>454.11141447368425</v>
      </c>
      <c r="I3" s="14">
        <v>52.328578947368428</v>
      </c>
      <c r="J3" s="14"/>
      <c r="K3" s="17" t="s">
        <v>45</v>
      </c>
      <c r="L3" s="14">
        <v>0</v>
      </c>
      <c r="M3" s="14">
        <v>0</v>
      </c>
      <c r="N3" s="14">
        <v>0.41063259400152829</v>
      </c>
      <c r="O3" s="15">
        <v>1</v>
      </c>
      <c r="P3" s="17" t="s">
        <v>45</v>
      </c>
      <c r="Q3" s="15">
        <v>46.574032894736902</v>
      </c>
      <c r="R3" s="15">
        <v>454.11141447368425</v>
      </c>
      <c r="S3" s="15">
        <v>52.328578947368428</v>
      </c>
      <c r="T3" s="22">
        <v>4.2</v>
      </c>
    </row>
    <row r="4" spans="1:20" x14ac:dyDescent="0.3">
      <c r="A4" s="3" t="s">
        <v>58</v>
      </c>
      <c r="B4" s="14">
        <v>30318</v>
      </c>
      <c r="C4" s="14">
        <v>29561</v>
      </c>
      <c r="D4" s="14">
        <v>34064</v>
      </c>
      <c r="E4" s="14"/>
      <c r="F4" s="17" t="s">
        <v>46</v>
      </c>
      <c r="G4" s="14">
        <v>48.158183673469395</v>
      </c>
      <c r="H4" s="14">
        <v>469.55738095238098</v>
      </c>
      <c r="I4" s="14">
        <v>54.108462585034019</v>
      </c>
      <c r="J4" s="14"/>
      <c r="K4" s="17" t="s">
        <v>46</v>
      </c>
      <c r="L4" s="14">
        <v>0.63508838598986839</v>
      </c>
      <c r="M4" s="14">
        <v>0</v>
      </c>
      <c r="N4" s="14">
        <v>0</v>
      </c>
      <c r="O4" s="15">
        <v>2</v>
      </c>
      <c r="P4" s="17" t="s">
        <v>46</v>
      </c>
      <c r="Q4" s="15">
        <v>48.158183673469395</v>
      </c>
      <c r="R4" s="15">
        <v>469.55738095238098</v>
      </c>
      <c r="S4" s="15">
        <v>54.108462585034019</v>
      </c>
      <c r="T4" s="22">
        <v>7.1</v>
      </c>
    </row>
    <row r="5" spans="1:20" x14ac:dyDescent="0.3">
      <c r="A5" s="3" t="s">
        <v>59</v>
      </c>
      <c r="B5" s="14">
        <v>3647</v>
      </c>
      <c r="C5" s="14">
        <v>3979</v>
      </c>
      <c r="D5" s="14">
        <v>3449</v>
      </c>
      <c r="E5" s="14"/>
      <c r="F5" s="17" t="s">
        <v>47</v>
      </c>
      <c r="G5" s="14">
        <v>35.396265000000007</v>
      </c>
      <c r="H5" s="14">
        <v>345.12467500000002</v>
      </c>
      <c r="I5" s="14">
        <v>39.76972</v>
      </c>
      <c r="J5" s="14"/>
      <c r="K5" s="17" t="s">
        <v>47</v>
      </c>
      <c r="L5" s="14">
        <v>0.34885136695218122</v>
      </c>
      <c r="M5" s="14">
        <v>0</v>
      </c>
      <c r="N5" s="14">
        <v>0</v>
      </c>
      <c r="O5" s="15">
        <v>3</v>
      </c>
      <c r="P5" s="17" t="s">
        <v>47</v>
      </c>
      <c r="Q5" s="15">
        <v>35.396265000000007</v>
      </c>
      <c r="R5" s="15">
        <v>345.12467500000002</v>
      </c>
      <c r="S5" s="15">
        <v>39.76972</v>
      </c>
      <c r="T5" s="22">
        <v>3.9</v>
      </c>
    </row>
    <row r="6" spans="1:20" x14ac:dyDescent="0.3">
      <c r="A6" s="14"/>
      <c r="B6" s="14"/>
      <c r="C6" s="14"/>
      <c r="D6" s="14"/>
      <c r="E6" s="14"/>
      <c r="F6" s="17" t="s">
        <v>48</v>
      </c>
      <c r="G6" s="14">
        <v>58.993775000000007</v>
      </c>
      <c r="H6" s="14">
        <v>575.20779166666671</v>
      </c>
      <c r="I6" s="14">
        <v>66.282866666666663</v>
      </c>
      <c r="J6" s="14"/>
      <c r="K6" s="17" t="s">
        <v>48</v>
      </c>
      <c r="L6" s="14">
        <v>1.6060247057950394E-2</v>
      </c>
      <c r="M6" s="14">
        <v>0.56678452256004286</v>
      </c>
      <c r="N6" s="14">
        <v>0</v>
      </c>
      <c r="O6" s="15">
        <v>4</v>
      </c>
      <c r="P6" s="17" t="s">
        <v>48</v>
      </c>
      <c r="Q6" s="15">
        <v>58.993775000000007</v>
      </c>
      <c r="R6" s="15">
        <v>575.20779166666671</v>
      </c>
      <c r="S6" s="15">
        <v>66.282866666666663</v>
      </c>
      <c r="T6" s="22">
        <v>8.4499999999999993</v>
      </c>
    </row>
    <row r="7" spans="1:20" ht="18" x14ac:dyDescent="0.35">
      <c r="A7" s="24"/>
      <c r="B7" s="14"/>
      <c r="C7" s="14"/>
      <c r="D7" s="14"/>
      <c r="E7" s="14"/>
      <c r="F7" s="17" t="s">
        <v>49</v>
      </c>
      <c r="G7" s="14">
        <v>61.02804310344829</v>
      </c>
      <c r="H7" s="14">
        <v>595.04254310344834</v>
      </c>
      <c r="I7" s="14">
        <v>68.568482758620689</v>
      </c>
      <c r="J7" s="14"/>
      <c r="K7" s="17" t="s">
        <v>49</v>
      </c>
      <c r="L7" s="14">
        <v>0</v>
      </c>
      <c r="M7" s="14">
        <v>0.4332154774399572</v>
      </c>
      <c r="N7" s="14">
        <v>0</v>
      </c>
      <c r="O7" s="15">
        <v>5</v>
      </c>
      <c r="P7" s="17" t="s">
        <v>49</v>
      </c>
      <c r="Q7" s="15">
        <v>61.02804310344829</v>
      </c>
      <c r="R7" s="15">
        <v>595.04254310344834</v>
      </c>
      <c r="S7" s="15">
        <v>68.568482758620689</v>
      </c>
      <c r="T7" s="22">
        <v>9.31</v>
      </c>
    </row>
    <row r="8" spans="1:20" x14ac:dyDescent="0.3">
      <c r="A8" s="14"/>
      <c r="B8" s="14"/>
      <c r="C8" s="14"/>
      <c r="D8" s="14"/>
      <c r="E8" s="14"/>
      <c r="F8" s="17" t="s">
        <v>50</v>
      </c>
      <c r="G8" s="14">
        <v>53.227466165413539</v>
      </c>
      <c r="H8" s="14">
        <v>518.98447368421057</v>
      </c>
      <c r="I8" s="14">
        <v>59.804090225563911</v>
      </c>
      <c r="J8" s="14"/>
      <c r="K8" s="17" t="s">
        <v>50</v>
      </c>
      <c r="L8" s="14">
        <v>0</v>
      </c>
      <c r="M8" s="14">
        <v>0</v>
      </c>
      <c r="N8" s="14">
        <v>0</v>
      </c>
      <c r="O8" s="15">
        <v>6</v>
      </c>
      <c r="P8" s="17" t="s">
        <v>50</v>
      </c>
      <c r="Q8" s="15">
        <v>53.227466165413539</v>
      </c>
      <c r="R8" s="15">
        <v>518.98447368421057</v>
      </c>
      <c r="S8" s="15">
        <v>59.804090225563911</v>
      </c>
      <c r="T8" s="22">
        <v>15</v>
      </c>
    </row>
    <row r="9" spans="1:20" x14ac:dyDescent="0.3">
      <c r="A9" s="19" t="s">
        <v>62</v>
      </c>
      <c r="B9" s="14">
        <v>23.35</v>
      </c>
      <c r="C9" s="14"/>
      <c r="D9" s="14"/>
      <c r="E9" s="14"/>
      <c r="F9" s="17" t="s">
        <v>51</v>
      </c>
      <c r="G9" s="14">
        <v>60.610042808219191</v>
      </c>
      <c r="H9" s="14">
        <v>590.96690924657537</v>
      </c>
      <c r="I9" s="14">
        <v>68.098835616438365</v>
      </c>
      <c r="J9" s="14"/>
      <c r="K9" s="17" t="s">
        <v>51</v>
      </c>
      <c r="L9" s="14">
        <v>0</v>
      </c>
      <c r="M9" s="14">
        <v>0</v>
      </c>
      <c r="N9" s="14">
        <v>0</v>
      </c>
      <c r="O9" s="15">
        <v>7</v>
      </c>
      <c r="P9" s="17" t="s">
        <v>51</v>
      </c>
      <c r="Q9" s="15">
        <v>60.610042808219191</v>
      </c>
      <c r="R9" s="15">
        <v>590.96690924657537</v>
      </c>
      <c r="S9" s="15">
        <v>68.098835616438365</v>
      </c>
      <c r="T9" s="22">
        <v>4.3899999999999997</v>
      </c>
    </row>
    <row r="10" spans="1:20" x14ac:dyDescent="0.3">
      <c r="A10" s="19" t="s">
        <v>63</v>
      </c>
      <c r="B10" s="14">
        <v>34.46</v>
      </c>
      <c r="C10" s="14"/>
      <c r="D10" s="14"/>
      <c r="E10" s="14"/>
      <c r="F10" s="17" t="s">
        <v>52</v>
      </c>
      <c r="G10" s="14">
        <v>64.9472752293578</v>
      </c>
      <c r="H10" s="14">
        <v>633.25628440366972</v>
      </c>
      <c r="I10" s="14">
        <v>72.971963302752286</v>
      </c>
      <c r="J10" s="14"/>
      <c r="K10" s="17" t="s">
        <v>52</v>
      </c>
      <c r="L10" s="14">
        <v>0</v>
      </c>
      <c r="M10" s="14">
        <v>0</v>
      </c>
      <c r="N10" s="14">
        <v>0</v>
      </c>
      <c r="O10" s="15">
        <v>8</v>
      </c>
      <c r="P10" s="17" t="s">
        <v>52</v>
      </c>
      <c r="Q10" s="15">
        <v>64.9472752293578</v>
      </c>
      <c r="R10" s="15">
        <v>633.25628440366972</v>
      </c>
      <c r="S10" s="15">
        <v>72.971963302752286</v>
      </c>
      <c r="T10" s="22">
        <v>10.96</v>
      </c>
    </row>
    <row r="11" spans="1:20" x14ac:dyDescent="0.3">
      <c r="A11" s="14"/>
      <c r="B11" s="14"/>
      <c r="C11" s="14"/>
      <c r="D11" s="14"/>
      <c r="E11" s="14"/>
      <c r="F11" s="17" t="s">
        <v>53</v>
      </c>
      <c r="G11" s="14">
        <v>110.61332812500001</v>
      </c>
      <c r="H11" s="14">
        <v>1078.514609375</v>
      </c>
      <c r="I11" s="14">
        <v>124.28037499999999</v>
      </c>
      <c r="J11" s="14"/>
      <c r="K11" s="17" t="s">
        <v>53</v>
      </c>
      <c r="L11" s="14">
        <v>0</v>
      </c>
      <c r="M11" s="14">
        <v>0</v>
      </c>
      <c r="N11" s="14">
        <v>0</v>
      </c>
      <c r="O11" s="15">
        <v>9</v>
      </c>
      <c r="P11" s="17" t="s">
        <v>53</v>
      </c>
      <c r="Q11" s="15">
        <v>110.61332812500001</v>
      </c>
      <c r="R11" s="15">
        <v>1078.514609375</v>
      </c>
      <c r="S11" s="15">
        <v>124.28037499999999</v>
      </c>
      <c r="T11" s="22">
        <v>29.06</v>
      </c>
    </row>
    <row r="12" spans="1:20" x14ac:dyDescent="0.3">
      <c r="A12" s="23" t="s">
        <v>61</v>
      </c>
      <c r="B12" s="19">
        <f>SUMPRODUCT(G3:I24,L3:N24)+B10*SUM(B5:D5)/3600</f>
        <v>787.07065161426476</v>
      </c>
      <c r="C12" s="14"/>
      <c r="D12" s="14"/>
      <c r="E12" s="14"/>
      <c r="F12" s="17" t="s">
        <v>54</v>
      </c>
      <c r="G12" s="14">
        <v>42.390736526946114</v>
      </c>
      <c r="H12" s="14">
        <v>413.32296407185635</v>
      </c>
      <c r="I12" s="14">
        <v>47.628407185628745</v>
      </c>
      <c r="J12" s="14"/>
      <c r="K12" s="17" t="s">
        <v>54</v>
      </c>
      <c r="L12" s="14">
        <v>0</v>
      </c>
      <c r="M12" s="14">
        <v>0</v>
      </c>
      <c r="N12" s="14">
        <v>0</v>
      </c>
      <c r="O12" s="15">
        <v>10</v>
      </c>
      <c r="P12" s="17" t="s">
        <v>54</v>
      </c>
      <c r="Q12" s="15">
        <v>42.390736526946114</v>
      </c>
      <c r="R12" s="15">
        <v>413.32296407185635</v>
      </c>
      <c r="S12" s="15">
        <v>47.628407185628745</v>
      </c>
      <c r="T12" s="22">
        <v>6.1</v>
      </c>
    </row>
    <row r="13" spans="1:20" x14ac:dyDescent="0.3">
      <c r="A13" s="22"/>
      <c r="B13" s="14"/>
      <c r="C13" s="14"/>
      <c r="D13" s="14"/>
      <c r="E13" s="14"/>
      <c r="F13" s="17" t="s">
        <v>51</v>
      </c>
      <c r="G13" s="14">
        <v>58.797782392026591</v>
      </c>
      <c r="H13" s="14">
        <v>573.29680232558144</v>
      </c>
      <c r="I13" s="14">
        <v>66.06265780730898</v>
      </c>
      <c r="J13" s="14"/>
      <c r="K13" s="17" t="s">
        <v>51</v>
      </c>
      <c r="L13" s="14">
        <v>0</v>
      </c>
      <c r="M13" s="14">
        <v>0</v>
      </c>
      <c r="N13" s="14">
        <v>0</v>
      </c>
      <c r="O13" s="15">
        <v>11</v>
      </c>
      <c r="P13" s="17" t="s">
        <v>51</v>
      </c>
      <c r="Q13" s="15">
        <v>58.797782392026591</v>
      </c>
      <c r="R13" s="15">
        <v>573.29680232558144</v>
      </c>
      <c r="S13" s="15">
        <v>66.06265780730898</v>
      </c>
      <c r="T13" s="22">
        <v>4.3899999999999997</v>
      </c>
    </row>
    <row r="14" spans="1:20" x14ac:dyDescent="0.3">
      <c r="A14" s="22"/>
      <c r="B14" s="14"/>
      <c r="C14" s="14"/>
      <c r="D14" s="14"/>
      <c r="E14" s="14"/>
      <c r="F14" s="17" t="s">
        <v>46</v>
      </c>
      <c r="G14" s="14">
        <v>70.792530000000014</v>
      </c>
      <c r="H14" s="14">
        <v>690.24935000000005</v>
      </c>
      <c r="I14" s="14">
        <v>79.539439999999999</v>
      </c>
      <c r="J14" s="14"/>
      <c r="K14" s="17" t="s">
        <v>46</v>
      </c>
      <c r="L14" s="14">
        <v>0</v>
      </c>
      <c r="M14" s="14">
        <v>0</v>
      </c>
      <c r="N14" s="14">
        <v>0</v>
      </c>
      <c r="O14" s="15">
        <v>12</v>
      </c>
      <c r="P14" s="17" t="s">
        <v>46</v>
      </c>
      <c r="Q14" s="15">
        <v>70.792530000000014</v>
      </c>
      <c r="R14" s="15">
        <v>690.24935000000005</v>
      </c>
      <c r="S14" s="15">
        <v>79.539439999999999</v>
      </c>
      <c r="T14" s="22">
        <v>7.12</v>
      </c>
    </row>
    <row r="15" spans="1:20" x14ac:dyDescent="0.3">
      <c r="A15" s="22"/>
      <c r="B15" s="14"/>
      <c r="C15" s="14"/>
      <c r="D15" s="14"/>
      <c r="E15" s="14"/>
      <c r="F15" s="17" t="s">
        <v>55</v>
      </c>
      <c r="G15" s="14">
        <v>86.332353658536604</v>
      </c>
      <c r="H15" s="14">
        <v>841.76750000000015</v>
      </c>
      <c r="I15" s="14">
        <v>96.999317073170744</v>
      </c>
      <c r="J15" s="14"/>
      <c r="K15" s="17" t="s">
        <v>55</v>
      </c>
      <c r="L15" s="14">
        <v>0</v>
      </c>
      <c r="M15" s="14">
        <v>0</v>
      </c>
      <c r="N15" s="14">
        <v>0</v>
      </c>
      <c r="O15" s="15">
        <v>13</v>
      </c>
      <c r="P15" s="17" t="s">
        <v>55</v>
      </c>
      <c r="Q15" s="15">
        <v>86.332353658536604</v>
      </c>
      <c r="R15" s="15">
        <v>841.76750000000015</v>
      </c>
      <c r="S15" s="15">
        <v>96.999317073170744</v>
      </c>
      <c r="T15" s="22">
        <v>24.28</v>
      </c>
    </row>
    <row r="16" spans="1:20" x14ac:dyDescent="0.3">
      <c r="A16" s="22"/>
      <c r="B16" s="14"/>
      <c r="C16" s="14"/>
      <c r="D16" s="14"/>
      <c r="E16" s="14"/>
      <c r="F16" s="17" t="s">
        <v>48</v>
      </c>
      <c r="G16" s="14">
        <v>78.65836666666668</v>
      </c>
      <c r="H16" s="14">
        <v>766.94372222222228</v>
      </c>
      <c r="I16" s="14">
        <v>88.377155555555561</v>
      </c>
      <c r="J16" s="14"/>
      <c r="K16" s="17" t="s">
        <v>48</v>
      </c>
      <c r="L16" s="14">
        <v>0</v>
      </c>
      <c r="M16" s="14">
        <v>0</v>
      </c>
      <c r="N16" s="14">
        <v>0</v>
      </c>
      <c r="O16" s="15">
        <v>14</v>
      </c>
      <c r="P16" s="17" t="s">
        <v>48</v>
      </c>
      <c r="Q16" s="15">
        <v>78.65836666666668</v>
      </c>
      <c r="R16" s="15">
        <v>766.94372222222228</v>
      </c>
      <c r="S16" s="15">
        <v>88.377155555555561</v>
      </c>
      <c r="T16" s="22">
        <v>8.4499999999999993</v>
      </c>
    </row>
    <row r="17" spans="1:21" x14ac:dyDescent="0.3">
      <c r="A17" s="22"/>
      <c r="B17" s="14"/>
      <c r="C17" s="14"/>
      <c r="D17" s="14"/>
      <c r="E17" s="14"/>
      <c r="F17" s="17" t="s">
        <v>52</v>
      </c>
      <c r="G17" s="14">
        <v>69.404441176470598</v>
      </c>
      <c r="H17" s="14">
        <v>676.71504901960793</v>
      </c>
      <c r="I17" s="14">
        <v>77.979843137254903</v>
      </c>
      <c r="J17" s="14"/>
      <c r="K17" s="17" t="s">
        <v>52</v>
      </c>
      <c r="L17" s="14">
        <v>0</v>
      </c>
      <c r="M17" s="14">
        <v>0</v>
      </c>
      <c r="N17" s="14">
        <v>0</v>
      </c>
      <c r="O17" s="15">
        <v>15</v>
      </c>
      <c r="P17" s="17" t="s">
        <v>52</v>
      </c>
      <c r="Q17" s="15">
        <v>69.404441176470598</v>
      </c>
      <c r="R17" s="15">
        <v>676.71504901960793</v>
      </c>
      <c r="S17" s="15">
        <v>77.979843137254903</v>
      </c>
      <c r="T17" s="22">
        <v>10.82</v>
      </c>
    </row>
    <row r="18" spans="1:21" x14ac:dyDescent="0.3">
      <c r="A18" s="22"/>
      <c r="B18" s="14"/>
      <c r="C18" s="14"/>
      <c r="D18" s="14"/>
      <c r="E18" s="14"/>
      <c r="F18" s="17" t="s">
        <v>52</v>
      </c>
      <c r="G18" s="14">
        <v>69.404441176470598</v>
      </c>
      <c r="H18" s="14">
        <v>676.71504901960793</v>
      </c>
      <c r="I18" s="14">
        <v>77.979843137254903</v>
      </c>
      <c r="J18" s="14"/>
      <c r="K18" s="17" t="s">
        <v>52</v>
      </c>
      <c r="L18" s="14">
        <v>0</v>
      </c>
      <c r="M18" s="14">
        <v>0</v>
      </c>
      <c r="N18" s="14">
        <v>0</v>
      </c>
      <c r="O18" s="15">
        <v>16</v>
      </c>
      <c r="P18" s="17" t="s">
        <v>52</v>
      </c>
      <c r="Q18" s="15">
        <v>69.404441176470598</v>
      </c>
      <c r="R18" s="15">
        <v>676.71504901960793</v>
      </c>
      <c r="S18" s="15">
        <v>77.979843137254903</v>
      </c>
      <c r="T18" s="22">
        <v>10.82</v>
      </c>
    </row>
    <row r="19" spans="1:21" x14ac:dyDescent="0.3">
      <c r="A19" s="22"/>
      <c r="B19" s="14"/>
      <c r="C19" s="14"/>
      <c r="D19" s="14"/>
      <c r="E19" s="14"/>
      <c r="F19" s="17" t="s">
        <v>55</v>
      </c>
      <c r="G19" s="14">
        <v>86.332353658536604</v>
      </c>
      <c r="H19" s="14">
        <v>841.76750000000015</v>
      </c>
      <c r="I19" s="14">
        <v>96.999317073170744</v>
      </c>
      <c r="J19" s="14"/>
      <c r="K19" s="17" t="s">
        <v>55</v>
      </c>
      <c r="L19" s="14">
        <v>0</v>
      </c>
      <c r="M19" s="14">
        <v>0</v>
      </c>
      <c r="N19" s="14">
        <v>0</v>
      </c>
      <c r="O19" s="15">
        <v>17</v>
      </c>
      <c r="P19" s="17" t="s">
        <v>55</v>
      </c>
      <c r="Q19" s="15">
        <v>86.332353658536604</v>
      </c>
      <c r="R19" s="15">
        <v>841.76750000000015</v>
      </c>
      <c r="S19" s="15">
        <v>96.999317073170744</v>
      </c>
      <c r="T19" s="22">
        <v>24.15</v>
      </c>
    </row>
    <row r="20" spans="1:21" x14ac:dyDescent="0.3">
      <c r="A20" s="22"/>
      <c r="B20" s="14"/>
      <c r="C20" s="14"/>
      <c r="D20" s="14"/>
      <c r="E20" s="14"/>
      <c r="F20" s="17" t="s">
        <v>52</v>
      </c>
      <c r="G20" s="14">
        <v>68.069740384615386</v>
      </c>
      <c r="H20" s="14">
        <v>663.70129807692308</v>
      </c>
      <c r="I20" s="14">
        <v>76.480230769230772</v>
      </c>
      <c r="J20" s="14"/>
      <c r="K20" s="17" t="s">
        <v>52</v>
      </c>
      <c r="L20" s="14">
        <v>0</v>
      </c>
      <c r="M20" s="14">
        <v>0</v>
      </c>
      <c r="N20" s="14">
        <v>0</v>
      </c>
      <c r="O20" s="15">
        <v>18</v>
      </c>
      <c r="P20" s="17" t="s">
        <v>52</v>
      </c>
      <c r="Q20" s="15">
        <v>68.069740384615386</v>
      </c>
      <c r="R20" s="15">
        <v>663.70129807692308</v>
      </c>
      <c r="S20" s="15">
        <v>76.480230769230772</v>
      </c>
      <c r="T20" s="22">
        <v>11.03</v>
      </c>
    </row>
    <row r="21" spans="1:21" x14ac:dyDescent="0.3">
      <c r="A21" s="22"/>
      <c r="B21" s="14"/>
      <c r="C21" s="14"/>
      <c r="D21" s="14"/>
      <c r="E21" s="14"/>
      <c r="F21" s="17" t="s">
        <v>56</v>
      </c>
      <c r="G21" s="14">
        <v>53.630704545454556</v>
      </c>
      <c r="H21" s="14">
        <v>522.91617424242429</v>
      </c>
      <c r="I21" s="14">
        <v>60.25715151515152</v>
      </c>
      <c r="J21" s="14"/>
      <c r="K21" s="17" t="s">
        <v>56</v>
      </c>
      <c r="L21" s="14">
        <v>0</v>
      </c>
      <c r="M21" s="14">
        <v>0</v>
      </c>
      <c r="N21" s="14">
        <v>0</v>
      </c>
      <c r="O21" s="15">
        <v>19</v>
      </c>
      <c r="P21" s="17" t="s">
        <v>56</v>
      </c>
      <c r="Q21" s="15">
        <v>53.630704545454556</v>
      </c>
      <c r="R21" s="15">
        <v>522.91617424242429</v>
      </c>
      <c r="S21" s="15">
        <v>60.25715151515152</v>
      </c>
      <c r="T21" s="22">
        <v>6.7</v>
      </c>
    </row>
    <row r="22" spans="1:21" x14ac:dyDescent="0.3">
      <c r="A22" s="22"/>
      <c r="B22" s="14"/>
      <c r="C22" s="14"/>
      <c r="D22" s="14"/>
      <c r="E22" s="14"/>
      <c r="F22" s="17" t="s">
        <v>46</v>
      </c>
      <c r="G22" s="14">
        <v>47.195020000000007</v>
      </c>
      <c r="H22" s="14">
        <v>460.16623333333337</v>
      </c>
      <c r="I22" s="14">
        <v>53.026293333333335</v>
      </c>
      <c r="J22" s="14"/>
      <c r="K22" s="17" t="s">
        <v>46</v>
      </c>
      <c r="L22" s="14">
        <v>0</v>
      </c>
      <c r="M22" s="14">
        <v>0</v>
      </c>
      <c r="N22" s="14">
        <v>0</v>
      </c>
      <c r="O22" s="15">
        <v>20</v>
      </c>
      <c r="P22" s="17" t="s">
        <v>46</v>
      </c>
      <c r="Q22" s="15">
        <v>47.195020000000007</v>
      </c>
      <c r="R22" s="15">
        <v>460.16623333333337</v>
      </c>
      <c r="S22" s="15">
        <v>53.026293333333335</v>
      </c>
      <c r="T22" s="22">
        <v>7.14</v>
      </c>
    </row>
    <row r="23" spans="1:21" x14ac:dyDescent="0.3">
      <c r="A23" s="22"/>
      <c r="B23" s="14"/>
      <c r="C23" s="14"/>
      <c r="D23" s="14"/>
      <c r="E23" s="14"/>
      <c r="F23" s="17" t="s">
        <v>57</v>
      </c>
      <c r="G23" s="14">
        <v>59.489521008403365</v>
      </c>
      <c r="H23" s="14">
        <v>580.04147058823537</v>
      </c>
      <c r="I23" s="14">
        <v>66.839865546218491</v>
      </c>
      <c r="J23" s="14"/>
      <c r="K23" s="17" t="s">
        <v>57</v>
      </c>
      <c r="L23" s="14">
        <v>0</v>
      </c>
      <c r="M23" s="14">
        <v>0</v>
      </c>
      <c r="N23" s="14">
        <v>0</v>
      </c>
      <c r="O23" s="15">
        <v>21</v>
      </c>
      <c r="P23" s="17" t="s">
        <v>57</v>
      </c>
      <c r="Q23" s="15">
        <v>59.489521008403365</v>
      </c>
      <c r="R23" s="15">
        <v>580.04147058823537</v>
      </c>
      <c r="S23" s="15">
        <v>66.839865546218491</v>
      </c>
      <c r="T23" s="22">
        <v>11.5</v>
      </c>
    </row>
    <row r="24" spans="1:21" x14ac:dyDescent="0.3">
      <c r="A24" s="22"/>
      <c r="B24" s="14"/>
      <c r="C24" s="14"/>
      <c r="D24" s="14"/>
      <c r="E24" s="14"/>
      <c r="F24" s="17" t="s">
        <v>46</v>
      </c>
      <c r="G24" s="14">
        <v>48.158183673469395</v>
      </c>
      <c r="H24" s="14">
        <v>469.55738095238098</v>
      </c>
      <c r="I24" s="14">
        <v>54.108462585034019</v>
      </c>
      <c r="J24" s="14"/>
      <c r="K24" s="17" t="s">
        <v>46</v>
      </c>
      <c r="L24" s="14">
        <v>0</v>
      </c>
      <c r="M24" s="14">
        <v>0</v>
      </c>
      <c r="N24" s="14">
        <v>0.58936740599847182</v>
      </c>
      <c r="O24" s="15">
        <v>22</v>
      </c>
      <c r="P24" s="17" t="s">
        <v>46</v>
      </c>
      <c r="Q24" s="15">
        <v>48.158183673469395</v>
      </c>
      <c r="R24" s="15">
        <v>469.55738095238098</v>
      </c>
      <c r="S24" s="15">
        <v>54.108462585034019</v>
      </c>
      <c r="T24" s="22">
        <v>7.1</v>
      </c>
    </row>
    <row r="25" spans="1:21" x14ac:dyDescent="0.3">
      <c r="A25" s="16"/>
    </row>
    <row r="26" spans="1:21" x14ac:dyDescent="0.3">
      <c r="A26" s="16"/>
      <c r="D26" t="s">
        <v>79</v>
      </c>
      <c r="S26" t="s">
        <v>78</v>
      </c>
      <c r="T26" t="s">
        <v>76</v>
      </c>
      <c r="U26" t="s">
        <v>77</v>
      </c>
    </row>
    <row r="27" spans="1:21" x14ac:dyDescent="0.3">
      <c r="A27" s="21" t="s">
        <v>66</v>
      </c>
      <c r="B27" s="1"/>
      <c r="C27" s="1" t="s">
        <v>67</v>
      </c>
      <c r="D27" s="14"/>
      <c r="E27" s="41" t="s">
        <v>68</v>
      </c>
      <c r="F27" s="41"/>
      <c r="G27" s="41"/>
      <c r="H27" s="14"/>
      <c r="I27" s="41" t="s">
        <v>69</v>
      </c>
      <c r="J27" s="41"/>
      <c r="K27" s="41"/>
    </row>
    <row r="28" spans="1:21" x14ac:dyDescent="0.3">
      <c r="A28" s="18">
        <f t="shared" ref="A28:A49" si="0">SUMPRODUCT($B$3:$D$3,L3:N3)</f>
        <v>4.2</v>
      </c>
      <c r="B28" s="14" t="s">
        <v>8</v>
      </c>
      <c r="C28" s="22">
        <v>4.2</v>
      </c>
      <c r="D28" s="14"/>
      <c r="E28" s="14">
        <f>SUM(L3:L24)</f>
        <v>1</v>
      </c>
      <c r="F28" s="14" t="s">
        <v>18</v>
      </c>
      <c r="G28" s="14">
        <v>1</v>
      </c>
      <c r="H28" s="14"/>
      <c r="I28" s="14">
        <f>SUM(L3:N3)</f>
        <v>0.41063259400152829</v>
      </c>
      <c r="J28" s="14" t="s">
        <v>8</v>
      </c>
      <c r="K28" s="14">
        <v>1</v>
      </c>
    </row>
    <row r="29" spans="1:21" x14ac:dyDescent="0.3">
      <c r="A29" s="18">
        <f t="shared" si="0"/>
        <v>7.1</v>
      </c>
      <c r="B29" s="14" t="s">
        <v>8</v>
      </c>
      <c r="C29" s="22">
        <v>7.1</v>
      </c>
      <c r="D29" s="14"/>
      <c r="E29" s="14">
        <f>SUM(M3:M24)</f>
        <v>1</v>
      </c>
      <c r="F29" s="14" t="s">
        <v>18</v>
      </c>
      <c r="G29" s="14">
        <v>1</v>
      </c>
      <c r="H29" s="14"/>
      <c r="I29" s="14">
        <f>SUM(L4:N4)</f>
        <v>0.63508838598986839</v>
      </c>
      <c r="J29" s="14" t="s">
        <v>8</v>
      </c>
      <c r="K29" s="14">
        <v>1</v>
      </c>
      <c r="O29" t="s">
        <v>70</v>
      </c>
      <c r="P29" t="s">
        <v>71</v>
      </c>
      <c r="Q29" t="s">
        <v>72</v>
      </c>
    </row>
    <row r="30" spans="1:21" x14ac:dyDescent="0.3">
      <c r="A30" s="18">
        <f t="shared" si="0"/>
        <v>3.9</v>
      </c>
      <c r="B30" s="14" t="s">
        <v>8</v>
      </c>
      <c r="C30" s="22">
        <v>3.9</v>
      </c>
      <c r="D30" s="14"/>
      <c r="E30" s="14">
        <f>SUM(N3:N24)</f>
        <v>1</v>
      </c>
      <c r="F30" s="14" t="s">
        <v>18</v>
      </c>
      <c r="G30" s="14">
        <v>1</v>
      </c>
      <c r="H30" s="14"/>
      <c r="I30" s="14">
        <f t="shared" ref="I30:I46" si="1">SUM(L5:N5)</f>
        <v>0.34885136695218122</v>
      </c>
      <c r="J30" s="14" t="s">
        <v>8</v>
      </c>
      <c r="K30" s="14">
        <v>1</v>
      </c>
      <c r="N30" t="s">
        <v>73</v>
      </c>
      <c r="O30">
        <v>1</v>
      </c>
    </row>
    <row r="31" spans="1:21" x14ac:dyDescent="0.3">
      <c r="A31" s="18">
        <f t="shared" si="0"/>
        <v>8.4499999999999993</v>
      </c>
      <c r="B31" s="14" t="s">
        <v>8</v>
      </c>
      <c r="C31" s="22">
        <v>8.4499999999999993</v>
      </c>
      <c r="D31" s="14"/>
      <c r="E31" s="14"/>
      <c r="F31" s="14"/>
      <c r="G31" s="14"/>
      <c r="H31" s="14"/>
      <c r="I31" s="14">
        <f t="shared" si="1"/>
        <v>0.58284476961799325</v>
      </c>
      <c r="J31" s="14" t="s">
        <v>8</v>
      </c>
      <c r="K31" s="14">
        <v>1</v>
      </c>
      <c r="N31" t="s">
        <v>74</v>
      </c>
    </row>
    <row r="32" spans="1:21" x14ac:dyDescent="0.3">
      <c r="A32" s="18">
        <f t="shared" si="0"/>
        <v>6.3214297787490024</v>
      </c>
      <c r="B32" s="14" t="s">
        <v>8</v>
      </c>
      <c r="C32" s="22">
        <v>9.31</v>
      </c>
      <c r="D32" s="14"/>
      <c r="E32" s="14"/>
      <c r="F32" s="14"/>
      <c r="G32" s="14"/>
      <c r="H32" s="14"/>
      <c r="I32" s="14">
        <f t="shared" si="1"/>
        <v>0.4332154774399572</v>
      </c>
      <c r="J32" s="14" t="s">
        <v>8</v>
      </c>
      <c r="K32" s="14">
        <v>1</v>
      </c>
      <c r="N32" t="s">
        <v>75</v>
      </c>
    </row>
    <row r="33" spans="1:11" x14ac:dyDescent="0.3">
      <c r="A33" s="18">
        <f t="shared" si="0"/>
        <v>0</v>
      </c>
      <c r="B33" s="14" t="s">
        <v>8</v>
      </c>
      <c r="C33" s="22">
        <v>15</v>
      </c>
      <c r="D33" s="14"/>
      <c r="E33" s="14"/>
      <c r="F33" s="14"/>
      <c r="G33" s="14"/>
      <c r="H33" s="14"/>
      <c r="I33" s="14">
        <f>SUM(L8:N8)</f>
        <v>0</v>
      </c>
      <c r="J33" s="14" t="s">
        <v>8</v>
      </c>
      <c r="K33" s="14">
        <v>1</v>
      </c>
    </row>
    <row r="34" spans="1:11" x14ac:dyDescent="0.3">
      <c r="A34" s="18">
        <f t="shared" si="0"/>
        <v>0</v>
      </c>
      <c r="B34" s="14" t="s">
        <v>8</v>
      </c>
      <c r="C34" s="22">
        <v>4.3899999999999997</v>
      </c>
      <c r="D34" s="14"/>
      <c r="E34" s="14"/>
      <c r="F34" s="14"/>
      <c r="G34" s="14"/>
      <c r="H34" s="14"/>
      <c r="I34" s="14">
        <f t="shared" si="1"/>
        <v>0</v>
      </c>
      <c r="J34" s="14" t="s">
        <v>8</v>
      </c>
      <c r="K34" s="14">
        <v>1</v>
      </c>
    </row>
    <row r="35" spans="1:11" x14ac:dyDescent="0.3">
      <c r="A35" s="18">
        <f t="shared" si="0"/>
        <v>0</v>
      </c>
      <c r="B35" s="14" t="s">
        <v>8</v>
      </c>
      <c r="C35" s="22">
        <v>10.96</v>
      </c>
      <c r="D35" s="14"/>
      <c r="E35" s="14"/>
      <c r="F35" s="14"/>
      <c r="G35" s="14"/>
      <c r="H35" s="14"/>
      <c r="I35" s="14">
        <f t="shared" si="1"/>
        <v>0</v>
      </c>
      <c r="J35" s="14" t="s">
        <v>8</v>
      </c>
      <c r="K35" s="14">
        <v>1</v>
      </c>
    </row>
    <row r="36" spans="1:11" x14ac:dyDescent="0.3">
      <c r="A36" s="18">
        <f t="shared" si="0"/>
        <v>0</v>
      </c>
      <c r="B36" s="14" t="s">
        <v>8</v>
      </c>
      <c r="C36" s="22">
        <v>29.06</v>
      </c>
      <c r="D36" s="14"/>
      <c r="E36" s="14"/>
      <c r="F36" s="14"/>
      <c r="G36" s="14"/>
      <c r="H36" s="14"/>
      <c r="I36" s="14">
        <f t="shared" si="1"/>
        <v>0</v>
      </c>
      <c r="J36" s="14" t="s">
        <v>8</v>
      </c>
      <c r="K36" s="14">
        <v>1</v>
      </c>
    </row>
    <row r="37" spans="1:11" x14ac:dyDescent="0.3">
      <c r="A37" s="18">
        <f t="shared" si="0"/>
        <v>0</v>
      </c>
      <c r="B37" s="14" t="s">
        <v>8</v>
      </c>
      <c r="C37" s="22">
        <v>6.1</v>
      </c>
      <c r="D37" s="14"/>
      <c r="E37" s="14"/>
      <c r="F37" s="14"/>
      <c r="G37" s="14"/>
      <c r="H37" s="14"/>
      <c r="I37" s="14">
        <f t="shared" si="1"/>
        <v>0</v>
      </c>
      <c r="J37" s="14" t="s">
        <v>8</v>
      </c>
      <c r="K37" s="14">
        <v>1</v>
      </c>
    </row>
    <row r="38" spans="1:11" x14ac:dyDescent="0.3">
      <c r="A38" s="18">
        <f t="shared" si="0"/>
        <v>0</v>
      </c>
      <c r="B38" s="14" t="s">
        <v>8</v>
      </c>
      <c r="C38" s="22">
        <v>4.3899999999999997</v>
      </c>
      <c r="D38" s="14"/>
      <c r="E38" s="14"/>
      <c r="F38" s="14"/>
      <c r="G38" s="14"/>
      <c r="H38" s="14"/>
      <c r="I38" s="14">
        <f t="shared" si="1"/>
        <v>0</v>
      </c>
      <c r="J38" s="14" t="s">
        <v>8</v>
      </c>
      <c r="K38" s="14">
        <v>1</v>
      </c>
    </row>
    <row r="39" spans="1:11" x14ac:dyDescent="0.3">
      <c r="A39" s="18">
        <f t="shared" si="0"/>
        <v>0</v>
      </c>
      <c r="B39" s="14" t="s">
        <v>8</v>
      </c>
      <c r="C39" s="22">
        <v>7.12</v>
      </c>
      <c r="D39" s="14"/>
      <c r="E39" s="14"/>
      <c r="F39" s="14"/>
      <c r="G39" s="14"/>
      <c r="H39" s="14"/>
      <c r="I39" s="14">
        <f t="shared" si="1"/>
        <v>0</v>
      </c>
      <c r="J39" s="14" t="s">
        <v>8</v>
      </c>
      <c r="K39" s="14">
        <v>1</v>
      </c>
    </row>
    <row r="40" spans="1:11" x14ac:dyDescent="0.3">
      <c r="A40" s="18">
        <f t="shared" si="0"/>
        <v>0</v>
      </c>
      <c r="B40" s="14" t="s">
        <v>8</v>
      </c>
      <c r="C40" s="22">
        <v>24.28</v>
      </c>
      <c r="D40" s="14"/>
      <c r="E40" s="14"/>
      <c r="F40" s="14"/>
      <c r="G40" s="14"/>
      <c r="H40" s="14"/>
      <c r="I40" s="14">
        <f t="shared" si="1"/>
        <v>0</v>
      </c>
      <c r="J40" s="14" t="s">
        <v>8</v>
      </c>
      <c r="K40" s="14">
        <v>1</v>
      </c>
    </row>
    <row r="41" spans="1:11" x14ac:dyDescent="0.3">
      <c r="A41" s="18">
        <f t="shared" si="0"/>
        <v>0</v>
      </c>
      <c r="B41" s="14" t="s">
        <v>8</v>
      </c>
      <c r="C41" s="22">
        <v>8.4499999999999993</v>
      </c>
      <c r="D41" s="14"/>
      <c r="E41" s="14"/>
      <c r="F41" s="14"/>
      <c r="G41" s="14"/>
      <c r="H41" s="14"/>
      <c r="I41" s="14">
        <f t="shared" si="1"/>
        <v>0</v>
      </c>
      <c r="J41" s="14" t="s">
        <v>8</v>
      </c>
      <c r="K41" s="14">
        <v>1</v>
      </c>
    </row>
    <row r="42" spans="1:11" x14ac:dyDescent="0.3">
      <c r="A42" s="18">
        <f t="shared" si="0"/>
        <v>0</v>
      </c>
      <c r="B42" s="14" t="s">
        <v>8</v>
      </c>
      <c r="C42" s="22">
        <v>10.82</v>
      </c>
      <c r="D42" s="14"/>
      <c r="E42" s="14"/>
      <c r="F42" s="14"/>
      <c r="G42" s="14"/>
      <c r="H42" s="14"/>
      <c r="I42" s="14">
        <f t="shared" si="1"/>
        <v>0</v>
      </c>
      <c r="J42" s="14" t="s">
        <v>8</v>
      </c>
      <c r="K42" s="14">
        <v>1</v>
      </c>
    </row>
    <row r="43" spans="1:11" x14ac:dyDescent="0.3">
      <c r="A43" s="18">
        <f t="shared" si="0"/>
        <v>0</v>
      </c>
      <c r="B43" s="14" t="s">
        <v>8</v>
      </c>
      <c r="C43" s="22">
        <v>10.82</v>
      </c>
      <c r="D43" s="14"/>
      <c r="E43" s="14"/>
      <c r="F43" s="14"/>
      <c r="G43" s="14"/>
      <c r="H43" s="14"/>
      <c r="I43" s="14">
        <f>SUM(L18:N18)</f>
        <v>0</v>
      </c>
      <c r="J43" s="14" t="s">
        <v>8</v>
      </c>
      <c r="K43" s="14">
        <v>1</v>
      </c>
    </row>
    <row r="44" spans="1:11" x14ac:dyDescent="0.3">
      <c r="A44" s="18">
        <f t="shared" si="0"/>
        <v>0</v>
      </c>
      <c r="B44" s="14" t="s">
        <v>8</v>
      </c>
      <c r="C44" s="22">
        <v>24.15</v>
      </c>
      <c r="D44" s="14"/>
      <c r="E44" s="14"/>
      <c r="F44" s="14"/>
      <c r="G44" s="14"/>
      <c r="H44" s="14"/>
      <c r="I44" s="14">
        <f t="shared" si="1"/>
        <v>0</v>
      </c>
      <c r="J44" s="14" t="s">
        <v>8</v>
      </c>
      <c r="K44" s="14">
        <v>1</v>
      </c>
    </row>
    <row r="45" spans="1:11" x14ac:dyDescent="0.3">
      <c r="A45" s="18">
        <f t="shared" si="0"/>
        <v>0</v>
      </c>
      <c r="B45" s="14" t="s">
        <v>8</v>
      </c>
      <c r="C45" s="22">
        <v>11.03</v>
      </c>
      <c r="D45" s="14"/>
      <c r="E45" s="14"/>
      <c r="F45" s="14"/>
      <c r="G45" s="14"/>
      <c r="H45" s="14"/>
      <c r="I45" s="14">
        <f t="shared" si="1"/>
        <v>0</v>
      </c>
      <c r="J45" s="14" t="s">
        <v>8</v>
      </c>
      <c r="K45" s="14">
        <v>1</v>
      </c>
    </row>
    <row r="46" spans="1:11" x14ac:dyDescent="0.3">
      <c r="A46" s="18">
        <f t="shared" si="0"/>
        <v>0</v>
      </c>
      <c r="B46" s="14" t="s">
        <v>8</v>
      </c>
      <c r="C46" s="22">
        <v>6.7</v>
      </c>
      <c r="D46" s="14"/>
      <c r="E46" s="14"/>
      <c r="F46" s="14"/>
      <c r="G46" s="14"/>
      <c r="H46" s="14"/>
      <c r="I46" s="14">
        <f t="shared" si="1"/>
        <v>0</v>
      </c>
      <c r="J46" s="14" t="s">
        <v>8</v>
      </c>
      <c r="K46" s="14">
        <v>1</v>
      </c>
    </row>
    <row r="47" spans="1:11" x14ac:dyDescent="0.3">
      <c r="A47" s="18">
        <f t="shared" si="0"/>
        <v>0</v>
      </c>
      <c r="B47" s="14" t="s">
        <v>8</v>
      </c>
      <c r="C47" s="22">
        <v>7.14</v>
      </c>
      <c r="D47" s="14"/>
      <c r="E47" s="14"/>
      <c r="F47" s="14"/>
      <c r="G47" s="14"/>
      <c r="H47" s="14"/>
      <c r="I47" s="14">
        <f>SUM(L22:N22)</f>
        <v>0</v>
      </c>
      <c r="J47" s="14" t="s">
        <v>8</v>
      </c>
      <c r="K47" s="14">
        <v>1</v>
      </c>
    </row>
    <row r="48" spans="1:11" x14ac:dyDescent="0.3">
      <c r="A48" s="18">
        <f t="shared" si="0"/>
        <v>0</v>
      </c>
      <c r="B48" s="14" t="s">
        <v>8</v>
      </c>
      <c r="C48" s="22">
        <v>11.5</v>
      </c>
      <c r="D48" s="14"/>
      <c r="E48" s="14"/>
      <c r="F48" s="14"/>
      <c r="G48" s="14"/>
      <c r="H48" s="14"/>
      <c r="I48" s="14">
        <f>SUM(L23:N23)</f>
        <v>0</v>
      </c>
      <c r="J48" s="14" t="s">
        <v>8</v>
      </c>
      <c r="K48" s="14">
        <v>1</v>
      </c>
    </row>
    <row r="49" spans="1:11" x14ac:dyDescent="0.3">
      <c r="A49" s="18">
        <f t="shared" si="0"/>
        <v>6.0281213458286</v>
      </c>
      <c r="B49" s="14" t="s">
        <v>8</v>
      </c>
      <c r="C49" s="22">
        <v>7.1</v>
      </c>
      <c r="D49" s="14"/>
      <c r="E49" s="14"/>
      <c r="F49" s="14"/>
      <c r="G49" s="14"/>
      <c r="H49" s="14"/>
      <c r="I49" s="14">
        <f>SUM(L24:N24)</f>
        <v>0.58936740599847182</v>
      </c>
      <c r="J49" s="14" t="s">
        <v>8</v>
      </c>
      <c r="K49" s="14">
        <v>1</v>
      </c>
    </row>
  </sheetData>
  <mergeCells count="5">
    <mergeCell ref="F1:I1"/>
    <mergeCell ref="K1:N1"/>
    <mergeCell ref="E27:G27"/>
    <mergeCell ref="I27:K27"/>
    <mergeCell ref="P1:S1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3B97-935F-49A6-8532-730297011CDD}">
  <dimension ref="A1:M24"/>
  <sheetViews>
    <sheetView zoomScale="70" zoomScaleNormal="70" workbookViewId="0">
      <selection activeCell="I30" sqref="I30"/>
    </sheetView>
  </sheetViews>
  <sheetFormatPr defaultColWidth="11.19921875" defaultRowHeight="15.6" x14ac:dyDescent="0.3"/>
  <cols>
    <col min="1" max="1" width="12" bestFit="1" customWidth="1"/>
    <col min="2" max="2" width="13.5" bestFit="1" customWidth="1"/>
    <col min="7" max="7" width="22.19921875" bestFit="1" customWidth="1"/>
  </cols>
  <sheetData>
    <row r="1" spans="1:13" x14ac:dyDescent="0.3">
      <c r="A1" s="15"/>
      <c r="B1" s="15"/>
      <c r="C1" s="15"/>
      <c r="D1" s="15"/>
      <c r="E1" s="15"/>
      <c r="G1" s="36" t="s">
        <v>64</v>
      </c>
      <c r="H1" s="36"/>
      <c r="I1" s="36"/>
      <c r="J1" s="36"/>
    </row>
    <row r="2" spans="1:13" x14ac:dyDescent="0.3">
      <c r="A2" s="3" t="s">
        <v>10</v>
      </c>
      <c r="B2" s="3" t="s">
        <v>2</v>
      </c>
      <c r="C2" s="3" t="s">
        <v>3</v>
      </c>
      <c r="D2" s="3" t="s">
        <v>4</v>
      </c>
      <c r="E2" s="15"/>
      <c r="F2" s="17" t="s">
        <v>80</v>
      </c>
      <c r="G2" s="6" t="s">
        <v>60</v>
      </c>
      <c r="H2" s="17" t="s">
        <v>2</v>
      </c>
      <c r="I2" s="17" t="s">
        <v>3</v>
      </c>
      <c r="J2" s="17" t="s">
        <v>4</v>
      </c>
      <c r="K2" s="20" t="s">
        <v>67</v>
      </c>
    </row>
    <row r="3" spans="1:13" x14ac:dyDescent="0.3">
      <c r="A3" s="3" t="s">
        <v>5</v>
      </c>
      <c r="B3" s="25">
        <v>11.179546275175101</v>
      </c>
      <c r="C3" s="27">
        <v>14.5918835035739</v>
      </c>
      <c r="D3" s="29">
        <v>10.228121345828599</v>
      </c>
      <c r="E3" s="15"/>
      <c r="F3" s="15">
        <v>1</v>
      </c>
      <c r="G3" s="17" t="s">
        <v>45</v>
      </c>
      <c r="H3" s="15">
        <v>46.574032894736902</v>
      </c>
      <c r="I3" s="15">
        <v>454.11141447368425</v>
      </c>
      <c r="J3" s="15">
        <v>52.328578947368428</v>
      </c>
      <c r="K3" s="22">
        <v>4.2</v>
      </c>
      <c r="M3">
        <v>15.2</v>
      </c>
    </row>
    <row r="4" spans="1:13" x14ac:dyDescent="0.3">
      <c r="A4" s="3" t="s">
        <v>58</v>
      </c>
      <c r="B4" s="15">
        <v>30318</v>
      </c>
      <c r="C4" s="15">
        <v>29561</v>
      </c>
      <c r="D4" s="15">
        <v>34064</v>
      </c>
      <c r="E4" s="15"/>
      <c r="F4" s="15">
        <v>2</v>
      </c>
      <c r="G4" s="17" t="s">
        <v>46</v>
      </c>
      <c r="H4" s="15">
        <v>48.158183673469395</v>
      </c>
      <c r="I4" s="15">
        <v>469.55738095238098</v>
      </c>
      <c r="J4" s="15">
        <v>54.108462585034019</v>
      </c>
      <c r="K4" s="22">
        <v>7.1</v>
      </c>
      <c r="M4">
        <v>14.7</v>
      </c>
    </row>
    <row r="5" spans="1:13" x14ac:dyDescent="0.3">
      <c r="A5" s="3" t="s">
        <v>59</v>
      </c>
      <c r="B5" s="15">
        <v>3647</v>
      </c>
      <c r="C5" s="15">
        <v>3979</v>
      </c>
      <c r="D5" s="15">
        <v>3449</v>
      </c>
      <c r="E5" s="15"/>
      <c r="F5" s="15">
        <v>3</v>
      </c>
      <c r="G5" s="17" t="s">
        <v>47</v>
      </c>
      <c r="H5" s="15">
        <v>35.396265000000007</v>
      </c>
      <c r="I5" s="15">
        <v>345.12467500000002</v>
      </c>
      <c r="J5" s="15">
        <v>39.76972</v>
      </c>
      <c r="K5" s="22">
        <v>3.9</v>
      </c>
      <c r="M5">
        <v>20</v>
      </c>
    </row>
    <row r="6" spans="1:13" x14ac:dyDescent="0.3">
      <c r="A6" s="15"/>
      <c r="B6" s="15"/>
      <c r="C6" s="15"/>
      <c r="D6" s="15"/>
      <c r="E6" s="15"/>
      <c r="F6" s="15">
        <v>4</v>
      </c>
      <c r="G6" s="17" t="s">
        <v>48</v>
      </c>
      <c r="H6" s="15">
        <v>58.993775000000007</v>
      </c>
      <c r="I6" s="15">
        <v>575.20779166666671</v>
      </c>
      <c r="J6" s="15">
        <v>66.282866666666663</v>
      </c>
      <c r="K6" s="22">
        <v>8.4499999999999993</v>
      </c>
      <c r="M6">
        <v>12</v>
      </c>
    </row>
    <row r="7" spans="1:13" ht="18" x14ac:dyDescent="0.35">
      <c r="A7" s="24"/>
      <c r="B7" s="15"/>
      <c r="C7" s="15"/>
      <c r="D7" s="15"/>
      <c r="E7" s="15"/>
      <c r="F7" s="15">
        <v>5</v>
      </c>
      <c r="G7" s="17" t="s">
        <v>49</v>
      </c>
      <c r="H7" s="15">
        <v>61.02804310344829</v>
      </c>
      <c r="I7" s="15">
        <v>595.04254310344834</v>
      </c>
      <c r="J7" s="15">
        <v>68.568482758620689</v>
      </c>
      <c r="K7" s="22">
        <v>9.31</v>
      </c>
      <c r="M7">
        <v>11.6</v>
      </c>
    </row>
    <row r="8" spans="1:13" x14ac:dyDescent="0.3">
      <c r="A8" s="15"/>
      <c r="B8" s="15"/>
      <c r="C8" s="15"/>
      <c r="D8" s="15"/>
      <c r="E8" s="15"/>
      <c r="F8" s="15">
        <v>6</v>
      </c>
      <c r="G8" s="17" t="s">
        <v>50</v>
      </c>
      <c r="H8" s="25">
        <v>53.227466165413539</v>
      </c>
      <c r="I8" s="27">
        <v>518.98447368421057</v>
      </c>
      <c r="J8" s="29">
        <v>59.804090225563911</v>
      </c>
      <c r="K8" s="22">
        <v>15</v>
      </c>
      <c r="M8">
        <v>13.3</v>
      </c>
    </row>
    <row r="9" spans="1:13" x14ac:dyDescent="0.3">
      <c r="A9" s="19" t="s">
        <v>62</v>
      </c>
      <c r="B9" s="15">
        <v>23.35</v>
      </c>
      <c r="C9" s="15"/>
      <c r="D9" s="15"/>
      <c r="E9" s="15"/>
      <c r="F9" s="15">
        <v>7</v>
      </c>
      <c r="G9" s="17" t="s">
        <v>51</v>
      </c>
      <c r="H9" s="15">
        <v>60.610042808219191</v>
      </c>
      <c r="I9" s="15">
        <v>590.96690924657537</v>
      </c>
      <c r="J9" s="15">
        <v>68.098835616438365</v>
      </c>
      <c r="K9" s="22">
        <v>4.3899999999999997</v>
      </c>
      <c r="M9">
        <v>11.68</v>
      </c>
    </row>
    <row r="10" spans="1:13" x14ac:dyDescent="0.3">
      <c r="A10" s="19" t="s">
        <v>63</v>
      </c>
      <c r="B10" s="15">
        <v>34.46</v>
      </c>
      <c r="C10" s="15"/>
      <c r="D10" s="15"/>
      <c r="E10" s="15"/>
      <c r="F10" s="15">
        <v>8</v>
      </c>
      <c r="G10" s="17" t="s">
        <v>52</v>
      </c>
      <c r="H10" s="15">
        <v>64.9472752293578</v>
      </c>
      <c r="I10" s="15">
        <v>633.25628440366972</v>
      </c>
      <c r="J10" s="30">
        <v>72.971963302752286</v>
      </c>
      <c r="K10" s="22">
        <v>10.96</v>
      </c>
      <c r="M10">
        <v>10.9</v>
      </c>
    </row>
    <row r="11" spans="1:13" x14ac:dyDescent="0.3">
      <c r="A11" s="15"/>
      <c r="B11" s="15"/>
      <c r="C11" s="15"/>
      <c r="D11" s="15"/>
      <c r="E11" s="15"/>
      <c r="F11" s="15">
        <v>9</v>
      </c>
      <c r="G11" s="17" t="s">
        <v>53</v>
      </c>
      <c r="H11" s="26">
        <v>110.61332812500001</v>
      </c>
      <c r="I11" s="28">
        <v>1078.514609375</v>
      </c>
      <c r="J11" s="30">
        <v>124.28037499999999</v>
      </c>
      <c r="K11" s="22">
        <v>29.06</v>
      </c>
      <c r="M11">
        <v>6.4</v>
      </c>
    </row>
    <row r="12" spans="1:13" x14ac:dyDescent="0.3">
      <c r="A12" s="23" t="s">
        <v>61</v>
      </c>
      <c r="B12" s="19" t="e">
        <f>SUMPRODUCT(#REF!,#REF!)+B10*SUM(B5:D5)/3600</f>
        <v>#REF!</v>
      </c>
      <c r="C12" s="15"/>
      <c r="D12" s="15"/>
      <c r="E12" s="15"/>
      <c r="F12" s="15">
        <v>10</v>
      </c>
      <c r="G12" s="17" t="s">
        <v>54</v>
      </c>
      <c r="H12" s="15">
        <v>42.390736526946114</v>
      </c>
      <c r="I12" s="15">
        <v>413.32296407185635</v>
      </c>
      <c r="J12" s="15">
        <v>47.628407185628745</v>
      </c>
      <c r="K12" s="22">
        <v>6.1</v>
      </c>
      <c r="M12">
        <v>16.7</v>
      </c>
    </row>
    <row r="13" spans="1:13" x14ac:dyDescent="0.3">
      <c r="A13" s="22"/>
      <c r="B13" s="15"/>
      <c r="C13" s="15"/>
      <c r="D13" s="15"/>
      <c r="E13" s="15"/>
      <c r="F13" s="15">
        <v>11</v>
      </c>
      <c r="G13" s="17" t="s">
        <v>51</v>
      </c>
      <c r="H13" s="15">
        <v>58.797782392026591</v>
      </c>
      <c r="I13" s="15">
        <v>573.29680232558144</v>
      </c>
      <c r="J13" s="15">
        <v>66.06265780730898</v>
      </c>
      <c r="K13" s="22">
        <v>4.3899999999999997</v>
      </c>
      <c r="M13">
        <v>12.04</v>
      </c>
    </row>
    <row r="14" spans="1:13" x14ac:dyDescent="0.3">
      <c r="A14" s="22"/>
      <c r="B14" s="15"/>
      <c r="C14" s="15"/>
      <c r="D14" s="15"/>
      <c r="E14" s="15"/>
      <c r="F14" s="15">
        <v>12</v>
      </c>
      <c r="G14" s="17" t="s">
        <v>46</v>
      </c>
      <c r="H14" s="15">
        <v>70.792530000000014</v>
      </c>
      <c r="I14" s="15">
        <v>690.24935000000005</v>
      </c>
      <c r="J14" s="15">
        <v>79.539439999999999</v>
      </c>
      <c r="K14" s="22">
        <v>7.12</v>
      </c>
      <c r="M14">
        <v>10</v>
      </c>
    </row>
    <row r="15" spans="1:13" x14ac:dyDescent="0.3">
      <c r="A15" s="22"/>
      <c r="B15" s="15"/>
      <c r="C15" s="15"/>
      <c r="D15" s="15"/>
      <c r="E15" s="15"/>
      <c r="F15" s="15">
        <v>13</v>
      </c>
      <c r="G15" s="17" t="s">
        <v>55</v>
      </c>
      <c r="H15" s="26">
        <v>86.332353658536604</v>
      </c>
      <c r="I15" s="28">
        <v>841.76750000000015</v>
      </c>
      <c r="J15" s="30">
        <v>96.999317073170744</v>
      </c>
      <c r="K15" s="22">
        <v>24.28</v>
      </c>
      <c r="M15">
        <v>8.1999999999999993</v>
      </c>
    </row>
    <row r="16" spans="1:13" x14ac:dyDescent="0.3">
      <c r="A16" s="22"/>
      <c r="B16" s="15"/>
      <c r="C16" s="15"/>
      <c r="D16" s="15"/>
      <c r="E16" s="15"/>
      <c r="F16" s="15">
        <v>14</v>
      </c>
      <c r="G16" s="17" t="s">
        <v>48</v>
      </c>
      <c r="H16" s="15">
        <v>78.65836666666668</v>
      </c>
      <c r="I16" s="15">
        <v>766.94372222222228</v>
      </c>
      <c r="J16" s="15">
        <v>88.377155555555561</v>
      </c>
      <c r="K16" s="22">
        <v>8.4499999999999993</v>
      </c>
      <c r="M16">
        <v>9</v>
      </c>
    </row>
    <row r="17" spans="1:13" x14ac:dyDescent="0.3">
      <c r="A17" s="22"/>
      <c r="B17" s="15"/>
      <c r="C17" s="15"/>
      <c r="D17" s="15"/>
      <c r="E17" s="15"/>
      <c r="F17" s="15">
        <v>15</v>
      </c>
      <c r="G17" s="17" t="s">
        <v>52</v>
      </c>
      <c r="H17" s="15">
        <v>69.404441176470598</v>
      </c>
      <c r="I17" s="15">
        <v>676.71504901960793</v>
      </c>
      <c r="J17" s="30">
        <v>77.979843137254903</v>
      </c>
      <c r="K17" s="22">
        <v>10.82</v>
      </c>
      <c r="M17">
        <v>10.199999999999999</v>
      </c>
    </row>
    <row r="18" spans="1:13" x14ac:dyDescent="0.3">
      <c r="A18" s="22"/>
      <c r="B18" s="15"/>
      <c r="C18" s="15"/>
      <c r="D18" s="15"/>
      <c r="E18" s="15"/>
      <c r="F18" s="15">
        <v>16</v>
      </c>
      <c r="G18" s="17" t="s">
        <v>52</v>
      </c>
      <c r="H18" s="15">
        <v>69.404441176470598</v>
      </c>
      <c r="I18" s="15">
        <v>676.71504901960793</v>
      </c>
      <c r="J18" s="30">
        <v>77.979843137254903</v>
      </c>
      <c r="K18" s="22">
        <v>10.82</v>
      </c>
      <c r="M18">
        <v>10.199999999999999</v>
      </c>
    </row>
    <row r="19" spans="1:13" x14ac:dyDescent="0.3">
      <c r="A19" s="22"/>
      <c r="B19" s="15"/>
      <c r="C19" s="15"/>
      <c r="D19" s="15"/>
      <c r="E19" s="15"/>
      <c r="F19" s="15">
        <v>17</v>
      </c>
      <c r="G19" s="17" t="s">
        <v>55</v>
      </c>
      <c r="H19" s="26">
        <v>86.332353658536604</v>
      </c>
      <c r="I19" s="28">
        <v>841.76750000000015</v>
      </c>
      <c r="J19" s="30">
        <v>96.999317073170744</v>
      </c>
      <c r="K19" s="22">
        <v>24.15</v>
      </c>
      <c r="M19">
        <v>8.1999999999999993</v>
      </c>
    </row>
    <row r="20" spans="1:13" x14ac:dyDescent="0.3">
      <c r="A20" s="22"/>
      <c r="B20" s="15"/>
      <c r="C20" s="15"/>
      <c r="D20" s="15"/>
      <c r="E20" s="15"/>
      <c r="F20" s="15">
        <v>18</v>
      </c>
      <c r="G20" s="17" t="s">
        <v>52</v>
      </c>
      <c r="H20" s="15">
        <v>68.069740384615386</v>
      </c>
      <c r="I20" s="15">
        <v>663.70129807692308</v>
      </c>
      <c r="J20" s="30">
        <v>76.480230769230772</v>
      </c>
      <c r="K20" s="22">
        <v>11.03</v>
      </c>
      <c r="M20">
        <v>10.4</v>
      </c>
    </row>
    <row r="21" spans="1:13" x14ac:dyDescent="0.3">
      <c r="A21" s="22"/>
      <c r="B21" s="15"/>
      <c r="C21" s="15"/>
      <c r="D21" s="15"/>
      <c r="E21" s="15"/>
      <c r="F21" s="15">
        <v>19</v>
      </c>
      <c r="G21" s="17" t="s">
        <v>56</v>
      </c>
      <c r="H21" s="15">
        <v>53.630704545454556</v>
      </c>
      <c r="I21" s="15">
        <v>522.91617424242429</v>
      </c>
      <c r="J21" s="15">
        <v>60.25715151515152</v>
      </c>
      <c r="K21" s="22">
        <v>6.7</v>
      </c>
      <c r="M21">
        <v>13.2</v>
      </c>
    </row>
    <row r="22" spans="1:13" x14ac:dyDescent="0.3">
      <c r="A22" s="22"/>
      <c r="B22" s="15"/>
      <c r="C22" s="15"/>
      <c r="D22" s="15"/>
      <c r="E22" s="15"/>
      <c r="F22" s="15">
        <v>20</v>
      </c>
      <c r="G22" s="17" t="s">
        <v>46</v>
      </c>
      <c r="H22" s="15">
        <v>47.195020000000007</v>
      </c>
      <c r="I22" s="15">
        <v>460.16623333333337</v>
      </c>
      <c r="J22" s="15">
        <v>53.026293333333335</v>
      </c>
      <c r="K22" s="22">
        <v>7.14</v>
      </c>
      <c r="M22">
        <v>15</v>
      </c>
    </row>
    <row r="23" spans="1:13" x14ac:dyDescent="0.3">
      <c r="A23" s="22"/>
      <c r="B23" s="15"/>
      <c r="C23" s="15"/>
      <c r="D23" s="15"/>
      <c r="E23" s="15"/>
      <c r="F23" s="15">
        <v>21</v>
      </c>
      <c r="G23" s="17" t="s">
        <v>57</v>
      </c>
      <c r="H23" s="26">
        <v>59.489521008403365</v>
      </c>
      <c r="I23" s="15">
        <v>580.04147058823537</v>
      </c>
      <c r="J23" s="30">
        <v>66.839865546218491</v>
      </c>
      <c r="K23" s="22">
        <v>11.5</v>
      </c>
      <c r="M23">
        <v>11.9</v>
      </c>
    </row>
    <row r="24" spans="1:13" x14ac:dyDescent="0.3">
      <c r="A24" s="22"/>
      <c r="B24" s="15"/>
      <c r="C24" s="15"/>
      <c r="D24" s="15"/>
      <c r="E24" s="15"/>
      <c r="F24" s="15">
        <v>22</v>
      </c>
      <c r="G24" s="17" t="s">
        <v>46</v>
      </c>
      <c r="H24" s="15">
        <v>48.158183673469395</v>
      </c>
      <c r="I24" s="15">
        <v>469.55738095238098</v>
      </c>
      <c r="J24" s="15">
        <v>54.108462585034019</v>
      </c>
      <c r="K24" s="22">
        <v>7.1</v>
      </c>
      <c r="M24">
        <v>14.7</v>
      </c>
    </row>
  </sheetData>
  <mergeCells count="1"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 (2)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TORRES ALCUBILLA</dc:creator>
  <cp:lastModifiedBy>enriq</cp:lastModifiedBy>
  <dcterms:created xsi:type="dcterms:W3CDTF">2022-06-09T00:08:10Z</dcterms:created>
  <dcterms:modified xsi:type="dcterms:W3CDTF">2022-06-17T23:02:25Z</dcterms:modified>
</cp:coreProperties>
</file>