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PM_MotoStudent_PCB\Placas\BMS_PCB_v1.1\BOMs\"/>
    </mc:Choice>
  </mc:AlternateContent>
  <xr:revisionPtr revIDLastSave="0" documentId="13_ncr:1_{A2F1E649-236F-44C6-BD98-3612CADD793F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BMS_PCB" sheetId="2" r:id="rId1"/>
  </sheets>
  <definedNames>
    <definedName name="DatosExternos_1" localSheetId="0" hidden="1">BMS_PCB!$B$1:$G$28</definedName>
  </definedNames>
  <calcPr calcId="179017"/>
</workbook>
</file>

<file path=xl/calcChain.xml><?xml version="1.0" encoding="utf-8"?>
<calcChain xmlns="http://schemas.openxmlformats.org/spreadsheetml/2006/main">
  <c r="J28" i="2" l="1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2" i="2"/>
  <c r="J11" i="2"/>
  <c r="J10" i="2"/>
  <c r="J9" i="2"/>
  <c r="J8" i="2"/>
  <c r="J7" i="2"/>
  <c r="J6" i="2"/>
  <c r="J5" i="2"/>
  <c r="J4" i="2"/>
  <c r="J2" i="2"/>
  <c r="J3" i="2"/>
  <c r="K8" i="2"/>
  <c r="K9" i="2"/>
  <c r="K16" i="2"/>
  <c r="K17" i="2"/>
  <c r="K25" i="2"/>
  <c r="K2" i="2"/>
  <c r="K3" i="2"/>
  <c r="K4" i="2"/>
  <c r="K5" i="2"/>
  <c r="K6" i="2"/>
  <c r="K7" i="2"/>
  <c r="K10" i="2"/>
  <c r="K11" i="2"/>
  <c r="K12" i="2"/>
  <c r="K14" i="2"/>
  <c r="K15" i="2"/>
  <c r="K18" i="2"/>
  <c r="K19" i="2"/>
  <c r="K20" i="2"/>
  <c r="K21" i="2"/>
  <c r="K22" i="2"/>
  <c r="K23" i="2"/>
  <c r="K24" i="2"/>
  <c r="K26" i="2"/>
  <c r="K27" i="2"/>
  <c r="K2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MS_PCB" description="Conexión a la consulta 'BMS_PCB' en el libro." type="5" refreshedVersion="6" background="1" saveData="1">
    <dbPr connection="Provider=Microsoft.Mashup.OleDb.1;Data Source=$Workbook$;Location=BMS_PCB;Extended Properties=&quot;&quot;" command="SELECT * FROM [BMS_PCB]"/>
  </connection>
</connections>
</file>

<file path=xl/sharedStrings.xml><?xml version="1.0" encoding="utf-8"?>
<sst xmlns="http://schemas.openxmlformats.org/spreadsheetml/2006/main" count="157" uniqueCount="137">
  <si>
    <t>Reference</t>
  </si>
  <si>
    <t xml:space="preserve"> Quantity</t>
  </si>
  <si>
    <t xml:space="preserve"> Value</t>
  </si>
  <si>
    <t xml:space="preserve"> Footprint</t>
  </si>
  <si>
    <t xml:space="preserve"> RS Number</t>
  </si>
  <si>
    <t xml:space="preserve"> RS Link</t>
  </si>
  <si>
    <t>2,2 uF</t>
  </si>
  <si>
    <t>144-7280</t>
  </si>
  <si>
    <t>2.2 uF</t>
  </si>
  <si>
    <t>33 pF</t>
  </si>
  <si>
    <t>10 nF</t>
  </si>
  <si>
    <t>0,1 uF</t>
  </si>
  <si>
    <t>10 uF</t>
  </si>
  <si>
    <t>47 nF</t>
  </si>
  <si>
    <t xml:space="preserve">D1 </t>
  </si>
  <si>
    <t>TVS</t>
  </si>
  <si>
    <t xml:space="preserve">D2 </t>
  </si>
  <si>
    <t>LED</t>
  </si>
  <si>
    <t>Switch_3P_SPST</t>
  </si>
  <si>
    <t>718-2140</t>
  </si>
  <si>
    <t>Conn_01x08</t>
  </si>
  <si>
    <t xml:space="preserve">J3 </t>
  </si>
  <si>
    <t>Switch_8P_DIP_SPST</t>
  </si>
  <si>
    <t>718-2180</t>
  </si>
  <si>
    <t xml:space="preserve">Q1 Q2 Q3 Q4 Q5 Q6 </t>
  </si>
  <si>
    <t>100K</t>
  </si>
  <si>
    <t>33</t>
  </si>
  <si>
    <t>721-9706</t>
  </si>
  <si>
    <t>1K</t>
  </si>
  <si>
    <t>1M</t>
  </si>
  <si>
    <t>100</t>
  </si>
  <si>
    <t>560K</t>
  </si>
  <si>
    <t>679-0532</t>
  </si>
  <si>
    <t xml:space="preserve">R4 </t>
  </si>
  <si>
    <t>NTC Thermistor</t>
  </si>
  <si>
    <t>697-4578</t>
  </si>
  <si>
    <t>3 M</t>
  </si>
  <si>
    <t>1.5 K</t>
  </si>
  <si>
    <t>1,74K</t>
  </si>
  <si>
    <t>678-9923</t>
  </si>
  <si>
    <t>1,78K</t>
  </si>
  <si>
    <t xml:space="preserve">U1 </t>
  </si>
  <si>
    <t>BQ76PL536A_Q1</t>
  </si>
  <si>
    <t>742-2848</t>
  </si>
  <si>
    <t>SMA</t>
  </si>
  <si>
    <t>SOD-123F</t>
  </si>
  <si>
    <t>Pin</t>
  </si>
  <si>
    <t>IDC 2x5</t>
  </si>
  <si>
    <t>HTQP-64</t>
  </si>
  <si>
    <t>SOT</t>
  </si>
  <si>
    <t>Switch</t>
  </si>
  <si>
    <t>Zener 5,1V</t>
  </si>
  <si>
    <t>NMOS</t>
  </si>
  <si>
    <t>Condensador 2,2uF</t>
  </si>
  <si>
    <t>Condensador 2.2uF - Filtro</t>
  </si>
  <si>
    <t>885-1685</t>
  </si>
  <si>
    <t>Condensador 33pF</t>
  </si>
  <si>
    <t>264-4264</t>
  </si>
  <si>
    <t>Condensador 10nF</t>
  </si>
  <si>
    <t>698-3213</t>
  </si>
  <si>
    <t>Condensador 10uF</t>
  </si>
  <si>
    <t>790-0613</t>
  </si>
  <si>
    <t>Condensador 47nF</t>
  </si>
  <si>
    <t>135-6600</t>
  </si>
  <si>
    <t>795-8565</t>
  </si>
  <si>
    <t>861-0090</t>
  </si>
  <si>
    <t>Zener</t>
  </si>
  <si>
    <t>738-4951</t>
  </si>
  <si>
    <t>Interruptor 3P</t>
  </si>
  <si>
    <t>832-3581</t>
  </si>
  <si>
    <t>Interruptor 8P</t>
  </si>
  <si>
    <t>737-7228</t>
  </si>
  <si>
    <t>901-3746</t>
  </si>
  <si>
    <t>213-2266</t>
  </si>
  <si>
    <t>213-2676</t>
  </si>
  <si>
    <t>873-9214</t>
  </si>
  <si>
    <t>NTC</t>
  </si>
  <si>
    <t>3M</t>
  </si>
  <si>
    <t>679-0346</t>
  </si>
  <si>
    <t>1.5K</t>
  </si>
  <si>
    <t>679-1014</t>
  </si>
  <si>
    <t>1.74K</t>
  </si>
  <si>
    <t>1.78K</t>
  </si>
  <si>
    <t>651-7380</t>
  </si>
  <si>
    <t>BQ</t>
  </si>
  <si>
    <t>Designacion</t>
  </si>
  <si>
    <t>Inventario</t>
  </si>
  <si>
    <t>Pedir</t>
  </si>
  <si>
    <t>C1</t>
  </si>
  <si>
    <t>C5</t>
  </si>
  <si>
    <t>C4</t>
  </si>
  <si>
    <t>C6</t>
  </si>
  <si>
    <t>C7</t>
  </si>
  <si>
    <t>D1</t>
  </si>
  <si>
    <t>D2</t>
  </si>
  <si>
    <t>D3</t>
  </si>
  <si>
    <t>U1</t>
  </si>
  <si>
    <t>R4</t>
  </si>
  <si>
    <t>R2</t>
  </si>
  <si>
    <t>R3</t>
  </si>
  <si>
    <t>R1</t>
  </si>
  <si>
    <t>R6</t>
  </si>
  <si>
    <t>R7</t>
  </si>
  <si>
    <t>R5</t>
  </si>
  <si>
    <t>R10</t>
  </si>
  <si>
    <t>R11</t>
  </si>
  <si>
    <t>R9</t>
  </si>
  <si>
    <t>R8</t>
  </si>
  <si>
    <t>J3</t>
  </si>
  <si>
    <t>J2</t>
  </si>
  <si>
    <t>IDC</t>
  </si>
  <si>
    <t>J1</t>
  </si>
  <si>
    <t>-</t>
  </si>
  <si>
    <t xml:space="preserve">D3 D4 D5 D6 D7 D8 D9 D10 D11 D12 D13 D14 </t>
  </si>
  <si>
    <t xml:space="preserve">C1 C3 C6 </t>
  </si>
  <si>
    <t xml:space="preserve">C29 C30 C31 C32 C33 C34 </t>
  </si>
  <si>
    <t xml:space="preserve">C28 </t>
  </si>
  <si>
    <t xml:space="preserve">C2 C5 C9 C12 C15 C18 C21 C24 C27 </t>
  </si>
  <si>
    <t>C7 C8</t>
  </si>
  <si>
    <t xml:space="preserve">J1 J5 J9 J14 </t>
  </si>
  <si>
    <t xml:space="preserve">J12 J13 J7 </t>
  </si>
  <si>
    <t>R3 R63 R64 R65</t>
  </si>
  <si>
    <t xml:space="preserve">R11 R16 R21 R26 R31 R36 </t>
  </si>
  <si>
    <t xml:space="preserve">R1 R13 R18 R23 R28 R33 R38 </t>
  </si>
  <si>
    <t xml:space="preserve">R39 R40 R41 R42 R47 R48 R49 R50 R56 R57 R58 R59 R60 R61 R62 </t>
  </si>
  <si>
    <t xml:space="preserve">R43 R44 R45 R46 </t>
  </si>
  <si>
    <t xml:space="preserve">R51 R52 R53 R54 </t>
  </si>
  <si>
    <t>R2 R6</t>
  </si>
  <si>
    <t>R5 R7</t>
  </si>
  <si>
    <t>R10 R12 R15 R17 R20 R22 R25 R27 R30 R32 R35 R37 R55</t>
  </si>
  <si>
    <t>C11 C14 C17 C20 C23 C26</t>
  </si>
  <si>
    <t>Condensador 0,1uF</t>
  </si>
  <si>
    <t>C21</t>
  </si>
  <si>
    <t>C31</t>
  </si>
  <si>
    <t>723-5048</t>
  </si>
  <si>
    <t>Utilizadas</t>
  </si>
  <si>
    <t>Quedan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</si>
</sst>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8" fillId="0" borderId="0" xfId="42" applyNumberFormat="1" applyAlignment="1">
      <alignment horizontal="center"/>
    </xf>
    <xf numFmtId="0" fontId="0" fillId="34" borderId="10" xfId="0" applyNumberFormat="1" applyFont="1" applyFill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20" unboundColumnsRight="4">
    <queryTableFields count="10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8" name=" RS Number" tableColumnId="8"/>
      <queryTableField id="9" name=" RS Link" tableColumnId="9"/>
      <queryTableField id="16" dataBound="0" tableColumnId="16"/>
      <queryTableField id="17" dataBound="0" tableColumnId="17"/>
      <queryTableField id="18" dataBound="0" tableColumnId="5"/>
      <queryTableField id="19" dataBound="0" tableColumnId="6"/>
    </queryTableFields>
    <queryTableDeletedFields count="8">
      <deletedField name=" Datasheet"/>
      <deletedField name=" 1st Distributor PN"/>
      <deletedField name=" 1st Distributor Link"/>
      <deletedField name=" 2nd Distributor PN"/>
      <deletedField name=" 2nd Distributor Link"/>
      <deletedField name=" Description"/>
      <deletedField name=" MFG Name"/>
      <deletedField name=" MFG Part Nu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MS_PCB" displayName="BMS_PCB" ref="B1:K28" tableType="queryTable" totalsRowShown="0" headerRowDxfId="10">
  <autoFilter ref="B1:K28" xr:uid="{00000000-0009-0000-0100-000001000000}"/>
  <tableColumns count="10">
    <tableColumn id="1" xr3:uid="{00000000-0010-0000-0000-000001000000}" uniqueName="1" name="Reference" queryTableFieldId="1" dataDxfId="9"/>
    <tableColumn id="2" xr3:uid="{00000000-0010-0000-0000-000002000000}" uniqueName="2" name=" Quantity" queryTableFieldId="2" dataDxfId="8"/>
    <tableColumn id="3" xr3:uid="{00000000-0010-0000-0000-000003000000}" uniqueName="3" name=" Value" queryTableFieldId="3" dataDxfId="7"/>
    <tableColumn id="4" xr3:uid="{00000000-0010-0000-0000-000004000000}" uniqueName="4" name=" Footprint" queryTableFieldId="4" dataDxfId="6"/>
    <tableColumn id="8" xr3:uid="{00000000-0010-0000-0000-000008000000}" uniqueName="8" name=" RS Number" queryTableFieldId="8" dataDxfId="5"/>
    <tableColumn id="9" xr3:uid="{00000000-0010-0000-0000-000009000000}" uniqueName="9" name=" RS Link" queryTableFieldId="9" dataDxfId="4"/>
    <tableColumn id="16" xr3:uid="{00000000-0010-0000-0000-000010000000}" uniqueName="16" name="Inventario" queryTableFieldId="16" dataDxfId="3"/>
    <tableColumn id="17" xr3:uid="{00000000-0010-0000-0000-000011000000}" uniqueName="17" name="Pedir" queryTableFieldId="17" dataDxfId="2"/>
    <tableColumn id="5" xr3:uid="{2DD464C7-322D-433B-A7CF-796359B0A4AC}" uniqueName="5" name="Utilizadas" queryTableFieldId="18" dataDxfId="0"/>
    <tableColumn id="6" xr3:uid="{A4939B13-76C3-4044-BB10-D427BB9774F8}" uniqueName="6" name="Quedan" queryTableFieldId="19" dataDxfId="1">
      <calculatedColumnFormula>BMS_PCB[[#This Row],[Inventario]]+BMS_PCB[[#This Row],[Pedir]]-BMS_PCB[[#This Row],[Utilizadas]]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rs-online.com/web/p/led-visibles/8610090/" TargetMode="External"/><Relationship Id="rId13" Type="http://schemas.openxmlformats.org/officeDocument/2006/relationships/hyperlink" Target="https://es.rs-online.com/web/p/resistencias-fijas-para-montaje-en-superficie/9013746/" TargetMode="External"/><Relationship Id="rId18" Type="http://schemas.openxmlformats.org/officeDocument/2006/relationships/hyperlink" Target="https://es.rs-online.com/web/p/resistencias-fijas-para-montaje-en-superficie/6790532/" TargetMode="External"/><Relationship Id="rId26" Type="http://schemas.openxmlformats.org/officeDocument/2006/relationships/hyperlink" Target="https://es.rs-online.com/web/p/products/7235048/" TargetMode="External"/><Relationship Id="rId3" Type="http://schemas.openxmlformats.org/officeDocument/2006/relationships/hyperlink" Target="https://es.rs-online.com/web/p/condensadores-ceramicos-multicapa/2644264/" TargetMode="External"/><Relationship Id="rId21" Type="http://schemas.openxmlformats.org/officeDocument/2006/relationships/hyperlink" Target="https://es.rs-online.com/web/p/resistencias-fijas-para-montaje-en-superficie/6791014/" TargetMode="External"/><Relationship Id="rId7" Type="http://schemas.openxmlformats.org/officeDocument/2006/relationships/hyperlink" Target="https://es.rs-online.com/web/p/products/7958565/" TargetMode="External"/><Relationship Id="rId12" Type="http://schemas.openxmlformats.org/officeDocument/2006/relationships/hyperlink" Target="https://es.rs-online.com/web/p/transistores-mosfet/7377228/" TargetMode="External"/><Relationship Id="rId17" Type="http://schemas.openxmlformats.org/officeDocument/2006/relationships/hyperlink" Target="https://es.rs-online.com/web/p/resistencias-fijas-para-montaje-en-superficie/8739214/" TargetMode="External"/><Relationship Id="rId25" Type="http://schemas.openxmlformats.org/officeDocument/2006/relationships/hyperlink" Target="https://es.rs-online.com/web/p/interruptores-dip-y-sip/7182180/" TargetMode="External"/><Relationship Id="rId2" Type="http://schemas.openxmlformats.org/officeDocument/2006/relationships/hyperlink" Target="https://es.rs-online.com/web/p/condensadores-ceramicos-multicapa/8851685/" TargetMode="External"/><Relationship Id="rId16" Type="http://schemas.openxmlformats.org/officeDocument/2006/relationships/hyperlink" Target="https://es.rs-online.com/web/p/resistencias-fijas-para-montaje-en-superficie/2132676/" TargetMode="External"/><Relationship Id="rId20" Type="http://schemas.openxmlformats.org/officeDocument/2006/relationships/hyperlink" Target="https://es.rs-online.com/web/p/resistencias-fijas-para-montaje-en-superficie/6790346/" TargetMode="External"/><Relationship Id="rId1" Type="http://schemas.openxmlformats.org/officeDocument/2006/relationships/hyperlink" Target="https://es.rs-online.com/web/p/condensadores-ceramicos-multicapa/1447280/" TargetMode="External"/><Relationship Id="rId6" Type="http://schemas.openxmlformats.org/officeDocument/2006/relationships/hyperlink" Target="https://es.rs-online.com/web/p/condensadores-ceramicos-multicapa/1356600/" TargetMode="External"/><Relationship Id="rId11" Type="http://schemas.openxmlformats.org/officeDocument/2006/relationships/hyperlink" Target="https://es.rs-online.com/web/p/conectores-macho-para-pcb/8323581/" TargetMode="External"/><Relationship Id="rId24" Type="http://schemas.openxmlformats.org/officeDocument/2006/relationships/hyperlink" Target="https://es.rs-online.com/web/p/circuitos-integrados-de-indicador-de-combustible-de-bateria/7422848/" TargetMode="External"/><Relationship Id="rId5" Type="http://schemas.openxmlformats.org/officeDocument/2006/relationships/hyperlink" Target="https://es.rs-online.com/web/p/condensadores-ceramicos-multicapa/7900613/" TargetMode="External"/><Relationship Id="rId15" Type="http://schemas.openxmlformats.org/officeDocument/2006/relationships/hyperlink" Target="https://es.rs-online.com/web/p/resistencias-fijas-para-montaje-en-superficie/2132266/" TargetMode="External"/><Relationship Id="rId23" Type="http://schemas.openxmlformats.org/officeDocument/2006/relationships/hyperlink" Target="https://es.rs-online.com/web/p/resistencias-fijas-para-montaje-en-superficie/6517380/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es.rs-online.com/web/p/interruptores-dip-y-sip/7182140/" TargetMode="External"/><Relationship Id="rId19" Type="http://schemas.openxmlformats.org/officeDocument/2006/relationships/hyperlink" Target="https://es.rs-online.com/web/p/termistores/6974578/" TargetMode="External"/><Relationship Id="rId4" Type="http://schemas.openxmlformats.org/officeDocument/2006/relationships/hyperlink" Target="https://es.rs-online.com/web/p/condensadores-ceramicos-multicapa/6983213/" TargetMode="External"/><Relationship Id="rId9" Type="http://schemas.openxmlformats.org/officeDocument/2006/relationships/hyperlink" Target="https://es.rs-online.com/web/p/diodos-zener/7384951/" TargetMode="External"/><Relationship Id="rId14" Type="http://schemas.openxmlformats.org/officeDocument/2006/relationships/hyperlink" Target="https://es.rs-online.com/web/p/resistencias-fijas-para-montaje-en-superficie/7219706/" TargetMode="External"/><Relationship Id="rId22" Type="http://schemas.openxmlformats.org/officeDocument/2006/relationships/hyperlink" Target="https://es.rs-online.com/web/p/resistencias-fijas-para-montaje-en-superficie/6789923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K14" sqref="K14"/>
    </sheetView>
  </sheetViews>
  <sheetFormatPr baseColWidth="10" defaultRowHeight="15" x14ac:dyDescent="0.25"/>
  <cols>
    <col min="1" max="1" width="18.140625" customWidth="1"/>
    <col min="2" max="2" width="55.7109375" bestFit="1" customWidth="1"/>
    <col min="4" max="4" width="19.28515625" bestFit="1" customWidth="1"/>
    <col min="5" max="5" width="20.7109375" customWidth="1"/>
    <col min="6" max="6" width="32" customWidth="1"/>
    <col min="7" max="7" width="27.5703125" customWidth="1"/>
    <col min="8" max="8" width="15.42578125" customWidth="1"/>
    <col min="9" max="9" width="12.85546875" customWidth="1"/>
    <col min="10" max="10" width="19.5703125" customWidth="1"/>
    <col min="11" max="11" width="19" customWidth="1"/>
    <col min="12" max="12" width="21" bestFit="1" customWidth="1"/>
    <col min="13" max="13" width="81.140625" bestFit="1" customWidth="1"/>
    <col min="14" max="14" width="20.140625" bestFit="1" customWidth="1"/>
    <col min="15" max="15" width="81.140625" bestFit="1" customWidth="1"/>
  </cols>
  <sheetData>
    <row r="1" spans="1:11" x14ac:dyDescent="0.25">
      <c r="A1" s="4" t="s">
        <v>85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86</v>
      </c>
      <c r="I1" s="3" t="s">
        <v>87</v>
      </c>
      <c r="J1" s="3" t="s">
        <v>135</v>
      </c>
      <c r="K1" s="3" t="s">
        <v>136</v>
      </c>
    </row>
    <row r="2" spans="1:11" x14ac:dyDescent="0.25">
      <c r="A2" s="6" t="s">
        <v>88</v>
      </c>
      <c r="B2" s="8" t="s">
        <v>114</v>
      </c>
      <c r="C2" s="3">
        <v>3</v>
      </c>
      <c r="D2" s="2" t="s">
        <v>6</v>
      </c>
      <c r="E2" s="2">
        <v>1206</v>
      </c>
      <c r="F2" s="2" t="s">
        <v>7</v>
      </c>
      <c r="G2" s="5" t="s">
        <v>53</v>
      </c>
      <c r="H2" s="2">
        <v>40</v>
      </c>
      <c r="I2" s="2">
        <v>0</v>
      </c>
      <c r="J2" s="2">
        <f xml:space="preserve"> 3</f>
        <v>3</v>
      </c>
      <c r="K2" s="2">
        <f>BMS_PCB[[#This Row],[Inventario]]+BMS_PCB[[#This Row],[Pedir]]-BMS_PCB[[#This Row],[Utilizadas]]</f>
        <v>37</v>
      </c>
    </row>
    <row r="3" spans="1:11" x14ac:dyDescent="0.25">
      <c r="A3" s="7" t="s">
        <v>132</v>
      </c>
      <c r="B3" s="1" t="s">
        <v>130</v>
      </c>
      <c r="C3" s="3">
        <v>6</v>
      </c>
      <c r="D3" s="2" t="s">
        <v>8</v>
      </c>
      <c r="E3" s="2">
        <v>805</v>
      </c>
      <c r="F3" s="2" t="s">
        <v>55</v>
      </c>
      <c r="G3" s="5" t="s">
        <v>54</v>
      </c>
      <c r="H3" s="2">
        <v>0</v>
      </c>
      <c r="I3" s="2">
        <v>60</v>
      </c>
      <c r="J3" s="2">
        <f xml:space="preserve"> 6</f>
        <v>6</v>
      </c>
      <c r="K3" s="2">
        <f>BMS_PCB[[#This Row],[Inventario]]+BMS_PCB[[#This Row],[Pedir]]-BMS_PCB[[#This Row],[Utilizadas]]</f>
        <v>54</v>
      </c>
    </row>
    <row r="4" spans="1:11" x14ac:dyDescent="0.25">
      <c r="A4" s="6" t="s">
        <v>89</v>
      </c>
      <c r="B4" s="8" t="s">
        <v>115</v>
      </c>
      <c r="C4" s="3">
        <v>6</v>
      </c>
      <c r="D4" s="2" t="s">
        <v>9</v>
      </c>
      <c r="E4" s="2">
        <v>805</v>
      </c>
      <c r="F4" s="2" t="s">
        <v>57</v>
      </c>
      <c r="G4" s="5" t="s">
        <v>56</v>
      </c>
      <c r="H4" s="2">
        <v>57</v>
      </c>
      <c r="I4" s="2">
        <v>0</v>
      </c>
      <c r="J4" s="2">
        <f xml:space="preserve"> 0</f>
        <v>0</v>
      </c>
      <c r="K4" s="2">
        <f>BMS_PCB[[#This Row],[Inventario]]+BMS_PCB[[#This Row],[Pedir]]-BMS_PCB[[#This Row],[Utilizadas]]</f>
        <v>57</v>
      </c>
    </row>
    <row r="5" spans="1:11" x14ac:dyDescent="0.25">
      <c r="A5" s="7" t="s">
        <v>90</v>
      </c>
      <c r="B5" s="8" t="s">
        <v>116</v>
      </c>
      <c r="C5" s="3">
        <v>1</v>
      </c>
      <c r="D5" s="2" t="s">
        <v>10</v>
      </c>
      <c r="E5" s="2">
        <v>603</v>
      </c>
      <c r="F5" s="2" t="s">
        <v>59</v>
      </c>
      <c r="G5" s="5" t="s">
        <v>58</v>
      </c>
      <c r="H5" s="2">
        <v>97</v>
      </c>
      <c r="I5" s="2">
        <v>0</v>
      </c>
      <c r="J5" s="2">
        <f xml:space="preserve"> 0</f>
        <v>0</v>
      </c>
      <c r="K5" s="2">
        <f>BMS_PCB[[#This Row],[Inventario]]+BMS_PCB[[#This Row],[Pedir]]-BMS_PCB[[#This Row],[Utilizadas]]</f>
        <v>97</v>
      </c>
    </row>
    <row r="6" spans="1:11" x14ac:dyDescent="0.25">
      <c r="A6" s="6" t="s">
        <v>133</v>
      </c>
      <c r="B6" s="1" t="s">
        <v>117</v>
      </c>
      <c r="C6" s="3">
        <v>9</v>
      </c>
      <c r="D6" s="2" t="s">
        <v>11</v>
      </c>
      <c r="E6" s="2">
        <v>805</v>
      </c>
      <c r="F6" s="2" t="s">
        <v>134</v>
      </c>
      <c r="G6" s="5" t="s">
        <v>131</v>
      </c>
      <c r="H6" s="2">
        <v>0</v>
      </c>
      <c r="I6" s="2">
        <v>100</v>
      </c>
      <c r="J6" s="2">
        <f xml:space="preserve"> 9</f>
        <v>9</v>
      </c>
      <c r="K6" s="2">
        <f>BMS_PCB[[#This Row],[Inventario]]+BMS_PCB[[#This Row],[Pedir]]-BMS_PCB[[#This Row],[Utilizadas]]</f>
        <v>91</v>
      </c>
    </row>
    <row r="7" spans="1:11" x14ac:dyDescent="0.25">
      <c r="A7" s="7" t="s">
        <v>91</v>
      </c>
      <c r="B7" s="1" t="s">
        <v>90</v>
      </c>
      <c r="C7" s="3">
        <v>1</v>
      </c>
      <c r="D7" s="2" t="s">
        <v>12</v>
      </c>
      <c r="E7" s="2">
        <v>1206</v>
      </c>
      <c r="F7" s="2" t="s">
        <v>61</v>
      </c>
      <c r="G7" s="5" t="s">
        <v>60</v>
      </c>
      <c r="H7" s="2">
        <v>17</v>
      </c>
      <c r="I7" s="2">
        <v>0</v>
      </c>
      <c r="J7" s="2">
        <f xml:space="preserve"> 1</f>
        <v>1</v>
      </c>
      <c r="K7" s="2">
        <f>BMS_PCB[[#This Row],[Inventario]]+BMS_PCB[[#This Row],[Pedir]]-BMS_PCB[[#This Row],[Utilizadas]]</f>
        <v>16</v>
      </c>
    </row>
    <row r="8" spans="1:11" x14ac:dyDescent="0.25">
      <c r="A8" s="6" t="s">
        <v>92</v>
      </c>
      <c r="B8" s="1" t="s">
        <v>118</v>
      </c>
      <c r="C8" s="3">
        <v>2</v>
      </c>
      <c r="D8" s="2" t="s">
        <v>13</v>
      </c>
      <c r="E8" s="2">
        <v>603</v>
      </c>
      <c r="F8" s="2" t="s">
        <v>63</v>
      </c>
      <c r="G8" s="5" t="s">
        <v>62</v>
      </c>
      <c r="H8" s="2">
        <v>44</v>
      </c>
      <c r="I8" s="2">
        <v>0</v>
      </c>
      <c r="J8" s="2">
        <f xml:space="preserve"> 0</f>
        <v>0</v>
      </c>
      <c r="K8" s="2">
        <f>BMS_PCB[[#This Row],[Inventario]]+BMS_PCB[[#This Row],[Pedir]]-BMS_PCB[[#This Row],[Utilizadas]]</f>
        <v>44</v>
      </c>
    </row>
    <row r="9" spans="1:11" x14ac:dyDescent="0.25">
      <c r="A9" s="7" t="s">
        <v>93</v>
      </c>
      <c r="B9" s="1" t="s">
        <v>14</v>
      </c>
      <c r="C9" s="3">
        <v>1</v>
      </c>
      <c r="D9" s="2" t="s">
        <v>15</v>
      </c>
      <c r="E9" s="2" t="s">
        <v>44</v>
      </c>
      <c r="F9" s="2" t="s">
        <v>64</v>
      </c>
      <c r="G9" s="5" t="s">
        <v>15</v>
      </c>
      <c r="H9" s="2">
        <v>17</v>
      </c>
      <c r="I9" s="2">
        <v>0</v>
      </c>
      <c r="J9" s="2">
        <f xml:space="preserve"> 1</f>
        <v>1</v>
      </c>
      <c r="K9" s="2">
        <f>BMS_PCB[[#This Row],[Inventario]]+BMS_PCB[[#This Row],[Pedir]]-BMS_PCB[[#This Row],[Utilizadas]]</f>
        <v>16</v>
      </c>
    </row>
    <row r="10" spans="1:11" x14ac:dyDescent="0.25">
      <c r="A10" s="6" t="s">
        <v>94</v>
      </c>
      <c r="B10" s="1" t="s">
        <v>16</v>
      </c>
      <c r="C10" s="3">
        <v>1</v>
      </c>
      <c r="D10" s="2" t="s">
        <v>17</v>
      </c>
      <c r="E10" s="2">
        <v>603</v>
      </c>
      <c r="F10" s="2" t="s">
        <v>65</v>
      </c>
      <c r="G10" s="5" t="s">
        <v>17</v>
      </c>
      <c r="H10" s="2">
        <v>46</v>
      </c>
      <c r="I10" s="2">
        <v>0</v>
      </c>
      <c r="J10" s="2">
        <f xml:space="preserve"> 1</f>
        <v>1</v>
      </c>
      <c r="K10" s="2">
        <f>BMS_PCB[[#This Row],[Inventario]]+BMS_PCB[[#This Row],[Pedir]]-BMS_PCB[[#This Row],[Utilizadas]]</f>
        <v>45</v>
      </c>
    </row>
    <row r="11" spans="1:11" x14ac:dyDescent="0.25">
      <c r="A11" s="7" t="s">
        <v>95</v>
      </c>
      <c r="B11" s="1" t="s">
        <v>113</v>
      </c>
      <c r="C11" s="3">
        <v>12</v>
      </c>
      <c r="D11" s="2" t="s">
        <v>51</v>
      </c>
      <c r="E11" s="2" t="s">
        <v>45</v>
      </c>
      <c r="F11" s="2" t="s">
        <v>67</v>
      </c>
      <c r="G11" s="5" t="s">
        <v>66</v>
      </c>
      <c r="H11" s="2">
        <v>160</v>
      </c>
      <c r="I11" s="2">
        <v>0</v>
      </c>
      <c r="J11" s="2">
        <f xml:space="preserve"> 12</f>
        <v>12</v>
      </c>
      <c r="K11" s="2">
        <f>BMS_PCB[[#This Row],[Inventario]]+BMS_PCB[[#This Row],[Pedir]]-BMS_PCB[[#This Row],[Utilizadas]]</f>
        <v>148</v>
      </c>
    </row>
    <row r="12" spans="1:11" x14ac:dyDescent="0.25">
      <c r="A12" s="6" t="s">
        <v>109</v>
      </c>
      <c r="B12" s="8" t="s">
        <v>21</v>
      </c>
      <c r="C12" s="3">
        <v>1</v>
      </c>
      <c r="D12" s="2" t="s">
        <v>18</v>
      </c>
      <c r="E12" s="2" t="s">
        <v>50</v>
      </c>
      <c r="F12" s="2" t="s">
        <v>19</v>
      </c>
      <c r="G12" s="5" t="s">
        <v>68</v>
      </c>
      <c r="H12" s="2">
        <v>7</v>
      </c>
      <c r="I12" s="2">
        <v>0</v>
      </c>
      <c r="J12" s="2">
        <f xml:space="preserve"> 0</f>
        <v>0</v>
      </c>
      <c r="K12" s="2">
        <f>BMS_PCB[[#This Row],[Inventario]]+BMS_PCB[[#This Row],[Pedir]]-BMS_PCB[[#This Row],[Utilizadas]]</f>
        <v>7</v>
      </c>
    </row>
    <row r="13" spans="1:11" x14ac:dyDescent="0.25">
      <c r="A13" s="7" t="s">
        <v>112</v>
      </c>
      <c r="B13" s="9" t="s">
        <v>119</v>
      </c>
      <c r="C13" s="3">
        <v>1</v>
      </c>
      <c r="D13" s="2" t="s">
        <v>20</v>
      </c>
      <c r="E13" s="2" t="s">
        <v>46</v>
      </c>
      <c r="F13" s="2" t="s">
        <v>112</v>
      </c>
      <c r="G13" s="2" t="s">
        <v>112</v>
      </c>
      <c r="H13" s="2" t="s">
        <v>112</v>
      </c>
      <c r="I13" s="2" t="s">
        <v>112</v>
      </c>
      <c r="J13" s="2" t="s">
        <v>112</v>
      </c>
      <c r="K13" s="2" t="s">
        <v>112</v>
      </c>
    </row>
    <row r="14" spans="1:11" x14ac:dyDescent="0.25">
      <c r="A14" s="6" t="s">
        <v>111</v>
      </c>
      <c r="B14" s="1" t="s">
        <v>109</v>
      </c>
      <c r="C14" s="3">
        <v>1</v>
      </c>
      <c r="D14" s="2" t="s">
        <v>110</v>
      </c>
      <c r="E14" s="2" t="s">
        <v>47</v>
      </c>
      <c r="F14" s="2" t="s">
        <v>69</v>
      </c>
      <c r="G14" s="5" t="s">
        <v>47</v>
      </c>
      <c r="H14" s="2">
        <v>8</v>
      </c>
      <c r="I14" s="2">
        <v>0</v>
      </c>
      <c r="J14" s="2">
        <f xml:space="preserve"> 1</f>
        <v>1</v>
      </c>
      <c r="K14" s="2">
        <f>BMS_PCB[[#This Row],[Inventario]]+BMS_PCB[[#This Row],[Pedir]]-BMS_PCB[[#This Row],[Utilizadas]]</f>
        <v>7</v>
      </c>
    </row>
    <row r="15" spans="1:11" x14ac:dyDescent="0.25">
      <c r="A15" s="7" t="s">
        <v>108</v>
      </c>
      <c r="B15" s="8" t="s">
        <v>120</v>
      </c>
      <c r="C15" s="3">
        <v>3</v>
      </c>
      <c r="D15" s="2" t="s">
        <v>22</v>
      </c>
      <c r="E15" s="2" t="s">
        <v>50</v>
      </c>
      <c r="F15" s="2" t="s">
        <v>23</v>
      </c>
      <c r="G15" s="5" t="s">
        <v>70</v>
      </c>
      <c r="H15" s="2">
        <v>10</v>
      </c>
      <c r="I15" s="2">
        <v>0</v>
      </c>
      <c r="J15" s="2">
        <f xml:space="preserve"> 2</f>
        <v>2</v>
      </c>
      <c r="K15" s="2">
        <f>BMS_PCB[[#This Row],[Inventario]]+BMS_PCB[[#This Row],[Pedir]]-BMS_PCB[[#This Row],[Utilizadas]]</f>
        <v>8</v>
      </c>
    </row>
    <row r="16" spans="1:11" x14ac:dyDescent="0.25">
      <c r="A16" s="6" t="s">
        <v>96</v>
      </c>
      <c r="B16" s="1" t="s">
        <v>24</v>
      </c>
      <c r="C16" s="3">
        <v>6</v>
      </c>
      <c r="D16" s="2" t="s">
        <v>52</v>
      </c>
      <c r="E16" s="2" t="s">
        <v>49</v>
      </c>
      <c r="F16" s="2" t="s">
        <v>71</v>
      </c>
      <c r="G16" s="5" t="s">
        <v>52</v>
      </c>
      <c r="H16" s="2">
        <v>61</v>
      </c>
      <c r="I16" s="2">
        <v>0</v>
      </c>
      <c r="J16" s="2">
        <f xml:space="preserve"> 6</f>
        <v>6</v>
      </c>
      <c r="K16" s="2">
        <f>BMS_PCB[[#This Row],[Inventario]]+BMS_PCB[[#This Row],[Pedir]]-BMS_PCB[[#This Row],[Utilizadas]]</f>
        <v>55</v>
      </c>
    </row>
    <row r="17" spans="1:11" x14ac:dyDescent="0.25">
      <c r="A17" s="7" t="s">
        <v>97</v>
      </c>
      <c r="B17" t="s">
        <v>121</v>
      </c>
      <c r="C17" s="3">
        <v>4</v>
      </c>
      <c r="D17" s="2" t="s">
        <v>25</v>
      </c>
      <c r="E17" s="2">
        <v>1206</v>
      </c>
      <c r="F17" s="2" t="s">
        <v>72</v>
      </c>
      <c r="G17" s="5" t="s">
        <v>25</v>
      </c>
      <c r="H17" s="2">
        <v>97</v>
      </c>
      <c r="I17" s="2">
        <v>0</v>
      </c>
      <c r="J17" s="2">
        <f xml:space="preserve"> 1</f>
        <v>1</v>
      </c>
      <c r="K17" s="2">
        <f>BMS_PCB[[#This Row],[Inventario]]+BMS_PCB[[#This Row],[Pedir]]-BMS_PCB[[#This Row],[Utilizadas]]</f>
        <v>96</v>
      </c>
    </row>
    <row r="18" spans="1:11" x14ac:dyDescent="0.25">
      <c r="A18" s="6" t="s">
        <v>98</v>
      </c>
      <c r="B18" s="8" t="s">
        <v>122</v>
      </c>
      <c r="C18" s="3">
        <v>6</v>
      </c>
      <c r="D18" s="2" t="s">
        <v>26</v>
      </c>
      <c r="E18" s="2">
        <v>1206</v>
      </c>
      <c r="F18" s="2" t="s">
        <v>27</v>
      </c>
      <c r="G18" s="5">
        <v>33</v>
      </c>
      <c r="H18" s="2">
        <v>53</v>
      </c>
      <c r="I18" s="2">
        <v>10</v>
      </c>
      <c r="J18" s="2">
        <f xml:space="preserve"> 6</f>
        <v>6</v>
      </c>
      <c r="K18" s="2">
        <f>BMS_PCB[[#This Row],[Inventario]]+BMS_PCB[[#This Row],[Pedir]]-BMS_PCB[[#This Row],[Utilizadas]]</f>
        <v>57</v>
      </c>
    </row>
    <row r="19" spans="1:11" x14ac:dyDescent="0.25">
      <c r="A19" s="7" t="s">
        <v>99</v>
      </c>
      <c r="B19" s="1" t="s">
        <v>129</v>
      </c>
      <c r="C19" s="3">
        <v>13</v>
      </c>
      <c r="D19" s="2" t="s">
        <v>28</v>
      </c>
      <c r="E19" s="2">
        <v>603</v>
      </c>
      <c r="F19" s="2" t="s">
        <v>73</v>
      </c>
      <c r="G19" s="5" t="s">
        <v>28</v>
      </c>
      <c r="H19" s="2">
        <v>155</v>
      </c>
      <c r="I19" s="2">
        <v>0</v>
      </c>
      <c r="J19" s="2">
        <f xml:space="preserve"> 13</f>
        <v>13</v>
      </c>
      <c r="K19" s="2">
        <f>BMS_PCB[[#This Row],[Inventario]]+BMS_PCB[[#This Row],[Pedir]]-BMS_PCB[[#This Row],[Utilizadas]]</f>
        <v>142</v>
      </c>
    </row>
    <row r="20" spans="1:11" x14ac:dyDescent="0.25">
      <c r="A20" s="6" t="s">
        <v>100</v>
      </c>
      <c r="B20" s="8" t="s">
        <v>123</v>
      </c>
      <c r="C20" s="3">
        <v>7</v>
      </c>
      <c r="D20" s="2" t="s">
        <v>29</v>
      </c>
      <c r="E20" s="2">
        <v>603</v>
      </c>
      <c r="F20" s="2" t="s">
        <v>74</v>
      </c>
      <c r="G20" s="5" t="s">
        <v>29</v>
      </c>
      <c r="H20" s="2">
        <v>71</v>
      </c>
      <c r="I20" s="2">
        <v>0</v>
      </c>
      <c r="J20" s="2">
        <f xml:space="preserve"> 7</f>
        <v>7</v>
      </c>
      <c r="K20" s="2">
        <f>BMS_PCB[[#This Row],[Inventario]]+BMS_PCB[[#This Row],[Pedir]]-BMS_PCB[[#This Row],[Utilizadas]]</f>
        <v>64</v>
      </c>
    </row>
    <row r="21" spans="1:11" x14ac:dyDescent="0.25">
      <c r="A21" s="7" t="s">
        <v>101</v>
      </c>
      <c r="B21" s="8" t="s">
        <v>124</v>
      </c>
      <c r="C21" s="3">
        <v>15</v>
      </c>
      <c r="D21" s="2" t="s">
        <v>30</v>
      </c>
      <c r="E21" s="2">
        <v>603</v>
      </c>
      <c r="F21" s="2" t="s">
        <v>75</v>
      </c>
      <c r="G21" s="5">
        <v>100</v>
      </c>
      <c r="H21" s="2">
        <v>139</v>
      </c>
      <c r="I21" s="2">
        <v>0</v>
      </c>
      <c r="J21" s="2">
        <f xml:space="preserve"> 0</f>
        <v>0</v>
      </c>
      <c r="K21" s="2">
        <f>BMS_PCB[[#This Row],[Inventario]]+BMS_PCB[[#This Row],[Pedir]]-BMS_PCB[[#This Row],[Utilizadas]]</f>
        <v>139</v>
      </c>
    </row>
    <row r="22" spans="1:11" x14ac:dyDescent="0.25">
      <c r="A22" s="6" t="s">
        <v>102</v>
      </c>
      <c r="B22" s="8" t="s">
        <v>125</v>
      </c>
      <c r="C22" s="3">
        <v>4</v>
      </c>
      <c r="D22" s="2" t="s">
        <v>31</v>
      </c>
      <c r="E22" s="2">
        <v>603</v>
      </c>
      <c r="F22" s="2" t="s">
        <v>32</v>
      </c>
      <c r="G22" s="5" t="s">
        <v>31</v>
      </c>
      <c r="H22" s="2">
        <v>50</v>
      </c>
      <c r="I22" s="2">
        <v>0</v>
      </c>
      <c r="J22" s="2">
        <f xml:space="preserve"> 0</f>
        <v>0</v>
      </c>
      <c r="K22" s="2">
        <f>BMS_PCB[[#This Row],[Inventario]]+BMS_PCB[[#This Row],[Pedir]]-BMS_PCB[[#This Row],[Utilizadas]]</f>
        <v>50</v>
      </c>
    </row>
    <row r="23" spans="1:11" x14ac:dyDescent="0.25">
      <c r="A23" s="7" t="s">
        <v>103</v>
      </c>
      <c r="B23" s="1" t="s">
        <v>33</v>
      </c>
      <c r="C23" s="3">
        <v>1</v>
      </c>
      <c r="D23" s="2" t="s">
        <v>34</v>
      </c>
      <c r="E23" s="2" t="s">
        <v>46</v>
      </c>
      <c r="F23" s="2" t="s">
        <v>35</v>
      </c>
      <c r="G23" s="5" t="s">
        <v>76</v>
      </c>
      <c r="H23" s="2">
        <v>16</v>
      </c>
      <c r="I23" s="2">
        <v>0</v>
      </c>
      <c r="J23" s="2">
        <f xml:space="preserve"> 0</f>
        <v>0</v>
      </c>
      <c r="K23" s="2">
        <f>BMS_PCB[[#This Row],[Inventario]]+BMS_PCB[[#This Row],[Pedir]]-BMS_PCB[[#This Row],[Utilizadas]]</f>
        <v>16</v>
      </c>
    </row>
    <row r="24" spans="1:11" x14ac:dyDescent="0.25">
      <c r="A24" s="6" t="s">
        <v>104</v>
      </c>
      <c r="B24" s="8" t="s">
        <v>126</v>
      </c>
      <c r="C24" s="3">
        <v>4</v>
      </c>
      <c r="D24" s="2" t="s">
        <v>36</v>
      </c>
      <c r="E24" s="2">
        <v>603</v>
      </c>
      <c r="F24" s="2" t="s">
        <v>78</v>
      </c>
      <c r="G24" s="5" t="s">
        <v>77</v>
      </c>
      <c r="H24" s="2">
        <v>50</v>
      </c>
      <c r="I24" s="2">
        <v>0</v>
      </c>
      <c r="J24" s="2">
        <f xml:space="preserve"> 0</f>
        <v>0</v>
      </c>
      <c r="K24" s="2">
        <f>BMS_PCB[[#This Row],[Inventario]]+BMS_PCB[[#This Row],[Pedir]]-BMS_PCB[[#This Row],[Utilizadas]]</f>
        <v>50</v>
      </c>
    </row>
    <row r="25" spans="1:11" x14ac:dyDescent="0.25">
      <c r="A25" s="7" t="s">
        <v>105</v>
      </c>
      <c r="B25" s="1" t="s">
        <v>107</v>
      </c>
      <c r="C25" s="3">
        <v>1</v>
      </c>
      <c r="D25" s="2" t="s">
        <v>37</v>
      </c>
      <c r="E25" s="2">
        <v>805</v>
      </c>
      <c r="F25" s="2" t="s">
        <v>80</v>
      </c>
      <c r="G25" s="5" t="s">
        <v>79</v>
      </c>
      <c r="H25" s="2">
        <v>42</v>
      </c>
      <c r="I25" s="2">
        <v>0</v>
      </c>
      <c r="J25" s="2">
        <f xml:space="preserve"> 1</f>
        <v>1</v>
      </c>
      <c r="K25" s="2">
        <f>BMS_PCB[[#This Row],[Inventario]]+BMS_PCB[[#This Row],[Pedir]]-BMS_PCB[[#This Row],[Utilizadas]]</f>
        <v>41</v>
      </c>
    </row>
    <row r="26" spans="1:11" x14ac:dyDescent="0.25">
      <c r="A26" s="6" t="s">
        <v>106</v>
      </c>
      <c r="B26" s="1" t="s">
        <v>127</v>
      </c>
      <c r="C26" s="3">
        <v>2</v>
      </c>
      <c r="D26" s="2" t="s">
        <v>38</v>
      </c>
      <c r="E26" s="2">
        <v>603</v>
      </c>
      <c r="F26" s="2" t="s">
        <v>39</v>
      </c>
      <c r="G26" s="5" t="s">
        <v>81</v>
      </c>
      <c r="H26" s="2">
        <v>44</v>
      </c>
      <c r="I26" s="2">
        <v>0</v>
      </c>
      <c r="J26" s="2">
        <f xml:space="preserve"> 0</f>
        <v>0</v>
      </c>
      <c r="K26" s="2">
        <f>BMS_PCB[[#This Row],[Inventario]]+BMS_PCB[[#This Row],[Pedir]]-BMS_PCB[[#This Row],[Utilizadas]]</f>
        <v>44</v>
      </c>
    </row>
    <row r="27" spans="1:11" x14ac:dyDescent="0.25">
      <c r="A27" s="7" t="s">
        <v>107</v>
      </c>
      <c r="B27" s="1" t="s">
        <v>128</v>
      </c>
      <c r="C27" s="3">
        <v>2</v>
      </c>
      <c r="D27" s="2" t="s">
        <v>40</v>
      </c>
      <c r="E27" s="2">
        <v>603</v>
      </c>
      <c r="F27" s="2" t="s">
        <v>83</v>
      </c>
      <c r="G27" s="5" t="s">
        <v>82</v>
      </c>
      <c r="H27" s="2">
        <v>14</v>
      </c>
      <c r="I27" s="2">
        <v>20</v>
      </c>
      <c r="J27" s="2">
        <f xml:space="preserve"> 0</f>
        <v>0</v>
      </c>
      <c r="K27" s="2">
        <f>BMS_PCB[[#This Row],[Inventario]]+BMS_PCB[[#This Row],[Pedir]]-BMS_PCB[[#This Row],[Utilizadas]]</f>
        <v>34</v>
      </c>
    </row>
    <row r="28" spans="1:11" x14ac:dyDescent="0.25">
      <c r="A28" s="6" t="s">
        <v>84</v>
      </c>
      <c r="B28" s="1" t="s">
        <v>41</v>
      </c>
      <c r="C28" s="3">
        <v>1</v>
      </c>
      <c r="D28" s="2" t="s">
        <v>42</v>
      </c>
      <c r="E28" s="2" t="s">
        <v>48</v>
      </c>
      <c r="F28" s="2" t="s">
        <v>43</v>
      </c>
      <c r="G28" s="5" t="s">
        <v>84</v>
      </c>
      <c r="H28" s="2">
        <v>1</v>
      </c>
      <c r="I28" s="2">
        <v>10</v>
      </c>
      <c r="J28" s="2">
        <f xml:space="preserve"> 1</f>
        <v>1</v>
      </c>
      <c r="K28" s="2">
        <f>BMS_PCB[[#This Row],[Inventario]]+BMS_PCB[[#This Row],[Pedir]]-BMS_PCB[[#This Row],[Utilizadas]]</f>
        <v>10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4" r:id="rId11" xr:uid="{00000000-0004-0000-0000-00000A000000}"/>
    <hyperlink ref="G16" r:id="rId12" xr:uid="{00000000-0004-0000-0000-00000B000000}"/>
    <hyperlink ref="G17" r:id="rId13" xr:uid="{00000000-0004-0000-0000-00000C000000}"/>
    <hyperlink ref="G18" r:id="rId14" display="33" xr:uid="{00000000-0004-0000-0000-00000D000000}"/>
    <hyperlink ref="G19" r:id="rId15" xr:uid="{00000000-0004-0000-0000-00000E000000}"/>
    <hyperlink ref="G20" r:id="rId16" xr:uid="{00000000-0004-0000-0000-00000F000000}"/>
    <hyperlink ref="G21" r:id="rId17" display="100" xr:uid="{00000000-0004-0000-0000-000010000000}"/>
    <hyperlink ref="G22" r:id="rId18" xr:uid="{00000000-0004-0000-0000-000011000000}"/>
    <hyperlink ref="G23" r:id="rId19" xr:uid="{00000000-0004-0000-0000-000012000000}"/>
    <hyperlink ref="G24" r:id="rId20" xr:uid="{00000000-0004-0000-0000-000013000000}"/>
    <hyperlink ref="G25" r:id="rId21" xr:uid="{00000000-0004-0000-0000-000014000000}"/>
    <hyperlink ref="G26" r:id="rId22" xr:uid="{00000000-0004-0000-0000-000015000000}"/>
    <hyperlink ref="G27" r:id="rId23" xr:uid="{00000000-0004-0000-0000-000016000000}"/>
    <hyperlink ref="G28" r:id="rId24" xr:uid="{00000000-0004-0000-0000-000017000000}"/>
    <hyperlink ref="G15" r:id="rId25" xr:uid="{00000000-0004-0000-0000-000019000000}"/>
    <hyperlink ref="G6" r:id="rId26" xr:uid="{0BA53F99-F0BA-4FC4-ACCA-5B9577BC85B3}"/>
  </hyperlinks>
  <pageMargins left="0.7" right="0.7" top="0.75" bottom="0.75" header="0.3" footer="0.3"/>
  <pageSetup paperSize="9" orientation="portrait" horizontalDpi="1200" verticalDpi="1200" r:id="rId27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D970C-EE41-4C9C-A81E-08F6567B1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BMS_PCB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Marin Fernandez</dc:creator>
  <cp:lastModifiedBy>Enrique Marin Fernandez</cp:lastModifiedBy>
  <dcterms:created xsi:type="dcterms:W3CDTF">2018-05-27T09:48:41Z</dcterms:created>
  <dcterms:modified xsi:type="dcterms:W3CDTF">2018-06-15T08:12:51Z</dcterms:modified>
</cp:coreProperties>
</file>